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90" windowWidth="23715" windowHeight="9285" activeTab="3"/>
  </bookViews>
  <sheets>
    <sheet name="T 401 12 VARIOS" sheetId="28" r:id="rId1"/>
    <sheet name="T 401 09" sheetId="32" r:id="rId2"/>
    <sheet name="TA 367 02 ESTADISTICA" sheetId="29" r:id="rId3"/>
    <sheet name="TA 367 03 ALMACEN" sheetId="31" r:id="rId4"/>
  </sheets>
  <externalReferences>
    <externalReference r:id="rId5"/>
  </externalReferences>
  <definedNames>
    <definedName name="costos">'[1]centro costos'!$1:$1048576</definedName>
    <definedName name="nombrecost">[1]nombrecostos!$1:$1048576</definedName>
    <definedName name="_xlnm.Print_Titles" localSheetId="1">'T 401 09'!$1:$6</definedName>
    <definedName name="_xlnm.Print_Titles" localSheetId="0">'T 401 12 VARIOS'!$1:$6</definedName>
    <definedName name="_xlnm.Print_Titles" localSheetId="2">'TA 367 02 ESTADISTICA'!$1:$6</definedName>
    <definedName name="_xlnm.Print_Titles" localSheetId="3">'TA 367 03 ALMACEN'!$1:$6</definedName>
  </definedNames>
  <calcPr calcId="145621"/>
</workbook>
</file>

<file path=xl/calcChain.xml><?xml version="1.0" encoding="utf-8"?>
<calcChain xmlns="http://schemas.openxmlformats.org/spreadsheetml/2006/main">
  <c r="C259" i="32" l="1"/>
  <c r="E249" i="32"/>
  <c r="E250" i="32" s="1"/>
  <c r="E251" i="32" s="1"/>
  <c r="E252" i="32" s="1"/>
  <c r="E253" i="32" s="1"/>
  <c r="E254" i="32" s="1"/>
  <c r="E255" i="32" s="1"/>
  <c r="E256" i="32" s="1"/>
  <c r="E257" i="32" s="1"/>
  <c r="E258" i="32" s="1"/>
  <c r="E248" i="32"/>
  <c r="D248" i="32"/>
  <c r="D249" i="32" s="1"/>
  <c r="D250" i="32" s="1"/>
  <c r="D251" i="32" s="1"/>
  <c r="D252" i="32" s="1"/>
  <c r="D253" i="32" s="1"/>
  <c r="D254" i="32" s="1"/>
  <c r="D255" i="32" s="1"/>
  <c r="D256" i="32" s="1"/>
  <c r="D257" i="32" s="1"/>
  <c r="D258" i="32" s="1"/>
  <c r="B248" i="32"/>
  <c r="C247" i="32"/>
  <c r="D237" i="32"/>
  <c r="D238" i="32" s="1"/>
  <c r="D239" i="32" s="1"/>
  <c r="D240" i="32" s="1"/>
  <c r="D241" i="32" s="1"/>
  <c r="D242" i="32" s="1"/>
  <c r="D243" i="32" s="1"/>
  <c r="D244" i="32" s="1"/>
  <c r="D245" i="32" s="1"/>
  <c r="D246" i="32" s="1"/>
  <c r="E236" i="32"/>
  <c r="E237" i="32" s="1"/>
  <c r="E238" i="32" s="1"/>
  <c r="E239" i="32" s="1"/>
  <c r="E240" i="32" s="1"/>
  <c r="E241" i="32" s="1"/>
  <c r="E242" i="32" s="1"/>
  <c r="E243" i="32" s="1"/>
  <c r="E244" i="32" s="1"/>
  <c r="E245" i="32" s="1"/>
  <c r="E246" i="32" s="1"/>
  <c r="D236" i="32"/>
  <c r="B236" i="32"/>
  <c r="B237" i="32" s="1"/>
  <c r="C235" i="32"/>
  <c r="E224" i="32"/>
  <c r="E225" i="32" s="1"/>
  <c r="E226" i="32" s="1"/>
  <c r="E227" i="32" s="1"/>
  <c r="E228" i="32" s="1"/>
  <c r="E229" i="32" s="1"/>
  <c r="E230" i="32" s="1"/>
  <c r="E231" i="32" s="1"/>
  <c r="E232" i="32" s="1"/>
  <c r="E233" i="32" s="1"/>
  <c r="E234" i="32" s="1"/>
  <c r="D224" i="32"/>
  <c r="D225" i="32" s="1"/>
  <c r="D226" i="32" s="1"/>
  <c r="D227" i="32" s="1"/>
  <c r="D228" i="32" s="1"/>
  <c r="D229" i="32" s="1"/>
  <c r="D230" i="32" s="1"/>
  <c r="D231" i="32" s="1"/>
  <c r="D232" i="32" s="1"/>
  <c r="D233" i="32" s="1"/>
  <c r="D234" i="32" s="1"/>
  <c r="B224" i="32"/>
  <c r="B225" i="32" s="1"/>
  <c r="C223" i="32"/>
  <c r="C224" i="32" s="1"/>
  <c r="C225" i="32" s="1"/>
  <c r="C226" i="32" s="1"/>
  <c r="C227" i="32" s="1"/>
  <c r="C228" i="32" s="1"/>
  <c r="C229" i="32" s="1"/>
  <c r="C230" i="32" s="1"/>
  <c r="C231" i="32" s="1"/>
  <c r="C232" i="32" s="1"/>
  <c r="C233" i="32" s="1"/>
  <c r="C234" i="32" s="1"/>
  <c r="E214" i="32"/>
  <c r="E215" i="32" s="1"/>
  <c r="E216" i="32" s="1"/>
  <c r="E217" i="32" s="1"/>
  <c r="E218" i="32" s="1"/>
  <c r="E219" i="32" s="1"/>
  <c r="E220" i="32" s="1"/>
  <c r="E221" i="32" s="1"/>
  <c r="E222" i="32" s="1"/>
  <c r="E212" i="32"/>
  <c r="E213" i="32" s="1"/>
  <c r="D212" i="32"/>
  <c r="D213" i="32" s="1"/>
  <c r="D214" i="32" s="1"/>
  <c r="D215" i="32" s="1"/>
  <c r="D216" i="32" s="1"/>
  <c r="D217" i="32" s="1"/>
  <c r="D218" i="32" s="1"/>
  <c r="D219" i="32" s="1"/>
  <c r="D220" i="32" s="1"/>
  <c r="D221" i="32" s="1"/>
  <c r="D222" i="32" s="1"/>
  <c r="B212" i="32"/>
  <c r="C211" i="32"/>
  <c r="C212" i="32" s="1"/>
  <c r="C213" i="32" s="1"/>
  <c r="C214" i="32" s="1"/>
  <c r="C215" i="32" s="1"/>
  <c r="C216" i="32" s="1"/>
  <c r="C217" i="32" s="1"/>
  <c r="C218" i="32" s="1"/>
  <c r="C219" i="32" s="1"/>
  <c r="C220" i="32" s="1"/>
  <c r="C221" i="32" s="1"/>
  <c r="C222" i="32" s="1"/>
  <c r="E201" i="32"/>
  <c r="E202" i="32" s="1"/>
  <c r="E203" i="32" s="1"/>
  <c r="E204" i="32" s="1"/>
  <c r="E205" i="32" s="1"/>
  <c r="E206" i="32" s="1"/>
  <c r="E207" i="32" s="1"/>
  <c r="E208" i="32" s="1"/>
  <c r="E209" i="32" s="1"/>
  <c r="E210" i="32" s="1"/>
  <c r="E200" i="32"/>
  <c r="D200" i="32"/>
  <c r="D201" i="32" s="1"/>
  <c r="D202" i="32" s="1"/>
  <c r="D203" i="32" s="1"/>
  <c r="D204" i="32" s="1"/>
  <c r="D205" i="32" s="1"/>
  <c r="D206" i="32" s="1"/>
  <c r="D207" i="32" s="1"/>
  <c r="D208" i="32" s="1"/>
  <c r="D209" i="32" s="1"/>
  <c r="D210" i="32" s="1"/>
  <c r="B200" i="32"/>
  <c r="B201" i="32" s="1"/>
  <c r="C199" i="32"/>
  <c r="E188" i="32"/>
  <c r="E189" i="32" s="1"/>
  <c r="E190" i="32" s="1"/>
  <c r="E191" i="32" s="1"/>
  <c r="E192" i="32" s="1"/>
  <c r="E193" i="32" s="1"/>
  <c r="E194" i="32" s="1"/>
  <c r="E195" i="32" s="1"/>
  <c r="E196" i="32" s="1"/>
  <c r="E197" i="32" s="1"/>
  <c r="E198" i="32" s="1"/>
  <c r="D188" i="32"/>
  <c r="D189" i="32" s="1"/>
  <c r="D190" i="32" s="1"/>
  <c r="D191" i="32" s="1"/>
  <c r="D192" i="32" s="1"/>
  <c r="D193" i="32" s="1"/>
  <c r="D194" i="32" s="1"/>
  <c r="D195" i="32" s="1"/>
  <c r="D196" i="32" s="1"/>
  <c r="D197" i="32" s="1"/>
  <c r="D198" i="32" s="1"/>
  <c r="B188" i="32"/>
  <c r="B189" i="32" s="1"/>
  <c r="C187" i="32"/>
  <c r="C188" i="32" s="1"/>
  <c r="C189" i="32" s="1"/>
  <c r="C190" i="32" s="1"/>
  <c r="C191" i="32" s="1"/>
  <c r="C192" i="32" s="1"/>
  <c r="C193" i="32" s="1"/>
  <c r="C194" i="32" s="1"/>
  <c r="C195" i="32" s="1"/>
  <c r="C196" i="32" s="1"/>
  <c r="C197" i="32" s="1"/>
  <c r="C198" i="32" s="1"/>
  <c r="E178" i="32"/>
  <c r="E179" i="32" s="1"/>
  <c r="E180" i="32" s="1"/>
  <c r="E181" i="32" s="1"/>
  <c r="E182" i="32" s="1"/>
  <c r="E183" i="32" s="1"/>
  <c r="E184" i="32" s="1"/>
  <c r="E185" i="32" s="1"/>
  <c r="E186" i="32" s="1"/>
  <c r="E176" i="32"/>
  <c r="E177" i="32" s="1"/>
  <c r="D176" i="32"/>
  <c r="D177" i="32" s="1"/>
  <c r="D178" i="32" s="1"/>
  <c r="D179" i="32" s="1"/>
  <c r="D180" i="32" s="1"/>
  <c r="D181" i="32" s="1"/>
  <c r="D182" i="32" s="1"/>
  <c r="D183" i="32" s="1"/>
  <c r="D184" i="32" s="1"/>
  <c r="D185" i="32" s="1"/>
  <c r="D186" i="32" s="1"/>
  <c r="B176" i="32"/>
  <c r="B177" i="32" s="1"/>
  <c r="B178" i="32" s="1"/>
  <c r="C175" i="32"/>
  <c r="E172" i="32"/>
  <c r="E173" i="32" s="1"/>
  <c r="E174" i="32" s="1"/>
  <c r="E165" i="32"/>
  <c r="E166" i="32" s="1"/>
  <c r="E167" i="32" s="1"/>
  <c r="E168" i="32" s="1"/>
  <c r="E169" i="32" s="1"/>
  <c r="E170" i="32" s="1"/>
  <c r="E171" i="32" s="1"/>
  <c r="E164" i="32"/>
  <c r="D164" i="32"/>
  <c r="D165" i="32" s="1"/>
  <c r="D166" i="32" s="1"/>
  <c r="D167" i="32" s="1"/>
  <c r="D168" i="32" s="1"/>
  <c r="D169" i="32" s="1"/>
  <c r="D170" i="32" s="1"/>
  <c r="D171" i="32" s="1"/>
  <c r="D172" i="32" s="1"/>
  <c r="D173" i="32" s="1"/>
  <c r="D174" i="32" s="1"/>
  <c r="B164" i="32"/>
  <c r="B165" i="32" s="1"/>
  <c r="C163" i="32"/>
  <c r="D160" i="32"/>
  <c r="D161" i="32" s="1"/>
  <c r="D162" i="32" s="1"/>
  <c r="E156" i="32"/>
  <c r="E157" i="32" s="1"/>
  <c r="E158" i="32" s="1"/>
  <c r="E159" i="32" s="1"/>
  <c r="E160" i="32" s="1"/>
  <c r="E161" i="32" s="1"/>
  <c r="E162" i="32" s="1"/>
  <c r="D153" i="32"/>
  <c r="D154" i="32" s="1"/>
  <c r="D155" i="32" s="1"/>
  <c r="D156" i="32" s="1"/>
  <c r="D157" i="32" s="1"/>
  <c r="D158" i="32" s="1"/>
  <c r="D159" i="32" s="1"/>
  <c r="E152" i="32"/>
  <c r="E153" i="32" s="1"/>
  <c r="E154" i="32" s="1"/>
  <c r="E155" i="32" s="1"/>
  <c r="D152" i="32"/>
  <c r="B152" i="32"/>
  <c r="B153" i="32" s="1"/>
  <c r="C151" i="32"/>
  <c r="E143" i="32"/>
  <c r="E144" i="32" s="1"/>
  <c r="E145" i="32" s="1"/>
  <c r="E146" i="32" s="1"/>
  <c r="E147" i="32" s="1"/>
  <c r="E148" i="32" s="1"/>
  <c r="E149" i="32" s="1"/>
  <c r="E150" i="32" s="1"/>
  <c r="E140" i="32"/>
  <c r="E141" i="32" s="1"/>
  <c r="E142" i="32" s="1"/>
  <c r="D140" i="32"/>
  <c r="D141" i="32" s="1"/>
  <c r="D142" i="32" s="1"/>
  <c r="D143" i="32" s="1"/>
  <c r="D144" i="32" s="1"/>
  <c r="D145" i="32" s="1"/>
  <c r="D146" i="32" s="1"/>
  <c r="D147" i="32" s="1"/>
  <c r="D148" i="32" s="1"/>
  <c r="D149" i="32" s="1"/>
  <c r="D150" i="32" s="1"/>
  <c r="B140" i="32"/>
  <c r="B141" i="32" s="1"/>
  <c r="B142" i="32" s="1"/>
  <c r="C139" i="32"/>
  <c r="C140" i="32" s="1"/>
  <c r="C141" i="32" s="1"/>
  <c r="C142" i="32" s="1"/>
  <c r="C143" i="32" s="1"/>
  <c r="C144" i="32" s="1"/>
  <c r="C145" i="32" s="1"/>
  <c r="C146" i="32" s="1"/>
  <c r="C147" i="32" s="1"/>
  <c r="C148" i="32" s="1"/>
  <c r="C149" i="32" s="1"/>
  <c r="C150" i="32" s="1"/>
  <c r="E129" i="32"/>
  <c r="E130" i="32" s="1"/>
  <c r="E131" i="32" s="1"/>
  <c r="E132" i="32" s="1"/>
  <c r="E133" i="32" s="1"/>
  <c r="E134" i="32" s="1"/>
  <c r="E135" i="32" s="1"/>
  <c r="E136" i="32" s="1"/>
  <c r="E137" i="32" s="1"/>
  <c r="E138" i="32" s="1"/>
  <c r="E128" i="32"/>
  <c r="D128" i="32"/>
  <c r="D129" i="32" s="1"/>
  <c r="D130" i="32" s="1"/>
  <c r="D131" i="32" s="1"/>
  <c r="D132" i="32" s="1"/>
  <c r="D133" i="32" s="1"/>
  <c r="D134" i="32" s="1"/>
  <c r="D135" i="32" s="1"/>
  <c r="D136" i="32" s="1"/>
  <c r="D137" i="32" s="1"/>
  <c r="D138" i="32" s="1"/>
  <c r="B128" i="32"/>
  <c r="B129" i="32" s="1"/>
  <c r="C127" i="32"/>
  <c r="E120" i="32"/>
  <c r="E121" i="32" s="1"/>
  <c r="E122" i="32" s="1"/>
  <c r="E123" i="32" s="1"/>
  <c r="E124" i="32" s="1"/>
  <c r="E125" i="32" s="1"/>
  <c r="E126" i="32" s="1"/>
  <c r="D117" i="32"/>
  <c r="D118" i="32" s="1"/>
  <c r="D119" i="32" s="1"/>
  <c r="D120" i="32" s="1"/>
  <c r="D121" i="32" s="1"/>
  <c r="D122" i="32" s="1"/>
  <c r="D123" i="32" s="1"/>
  <c r="D124" i="32" s="1"/>
  <c r="D125" i="32" s="1"/>
  <c r="D126" i="32" s="1"/>
  <c r="E116" i="32"/>
  <c r="E117" i="32" s="1"/>
  <c r="E118" i="32" s="1"/>
  <c r="E119" i="32" s="1"/>
  <c r="D116" i="32"/>
  <c r="B116" i="32"/>
  <c r="B117" i="32" s="1"/>
  <c r="C115" i="32"/>
  <c r="D107" i="32"/>
  <c r="D108" i="32" s="1"/>
  <c r="D109" i="32" s="1"/>
  <c r="D110" i="32" s="1"/>
  <c r="D111" i="32" s="1"/>
  <c r="D112" i="32" s="1"/>
  <c r="D113" i="32" s="1"/>
  <c r="D114" i="32" s="1"/>
  <c r="E104" i="32"/>
  <c r="E105" i="32" s="1"/>
  <c r="E106" i="32" s="1"/>
  <c r="E107" i="32" s="1"/>
  <c r="E108" i="32" s="1"/>
  <c r="E109" i="32" s="1"/>
  <c r="E110" i="32" s="1"/>
  <c r="E111" i="32" s="1"/>
  <c r="E112" i="32" s="1"/>
  <c r="E113" i="32" s="1"/>
  <c r="E114" i="32" s="1"/>
  <c r="D104" i="32"/>
  <c r="D105" i="32" s="1"/>
  <c r="D106" i="32" s="1"/>
  <c r="B104" i="32"/>
  <c r="C103" i="32"/>
  <c r="C104" i="32" s="1"/>
  <c r="C105" i="32" s="1"/>
  <c r="C106" i="32" s="1"/>
  <c r="C107" i="32" s="1"/>
  <c r="C108" i="32" s="1"/>
  <c r="C109" i="32" s="1"/>
  <c r="C110" i="32" s="1"/>
  <c r="C111" i="32" s="1"/>
  <c r="C112" i="32" s="1"/>
  <c r="C113" i="32" s="1"/>
  <c r="C114" i="32" s="1"/>
  <c r="D100" i="32"/>
  <c r="D101" i="32" s="1"/>
  <c r="D102" i="32" s="1"/>
  <c r="D93" i="32"/>
  <c r="D94" i="32" s="1"/>
  <c r="D95" i="32" s="1"/>
  <c r="D96" i="32" s="1"/>
  <c r="D97" i="32" s="1"/>
  <c r="D98" i="32" s="1"/>
  <c r="D99" i="32" s="1"/>
  <c r="E92" i="32"/>
  <c r="E93" i="32" s="1"/>
  <c r="E94" i="32" s="1"/>
  <c r="E95" i="32" s="1"/>
  <c r="E96" i="32" s="1"/>
  <c r="E97" i="32" s="1"/>
  <c r="E98" i="32" s="1"/>
  <c r="E99" i="32" s="1"/>
  <c r="E100" i="32" s="1"/>
  <c r="E101" i="32" s="1"/>
  <c r="E102" i="32" s="1"/>
  <c r="D92" i="32"/>
  <c r="B92" i="32"/>
  <c r="B93" i="32" s="1"/>
  <c r="C91" i="32"/>
  <c r="E82" i="32"/>
  <c r="E83" i="32" s="1"/>
  <c r="E84" i="32" s="1"/>
  <c r="E85" i="32" s="1"/>
  <c r="E86" i="32" s="1"/>
  <c r="E87" i="32" s="1"/>
  <c r="E88" i="32" s="1"/>
  <c r="E89" i="32" s="1"/>
  <c r="E90" i="32" s="1"/>
  <c r="E81" i="32"/>
  <c r="E80" i="32"/>
  <c r="D80" i="32"/>
  <c r="D81" i="32" s="1"/>
  <c r="D82" i="32" s="1"/>
  <c r="D83" i="32" s="1"/>
  <c r="D84" i="32" s="1"/>
  <c r="D85" i="32" s="1"/>
  <c r="D86" i="32" s="1"/>
  <c r="D87" i="32" s="1"/>
  <c r="D88" i="32" s="1"/>
  <c r="D89" i="32" s="1"/>
  <c r="D90" i="32" s="1"/>
  <c r="B80" i="32"/>
  <c r="C79" i="32"/>
  <c r="C80" i="32" s="1"/>
  <c r="C81" i="32" s="1"/>
  <c r="C82" i="32" s="1"/>
  <c r="C83" i="32" s="1"/>
  <c r="C84" i="32" s="1"/>
  <c r="C85" i="32" s="1"/>
  <c r="C86" i="32" s="1"/>
  <c r="C87" i="32" s="1"/>
  <c r="C88" i="32" s="1"/>
  <c r="C89" i="32" s="1"/>
  <c r="C90" i="32" s="1"/>
  <c r="D69" i="32"/>
  <c r="D70" i="32" s="1"/>
  <c r="D71" i="32" s="1"/>
  <c r="D72" i="32" s="1"/>
  <c r="D73" i="32" s="1"/>
  <c r="D74" i="32" s="1"/>
  <c r="D75" i="32" s="1"/>
  <c r="D76" i="32" s="1"/>
  <c r="D77" i="32" s="1"/>
  <c r="D78" i="32" s="1"/>
  <c r="E68" i="32"/>
  <c r="E69" i="32" s="1"/>
  <c r="E70" i="32" s="1"/>
  <c r="E71" i="32" s="1"/>
  <c r="E72" i="32" s="1"/>
  <c r="E73" i="32" s="1"/>
  <c r="E74" i="32" s="1"/>
  <c r="E75" i="32" s="1"/>
  <c r="E76" i="32" s="1"/>
  <c r="E77" i="32" s="1"/>
  <c r="E78" i="32" s="1"/>
  <c r="D68" i="32"/>
  <c r="B68" i="32"/>
  <c r="B69" i="32" s="1"/>
  <c r="C67" i="32"/>
  <c r="E56" i="32"/>
  <c r="E57" i="32" s="1"/>
  <c r="E58" i="32" s="1"/>
  <c r="E59" i="32" s="1"/>
  <c r="E60" i="32" s="1"/>
  <c r="E61" i="32" s="1"/>
  <c r="E62" i="32" s="1"/>
  <c r="E63" i="32" s="1"/>
  <c r="E64" i="32" s="1"/>
  <c r="E65" i="32" s="1"/>
  <c r="E66" i="32" s="1"/>
  <c r="D56" i="32"/>
  <c r="D57" i="32" s="1"/>
  <c r="D58" i="32" s="1"/>
  <c r="D59" i="32" s="1"/>
  <c r="D60" i="32" s="1"/>
  <c r="D61" i="32" s="1"/>
  <c r="D62" i="32" s="1"/>
  <c r="D63" i="32" s="1"/>
  <c r="D64" i="32" s="1"/>
  <c r="D65" i="32" s="1"/>
  <c r="D66" i="32" s="1"/>
  <c r="B56" i="32"/>
  <c r="C55" i="32"/>
  <c r="C56" i="32" s="1"/>
  <c r="C57" i="32" s="1"/>
  <c r="C58" i="32" s="1"/>
  <c r="C59" i="32" s="1"/>
  <c r="C60" i="32" s="1"/>
  <c r="C61" i="32" s="1"/>
  <c r="C62" i="32" s="1"/>
  <c r="C63" i="32" s="1"/>
  <c r="C64" i="32" s="1"/>
  <c r="C65" i="32" s="1"/>
  <c r="C66" i="32" s="1"/>
  <c r="E44" i="32"/>
  <c r="E45" i="32" s="1"/>
  <c r="E46" i="32" s="1"/>
  <c r="E47" i="32" s="1"/>
  <c r="E48" i="32" s="1"/>
  <c r="E49" i="32" s="1"/>
  <c r="E50" i="32" s="1"/>
  <c r="E51" i="32" s="1"/>
  <c r="E52" i="32" s="1"/>
  <c r="E53" i="32" s="1"/>
  <c r="E54" i="32" s="1"/>
  <c r="D44" i="32"/>
  <c r="D45" i="32" s="1"/>
  <c r="D46" i="32" s="1"/>
  <c r="D47" i="32" s="1"/>
  <c r="D48" i="32" s="1"/>
  <c r="D49" i="32" s="1"/>
  <c r="D50" i="32" s="1"/>
  <c r="D51" i="32" s="1"/>
  <c r="D52" i="32" s="1"/>
  <c r="D53" i="32" s="1"/>
  <c r="D54" i="32" s="1"/>
  <c r="B44" i="32"/>
  <c r="B45" i="32" s="1"/>
  <c r="E32" i="32"/>
  <c r="D32" i="32"/>
  <c r="D33" i="32" s="1"/>
  <c r="D34" i="32" s="1"/>
  <c r="D35" i="32" s="1"/>
  <c r="D36" i="32" s="1"/>
  <c r="D37" i="32" s="1"/>
  <c r="D38" i="32" s="1"/>
  <c r="D39" i="32" s="1"/>
  <c r="D40" i="32" s="1"/>
  <c r="D41" i="32" s="1"/>
  <c r="D42" i="32" s="1"/>
  <c r="B32" i="32"/>
  <c r="B33" i="32" s="1"/>
  <c r="E26" i="32"/>
  <c r="E27" i="32" s="1"/>
  <c r="E28" i="32" s="1"/>
  <c r="E29" i="32" s="1"/>
  <c r="E30" i="32" s="1"/>
  <c r="E25" i="32"/>
  <c r="L20" i="32"/>
  <c r="E20" i="32"/>
  <c r="E21" i="32" s="1"/>
  <c r="E22" i="32" s="1"/>
  <c r="E23" i="32" s="1"/>
  <c r="E24" i="32" s="1"/>
  <c r="D20" i="32"/>
  <c r="D21" i="32" s="1"/>
  <c r="D22" i="32" s="1"/>
  <c r="D23" i="32" s="1"/>
  <c r="D24" i="32" s="1"/>
  <c r="D25" i="32" s="1"/>
  <c r="D26" i="32" s="1"/>
  <c r="D27" i="32" s="1"/>
  <c r="D28" i="32" s="1"/>
  <c r="D29" i="32" s="1"/>
  <c r="D30" i="32" s="1"/>
  <c r="B20" i="32"/>
  <c r="B21" i="32" s="1"/>
  <c r="B22" i="32" s="1"/>
  <c r="B23" i="32" s="1"/>
  <c r="B24" i="32" s="1"/>
  <c r="B9" i="32"/>
  <c r="E8" i="32"/>
  <c r="D8" i="32"/>
  <c r="B8" i="32"/>
  <c r="L7" i="32"/>
  <c r="C259" i="31"/>
  <c r="D251" i="31"/>
  <c r="D252" i="31" s="1"/>
  <c r="D253" i="31" s="1"/>
  <c r="D254" i="31" s="1"/>
  <c r="D255" i="31" s="1"/>
  <c r="D256" i="31" s="1"/>
  <c r="D257" i="31" s="1"/>
  <c r="D258" i="31" s="1"/>
  <c r="E250" i="31"/>
  <c r="E251" i="31" s="1"/>
  <c r="E252" i="31" s="1"/>
  <c r="E253" i="31" s="1"/>
  <c r="E254" i="31" s="1"/>
  <c r="E255" i="31" s="1"/>
  <c r="E256" i="31" s="1"/>
  <c r="E257" i="31" s="1"/>
  <c r="E258" i="31" s="1"/>
  <c r="D250" i="31"/>
  <c r="E249" i="31"/>
  <c r="D249" i="31"/>
  <c r="E248" i="31"/>
  <c r="D248" i="31"/>
  <c r="B248" i="31"/>
  <c r="B249" i="31" s="1"/>
  <c r="C247" i="31"/>
  <c r="C248" i="31" s="1"/>
  <c r="C249" i="31" s="1"/>
  <c r="C250" i="31" s="1"/>
  <c r="C251" i="31" s="1"/>
  <c r="C252" i="31" s="1"/>
  <c r="C253" i="31" s="1"/>
  <c r="C254" i="31" s="1"/>
  <c r="C255" i="31" s="1"/>
  <c r="C256" i="31" s="1"/>
  <c r="C257" i="31" s="1"/>
  <c r="C258" i="31" s="1"/>
  <c r="E244" i="31"/>
  <c r="E245" i="31" s="1"/>
  <c r="E246" i="31" s="1"/>
  <c r="D238" i="31"/>
  <c r="D239" i="31" s="1"/>
  <c r="D240" i="31" s="1"/>
  <c r="D241" i="31" s="1"/>
  <c r="D242" i="31" s="1"/>
  <c r="D243" i="31" s="1"/>
  <c r="D244" i="31" s="1"/>
  <c r="D245" i="31" s="1"/>
  <c r="D246" i="31" s="1"/>
  <c r="E237" i="31"/>
  <c r="E238" i="31" s="1"/>
  <c r="E239" i="31" s="1"/>
  <c r="E240" i="31" s="1"/>
  <c r="E241" i="31" s="1"/>
  <c r="E242" i="31" s="1"/>
  <c r="E243" i="31" s="1"/>
  <c r="D237" i="31"/>
  <c r="E236" i="31"/>
  <c r="D236" i="31"/>
  <c r="B236" i="31"/>
  <c r="C235" i="31"/>
  <c r="C236" i="31" s="1"/>
  <c r="C237" i="31" s="1"/>
  <c r="C238" i="31" s="1"/>
  <c r="C239" i="31" s="1"/>
  <c r="C240" i="31" s="1"/>
  <c r="C241" i="31" s="1"/>
  <c r="C242" i="31" s="1"/>
  <c r="C243" i="31" s="1"/>
  <c r="C244" i="31" s="1"/>
  <c r="C245" i="31" s="1"/>
  <c r="C246" i="31" s="1"/>
  <c r="E231" i="31"/>
  <c r="E232" i="31" s="1"/>
  <c r="E233" i="31" s="1"/>
  <c r="E234" i="31" s="1"/>
  <c r="E228" i="31"/>
  <c r="E229" i="31" s="1"/>
  <c r="E230" i="31" s="1"/>
  <c r="D225" i="31"/>
  <c r="D226" i="31" s="1"/>
  <c r="D227" i="31" s="1"/>
  <c r="D228" i="31" s="1"/>
  <c r="D229" i="31" s="1"/>
  <c r="D230" i="31" s="1"/>
  <c r="D231" i="31" s="1"/>
  <c r="D232" i="31" s="1"/>
  <c r="D233" i="31" s="1"/>
  <c r="D234" i="31" s="1"/>
  <c r="E224" i="31"/>
  <c r="E225" i="31" s="1"/>
  <c r="E226" i="31" s="1"/>
  <c r="E227" i="31" s="1"/>
  <c r="D224" i="31"/>
  <c r="B224" i="31"/>
  <c r="B225" i="31" s="1"/>
  <c r="B226" i="31" s="1"/>
  <c r="B227" i="31" s="1"/>
  <c r="B228" i="31" s="1"/>
  <c r="C223" i="31"/>
  <c r="C224" i="31" s="1"/>
  <c r="C225" i="31" s="1"/>
  <c r="C226" i="31" s="1"/>
  <c r="C227" i="31" s="1"/>
  <c r="C228" i="31" s="1"/>
  <c r="C229" i="31" s="1"/>
  <c r="C230" i="31" s="1"/>
  <c r="C231" i="31" s="1"/>
  <c r="C232" i="31" s="1"/>
  <c r="C233" i="31" s="1"/>
  <c r="C234" i="31" s="1"/>
  <c r="E221" i="31"/>
  <c r="E222" i="31" s="1"/>
  <c r="D215" i="31"/>
  <c r="D216" i="31" s="1"/>
  <c r="D217" i="31" s="1"/>
  <c r="D218" i="31" s="1"/>
  <c r="D219" i="31" s="1"/>
  <c r="D220" i="31" s="1"/>
  <c r="D221" i="31" s="1"/>
  <c r="D222" i="31" s="1"/>
  <c r="E214" i="31"/>
  <c r="E215" i="31" s="1"/>
  <c r="E216" i="31" s="1"/>
  <c r="E217" i="31" s="1"/>
  <c r="E218" i="31" s="1"/>
  <c r="E219" i="31" s="1"/>
  <c r="E220" i="31" s="1"/>
  <c r="E213" i="31"/>
  <c r="E212" i="31"/>
  <c r="D212" i="31"/>
  <c r="D213" i="31" s="1"/>
  <c r="D214" i="31" s="1"/>
  <c r="B212" i="31"/>
  <c r="B213" i="31" s="1"/>
  <c r="C211" i="31"/>
  <c r="C212" i="31" s="1"/>
  <c r="C213" i="31" s="1"/>
  <c r="C214" i="31" s="1"/>
  <c r="C215" i="31" s="1"/>
  <c r="C216" i="31" s="1"/>
  <c r="C217" i="31" s="1"/>
  <c r="C218" i="31" s="1"/>
  <c r="C219" i="31" s="1"/>
  <c r="C220" i="31" s="1"/>
  <c r="C221" i="31" s="1"/>
  <c r="C222" i="31" s="1"/>
  <c r="D208" i="31"/>
  <c r="D209" i="31" s="1"/>
  <c r="D210" i="31" s="1"/>
  <c r="D201" i="31"/>
  <c r="D202" i="31" s="1"/>
  <c r="D203" i="31" s="1"/>
  <c r="D204" i="31" s="1"/>
  <c r="D205" i="31" s="1"/>
  <c r="D206" i="31" s="1"/>
  <c r="D207" i="31" s="1"/>
  <c r="E200" i="31"/>
  <c r="E201" i="31" s="1"/>
  <c r="E202" i="31" s="1"/>
  <c r="E203" i="31" s="1"/>
  <c r="E204" i="31" s="1"/>
  <c r="E205" i="31" s="1"/>
  <c r="E206" i="31" s="1"/>
  <c r="E207" i="31" s="1"/>
  <c r="E208" i="31" s="1"/>
  <c r="E209" i="31" s="1"/>
  <c r="E210" i="31" s="1"/>
  <c r="D200" i="31"/>
  <c r="B200" i="31"/>
  <c r="C199" i="31"/>
  <c r="C200" i="31" s="1"/>
  <c r="C201" i="31" s="1"/>
  <c r="C202" i="31" s="1"/>
  <c r="C203" i="31" s="1"/>
  <c r="C204" i="31" s="1"/>
  <c r="C205" i="31" s="1"/>
  <c r="C206" i="31" s="1"/>
  <c r="C207" i="31" s="1"/>
  <c r="C208" i="31" s="1"/>
  <c r="C209" i="31" s="1"/>
  <c r="C210" i="31" s="1"/>
  <c r="E189" i="31"/>
  <c r="E190" i="31" s="1"/>
  <c r="E191" i="31" s="1"/>
  <c r="E192" i="31" s="1"/>
  <c r="E193" i="31" s="1"/>
  <c r="E194" i="31" s="1"/>
  <c r="E195" i="31" s="1"/>
  <c r="E196" i="31" s="1"/>
  <c r="E197" i="31" s="1"/>
  <c r="E198" i="31" s="1"/>
  <c r="E188" i="31"/>
  <c r="D188" i="31"/>
  <c r="D189" i="31" s="1"/>
  <c r="D190" i="31" s="1"/>
  <c r="D191" i="31" s="1"/>
  <c r="D192" i="31" s="1"/>
  <c r="D193" i="31" s="1"/>
  <c r="D194" i="31" s="1"/>
  <c r="D195" i="31" s="1"/>
  <c r="D196" i="31" s="1"/>
  <c r="D197" i="31" s="1"/>
  <c r="D198" i="31" s="1"/>
  <c r="B188" i="31"/>
  <c r="B189" i="31" s="1"/>
  <c r="C187" i="31"/>
  <c r="C188" i="31" s="1"/>
  <c r="C189" i="31" s="1"/>
  <c r="C190" i="31" s="1"/>
  <c r="C191" i="31" s="1"/>
  <c r="C192" i="31" s="1"/>
  <c r="C193" i="31" s="1"/>
  <c r="C194" i="31" s="1"/>
  <c r="C195" i="31" s="1"/>
  <c r="C196" i="31" s="1"/>
  <c r="C197" i="31" s="1"/>
  <c r="C198" i="31" s="1"/>
  <c r="D177" i="31"/>
  <c r="D178" i="31" s="1"/>
  <c r="D179" i="31" s="1"/>
  <c r="D180" i="31" s="1"/>
  <c r="D181" i="31" s="1"/>
  <c r="D182" i="31" s="1"/>
  <c r="D183" i="31" s="1"/>
  <c r="D184" i="31" s="1"/>
  <c r="D185" i="31" s="1"/>
  <c r="D186" i="31" s="1"/>
  <c r="E176" i="31"/>
  <c r="E177" i="31" s="1"/>
  <c r="E178" i="31" s="1"/>
  <c r="E179" i="31" s="1"/>
  <c r="E180" i="31" s="1"/>
  <c r="E181" i="31" s="1"/>
  <c r="E182" i="31" s="1"/>
  <c r="E183" i="31" s="1"/>
  <c r="E184" i="31" s="1"/>
  <c r="E185" i="31" s="1"/>
  <c r="E186" i="31" s="1"/>
  <c r="D176" i="31"/>
  <c r="C176" i="31"/>
  <c r="C177" i="31" s="1"/>
  <c r="C178" i="31" s="1"/>
  <c r="C179" i="31" s="1"/>
  <c r="C180" i="31" s="1"/>
  <c r="C181" i="31" s="1"/>
  <c r="C182" i="31" s="1"/>
  <c r="C183" i="31" s="1"/>
  <c r="C184" i="31" s="1"/>
  <c r="C185" i="31" s="1"/>
  <c r="C186" i="31" s="1"/>
  <c r="B176" i="31"/>
  <c r="B177" i="31" s="1"/>
  <c r="C175" i="31"/>
  <c r="E164" i="31"/>
  <c r="E165" i="31" s="1"/>
  <c r="E166" i="31" s="1"/>
  <c r="E167" i="31" s="1"/>
  <c r="E168" i="31" s="1"/>
  <c r="E169" i="31" s="1"/>
  <c r="E170" i="31" s="1"/>
  <c r="E171" i="31" s="1"/>
  <c r="E172" i="31" s="1"/>
  <c r="E173" i="31" s="1"/>
  <c r="E174" i="31" s="1"/>
  <c r="D164" i="31"/>
  <c r="D165" i="31" s="1"/>
  <c r="D166" i="31" s="1"/>
  <c r="D167" i="31" s="1"/>
  <c r="D168" i="31" s="1"/>
  <c r="D169" i="31" s="1"/>
  <c r="D170" i="31" s="1"/>
  <c r="D171" i="31" s="1"/>
  <c r="D172" i="31" s="1"/>
  <c r="D173" i="31" s="1"/>
  <c r="D174" i="31" s="1"/>
  <c r="B164" i="31"/>
  <c r="B165" i="31" s="1"/>
  <c r="B166" i="31" s="1"/>
  <c r="B167" i="31" s="1"/>
  <c r="C163" i="31"/>
  <c r="C164" i="31" s="1"/>
  <c r="C165" i="31" s="1"/>
  <c r="C166" i="31" s="1"/>
  <c r="C167" i="31" s="1"/>
  <c r="C168" i="31" s="1"/>
  <c r="C169" i="31" s="1"/>
  <c r="C170" i="31" s="1"/>
  <c r="C171" i="31" s="1"/>
  <c r="C172" i="31" s="1"/>
  <c r="C173" i="31" s="1"/>
  <c r="C174" i="31" s="1"/>
  <c r="E152" i="31"/>
  <c r="E153" i="31" s="1"/>
  <c r="E154" i="31" s="1"/>
  <c r="E155" i="31" s="1"/>
  <c r="E156" i="31" s="1"/>
  <c r="E157" i="31" s="1"/>
  <c r="E158" i="31" s="1"/>
  <c r="E159" i="31" s="1"/>
  <c r="E160" i="31" s="1"/>
  <c r="E161" i="31" s="1"/>
  <c r="E162" i="31" s="1"/>
  <c r="D152" i="31"/>
  <c r="D153" i="31" s="1"/>
  <c r="D154" i="31" s="1"/>
  <c r="D155" i="31" s="1"/>
  <c r="D156" i="31" s="1"/>
  <c r="D157" i="31" s="1"/>
  <c r="D158" i="31" s="1"/>
  <c r="D159" i="31" s="1"/>
  <c r="D160" i="31" s="1"/>
  <c r="D161" i="31" s="1"/>
  <c r="D162" i="31" s="1"/>
  <c r="B152" i="31"/>
  <c r="B153" i="31" s="1"/>
  <c r="B154" i="31" s="1"/>
  <c r="B155" i="31" s="1"/>
  <c r="B156" i="31" s="1"/>
  <c r="C151" i="31"/>
  <c r="E142" i="31"/>
  <c r="E143" i="31" s="1"/>
  <c r="E144" i="31" s="1"/>
  <c r="E145" i="31" s="1"/>
  <c r="E146" i="31" s="1"/>
  <c r="E147" i="31" s="1"/>
  <c r="E148" i="31" s="1"/>
  <c r="E149" i="31" s="1"/>
  <c r="E150" i="31" s="1"/>
  <c r="E141" i="31"/>
  <c r="E140" i="31"/>
  <c r="D140" i="31"/>
  <c r="D141" i="31" s="1"/>
  <c r="D142" i="31" s="1"/>
  <c r="D143" i="31" s="1"/>
  <c r="D144" i="31" s="1"/>
  <c r="D145" i="31" s="1"/>
  <c r="D146" i="31" s="1"/>
  <c r="D147" i="31" s="1"/>
  <c r="D148" i="31" s="1"/>
  <c r="D149" i="31" s="1"/>
  <c r="D150" i="31" s="1"/>
  <c r="B140" i="31"/>
  <c r="B141" i="31" s="1"/>
  <c r="B142" i="31" s="1"/>
  <c r="C139" i="31"/>
  <c r="D130" i="31"/>
  <c r="D131" i="31" s="1"/>
  <c r="D132" i="31" s="1"/>
  <c r="D133" i="31" s="1"/>
  <c r="D134" i="31" s="1"/>
  <c r="D135" i="31" s="1"/>
  <c r="D136" i="31" s="1"/>
  <c r="D137" i="31" s="1"/>
  <c r="D138" i="31" s="1"/>
  <c r="D129" i="31"/>
  <c r="E128" i="31"/>
  <c r="E129" i="31" s="1"/>
  <c r="E130" i="31" s="1"/>
  <c r="E131" i="31" s="1"/>
  <c r="E132" i="31" s="1"/>
  <c r="E133" i="31" s="1"/>
  <c r="E134" i="31" s="1"/>
  <c r="E135" i="31" s="1"/>
  <c r="E136" i="31" s="1"/>
  <c r="E137" i="31" s="1"/>
  <c r="E138" i="31" s="1"/>
  <c r="D128" i="31"/>
  <c r="B128" i="31"/>
  <c r="B129" i="31" s="1"/>
  <c r="C127" i="31"/>
  <c r="C128" i="31" s="1"/>
  <c r="C129" i="31" s="1"/>
  <c r="C130" i="31" s="1"/>
  <c r="C131" i="31" s="1"/>
  <c r="C132" i="31" s="1"/>
  <c r="C133" i="31" s="1"/>
  <c r="C134" i="31" s="1"/>
  <c r="C135" i="31" s="1"/>
  <c r="C136" i="31" s="1"/>
  <c r="C137" i="31" s="1"/>
  <c r="C138" i="31" s="1"/>
  <c r="D125" i="31"/>
  <c r="D126" i="31" s="1"/>
  <c r="D120" i="31"/>
  <c r="D121" i="31" s="1"/>
  <c r="D122" i="31" s="1"/>
  <c r="D123" i="31" s="1"/>
  <c r="D124" i="31" s="1"/>
  <c r="E116" i="31"/>
  <c r="E117" i="31" s="1"/>
  <c r="E118" i="31" s="1"/>
  <c r="E119" i="31" s="1"/>
  <c r="E120" i="31" s="1"/>
  <c r="E121" i="31" s="1"/>
  <c r="E122" i="31" s="1"/>
  <c r="E123" i="31" s="1"/>
  <c r="E124" i="31" s="1"/>
  <c r="E125" i="31" s="1"/>
  <c r="E126" i="31" s="1"/>
  <c r="D116" i="31"/>
  <c r="D117" i="31" s="1"/>
  <c r="D118" i="31" s="1"/>
  <c r="D119" i="31" s="1"/>
  <c r="B116" i="31"/>
  <c r="C115" i="31"/>
  <c r="E106" i="31"/>
  <c r="E107" i="31" s="1"/>
  <c r="E108" i="31" s="1"/>
  <c r="E109" i="31" s="1"/>
  <c r="E110" i="31" s="1"/>
  <c r="E111" i="31" s="1"/>
  <c r="E112" i="31" s="1"/>
  <c r="E113" i="31" s="1"/>
  <c r="E114" i="31" s="1"/>
  <c r="E105" i="31"/>
  <c r="E104" i="31"/>
  <c r="D104" i="31"/>
  <c r="D105" i="31" s="1"/>
  <c r="D106" i="31" s="1"/>
  <c r="D107" i="31" s="1"/>
  <c r="D108" i="31" s="1"/>
  <c r="D109" i="31" s="1"/>
  <c r="D110" i="31" s="1"/>
  <c r="D111" i="31" s="1"/>
  <c r="D112" i="31" s="1"/>
  <c r="D113" i="31" s="1"/>
  <c r="D114" i="31" s="1"/>
  <c r="B104" i="31"/>
  <c r="B105" i="31" s="1"/>
  <c r="B106" i="31" s="1"/>
  <c r="C103" i="31"/>
  <c r="C104" i="31" s="1"/>
  <c r="C105" i="31" s="1"/>
  <c r="C106" i="31" s="1"/>
  <c r="C107" i="31" s="1"/>
  <c r="C108" i="31" s="1"/>
  <c r="C109" i="31" s="1"/>
  <c r="C110" i="31" s="1"/>
  <c r="C111" i="31" s="1"/>
  <c r="C112" i="31" s="1"/>
  <c r="C113" i="31" s="1"/>
  <c r="C114" i="31" s="1"/>
  <c r="D99" i="31"/>
  <c r="D100" i="31" s="1"/>
  <c r="D101" i="31" s="1"/>
  <c r="D102" i="31" s="1"/>
  <c r="B93" i="31"/>
  <c r="B94" i="31" s="1"/>
  <c r="E92" i="31"/>
  <c r="E93" i="31" s="1"/>
  <c r="E94" i="31" s="1"/>
  <c r="E95" i="31" s="1"/>
  <c r="E96" i="31" s="1"/>
  <c r="E97" i="31" s="1"/>
  <c r="E98" i="31" s="1"/>
  <c r="E99" i="31" s="1"/>
  <c r="E100" i="31" s="1"/>
  <c r="E101" i="31" s="1"/>
  <c r="E102" i="31" s="1"/>
  <c r="D92" i="31"/>
  <c r="D93" i="31" s="1"/>
  <c r="D94" i="31" s="1"/>
  <c r="D95" i="31" s="1"/>
  <c r="D96" i="31" s="1"/>
  <c r="D97" i="31" s="1"/>
  <c r="D98" i="31" s="1"/>
  <c r="B92" i="31"/>
  <c r="C91" i="31"/>
  <c r="C92" i="31" s="1"/>
  <c r="C93" i="31" s="1"/>
  <c r="C94" i="31" s="1"/>
  <c r="C95" i="31" s="1"/>
  <c r="C96" i="31" s="1"/>
  <c r="C97" i="31" s="1"/>
  <c r="C98" i="31" s="1"/>
  <c r="C99" i="31" s="1"/>
  <c r="C100" i="31" s="1"/>
  <c r="C101" i="31" s="1"/>
  <c r="C102" i="31" s="1"/>
  <c r="E81" i="31"/>
  <c r="E82" i="31" s="1"/>
  <c r="E83" i="31" s="1"/>
  <c r="E84" i="31" s="1"/>
  <c r="E85" i="31" s="1"/>
  <c r="E86" i="31" s="1"/>
  <c r="E87" i="31" s="1"/>
  <c r="E88" i="31" s="1"/>
  <c r="E89" i="31" s="1"/>
  <c r="E90" i="31" s="1"/>
  <c r="D81" i="31"/>
  <c r="D82" i="31" s="1"/>
  <c r="D83" i="31" s="1"/>
  <c r="D84" i="31" s="1"/>
  <c r="D85" i="31" s="1"/>
  <c r="D86" i="31" s="1"/>
  <c r="D87" i="31" s="1"/>
  <c r="D88" i="31" s="1"/>
  <c r="D89" i="31" s="1"/>
  <c r="D90" i="31" s="1"/>
  <c r="E80" i="31"/>
  <c r="D80" i="31"/>
  <c r="B80" i="31"/>
  <c r="C79" i="31"/>
  <c r="C80" i="31" s="1"/>
  <c r="C81" i="31" s="1"/>
  <c r="C82" i="31" s="1"/>
  <c r="C83" i="31" s="1"/>
  <c r="C84" i="31" s="1"/>
  <c r="C85" i="31" s="1"/>
  <c r="C86" i="31" s="1"/>
  <c r="C87" i="31" s="1"/>
  <c r="C88" i="31" s="1"/>
  <c r="C89" i="31" s="1"/>
  <c r="C90" i="31" s="1"/>
  <c r="E71" i="31"/>
  <c r="E72" i="31" s="1"/>
  <c r="E73" i="31" s="1"/>
  <c r="E74" i="31" s="1"/>
  <c r="E75" i="31" s="1"/>
  <c r="E76" i="31" s="1"/>
  <c r="E77" i="31" s="1"/>
  <c r="E78" i="31" s="1"/>
  <c r="E70" i="31"/>
  <c r="D69" i="31"/>
  <c r="D70" i="31" s="1"/>
  <c r="D71" i="31" s="1"/>
  <c r="D72" i="31" s="1"/>
  <c r="D73" i="31" s="1"/>
  <c r="D74" i="31" s="1"/>
  <c r="D75" i="31" s="1"/>
  <c r="D76" i="31" s="1"/>
  <c r="D77" i="31" s="1"/>
  <c r="D78" i="31" s="1"/>
  <c r="E68" i="31"/>
  <c r="E69" i="31" s="1"/>
  <c r="D68" i="31"/>
  <c r="B68" i="31"/>
  <c r="B69" i="31" s="1"/>
  <c r="B70" i="31" s="1"/>
  <c r="C67" i="31"/>
  <c r="C68" i="31" s="1"/>
  <c r="C69" i="31" s="1"/>
  <c r="C70" i="31" s="1"/>
  <c r="C71" i="31" s="1"/>
  <c r="C72" i="31" s="1"/>
  <c r="C73" i="31" s="1"/>
  <c r="C74" i="31" s="1"/>
  <c r="C75" i="31" s="1"/>
  <c r="C76" i="31" s="1"/>
  <c r="C77" i="31" s="1"/>
  <c r="C78" i="31" s="1"/>
  <c r="D57" i="31"/>
  <c r="D58" i="31" s="1"/>
  <c r="D59" i="31" s="1"/>
  <c r="D60" i="31" s="1"/>
  <c r="D61" i="31" s="1"/>
  <c r="D62" i="31" s="1"/>
  <c r="D63" i="31" s="1"/>
  <c r="D64" i="31" s="1"/>
  <c r="D65" i="31" s="1"/>
  <c r="D66" i="31" s="1"/>
  <c r="E56" i="31"/>
  <c r="E57" i="31" s="1"/>
  <c r="E58" i="31" s="1"/>
  <c r="E59" i="31" s="1"/>
  <c r="E60" i="31" s="1"/>
  <c r="E61" i="31" s="1"/>
  <c r="E62" i="31" s="1"/>
  <c r="E63" i="31" s="1"/>
  <c r="E64" i="31" s="1"/>
  <c r="E65" i="31" s="1"/>
  <c r="E66" i="31" s="1"/>
  <c r="D56" i="31"/>
  <c r="B56" i="31"/>
  <c r="B57" i="31" s="1"/>
  <c r="C55" i="31"/>
  <c r="C56" i="31" s="1"/>
  <c r="C57" i="31" s="1"/>
  <c r="C58" i="31" s="1"/>
  <c r="C59" i="31" s="1"/>
  <c r="C60" i="31" s="1"/>
  <c r="C61" i="31" s="1"/>
  <c r="C62" i="31" s="1"/>
  <c r="C63" i="31" s="1"/>
  <c r="C64" i="31" s="1"/>
  <c r="C65" i="31" s="1"/>
  <c r="C66" i="31" s="1"/>
  <c r="D50" i="31"/>
  <c r="D51" i="31" s="1"/>
  <c r="D52" i="31" s="1"/>
  <c r="D53" i="31" s="1"/>
  <c r="D54" i="31" s="1"/>
  <c r="E44" i="31"/>
  <c r="E45" i="31" s="1"/>
  <c r="E46" i="31" s="1"/>
  <c r="E47" i="31" s="1"/>
  <c r="E48" i="31" s="1"/>
  <c r="E49" i="31" s="1"/>
  <c r="E50" i="31" s="1"/>
  <c r="E51" i="31" s="1"/>
  <c r="E52" i="31" s="1"/>
  <c r="E53" i="31" s="1"/>
  <c r="E54" i="31" s="1"/>
  <c r="D44" i="31"/>
  <c r="D45" i="31" s="1"/>
  <c r="D46" i="31" s="1"/>
  <c r="D47" i="31" s="1"/>
  <c r="D48" i="31" s="1"/>
  <c r="D49" i="31" s="1"/>
  <c r="B44" i="31"/>
  <c r="L44" i="31" s="1"/>
  <c r="E35" i="31"/>
  <c r="E36" i="31" s="1"/>
  <c r="E37" i="31" s="1"/>
  <c r="E38" i="31" s="1"/>
  <c r="E39" i="31" s="1"/>
  <c r="E40" i="31" s="1"/>
  <c r="E41" i="31" s="1"/>
  <c r="E42" i="31" s="1"/>
  <c r="E33" i="31"/>
  <c r="E34" i="31" s="1"/>
  <c r="E32" i="31"/>
  <c r="D32" i="31"/>
  <c r="D33" i="31" s="1"/>
  <c r="D34" i="31" s="1"/>
  <c r="D35" i="31" s="1"/>
  <c r="D36" i="31" s="1"/>
  <c r="D37" i="31" s="1"/>
  <c r="D38" i="31" s="1"/>
  <c r="D39" i="31" s="1"/>
  <c r="D40" i="31" s="1"/>
  <c r="D41" i="31" s="1"/>
  <c r="D42" i="31" s="1"/>
  <c r="B32" i="31"/>
  <c r="B33" i="31" s="1"/>
  <c r="E22" i="31"/>
  <c r="E23" i="31" s="1"/>
  <c r="E24" i="31" s="1"/>
  <c r="E25" i="31" s="1"/>
  <c r="E26" i="31" s="1"/>
  <c r="E27" i="31" s="1"/>
  <c r="E28" i="31" s="1"/>
  <c r="E29" i="31" s="1"/>
  <c r="E30" i="31" s="1"/>
  <c r="E21" i="31"/>
  <c r="D21" i="31"/>
  <c r="D22" i="31" s="1"/>
  <c r="D23" i="31" s="1"/>
  <c r="D24" i="31" s="1"/>
  <c r="D25" i="31" s="1"/>
  <c r="D26" i="31" s="1"/>
  <c r="D27" i="31" s="1"/>
  <c r="D28" i="31" s="1"/>
  <c r="D29" i="31" s="1"/>
  <c r="D30" i="31" s="1"/>
  <c r="L20" i="31"/>
  <c r="E20" i="31"/>
  <c r="D20" i="31"/>
  <c r="B20" i="31"/>
  <c r="B21" i="31" s="1"/>
  <c r="B9" i="31"/>
  <c r="B10" i="31" s="1"/>
  <c r="E8" i="31"/>
  <c r="D8" i="31"/>
  <c r="B8" i="31"/>
  <c r="L7" i="31"/>
  <c r="B249" i="29"/>
  <c r="B250" i="29" s="1"/>
  <c r="B251" i="29" s="1"/>
  <c r="B252" i="29" s="1"/>
  <c r="B253" i="29" s="1"/>
  <c r="B254" i="29" s="1"/>
  <c r="B255" i="29" s="1"/>
  <c r="B256" i="29" s="1"/>
  <c r="B257" i="29" s="1"/>
  <c r="B258" i="29" s="1"/>
  <c r="B248" i="29"/>
  <c r="B236" i="29"/>
  <c r="B237" i="29" s="1"/>
  <c r="B238" i="29" s="1"/>
  <c r="B239" i="29" s="1"/>
  <c r="B240" i="29" s="1"/>
  <c r="B241" i="29" s="1"/>
  <c r="B242" i="29" s="1"/>
  <c r="B243" i="29" s="1"/>
  <c r="B244" i="29" s="1"/>
  <c r="B245" i="29" s="1"/>
  <c r="B246" i="29" s="1"/>
  <c r="B224" i="29"/>
  <c r="B225" i="29" s="1"/>
  <c r="B226" i="29" s="1"/>
  <c r="B227" i="29" s="1"/>
  <c r="B228" i="29" s="1"/>
  <c r="B229" i="29" s="1"/>
  <c r="B230" i="29" s="1"/>
  <c r="B231" i="29" s="1"/>
  <c r="B232" i="29" s="1"/>
  <c r="B233" i="29" s="1"/>
  <c r="B234" i="29" s="1"/>
  <c r="B212" i="29"/>
  <c r="B213" i="29" s="1"/>
  <c r="B214" i="29" s="1"/>
  <c r="B215" i="29" s="1"/>
  <c r="B216" i="29" s="1"/>
  <c r="B217" i="29" s="1"/>
  <c r="B218" i="29" s="1"/>
  <c r="B219" i="29" s="1"/>
  <c r="B220" i="29" s="1"/>
  <c r="B221" i="29" s="1"/>
  <c r="B222" i="29" s="1"/>
  <c r="B200" i="29"/>
  <c r="B201" i="29" s="1"/>
  <c r="B202" i="29" s="1"/>
  <c r="B203" i="29" s="1"/>
  <c r="B204" i="29" s="1"/>
  <c r="B205" i="29" s="1"/>
  <c r="B206" i="29" s="1"/>
  <c r="B207" i="29" s="1"/>
  <c r="B208" i="29" s="1"/>
  <c r="B209" i="29" s="1"/>
  <c r="B210" i="29" s="1"/>
  <c r="B188" i="29"/>
  <c r="B189" i="29" s="1"/>
  <c r="B190" i="29" s="1"/>
  <c r="B191" i="29" s="1"/>
  <c r="B192" i="29" s="1"/>
  <c r="B193" i="29" s="1"/>
  <c r="B194" i="29" s="1"/>
  <c r="B195" i="29" s="1"/>
  <c r="B196" i="29" s="1"/>
  <c r="B197" i="29" s="1"/>
  <c r="B198" i="29" s="1"/>
  <c r="B176" i="29"/>
  <c r="B177" i="29" s="1"/>
  <c r="B178" i="29" s="1"/>
  <c r="B179" i="29" s="1"/>
  <c r="B180" i="29" s="1"/>
  <c r="B181" i="29" s="1"/>
  <c r="B182" i="29" s="1"/>
  <c r="B183" i="29" s="1"/>
  <c r="B184" i="29" s="1"/>
  <c r="B185" i="29" s="1"/>
  <c r="B186" i="29" s="1"/>
  <c r="B164" i="29"/>
  <c r="B165" i="29" s="1"/>
  <c r="B166" i="29" s="1"/>
  <c r="B167" i="29" s="1"/>
  <c r="B168" i="29" s="1"/>
  <c r="B169" i="29" s="1"/>
  <c r="B170" i="29" s="1"/>
  <c r="B171" i="29" s="1"/>
  <c r="B172" i="29" s="1"/>
  <c r="B173" i="29" s="1"/>
  <c r="B174" i="29" s="1"/>
  <c r="B152" i="29"/>
  <c r="B153" i="29" s="1"/>
  <c r="B154" i="29" s="1"/>
  <c r="B155" i="29" s="1"/>
  <c r="B156" i="29" s="1"/>
  <c r="B157" i="29" s="1"/>
  <c r="B158" i="29" s="1"/>
  <c r="B159" i="29" s="1"/>
  <c r="B160" i="29" s="1"/>
  <c r="B161" i="29" s="1"/>
  <c r="B162" i="29" s="1"/>
  <c r="B140" i="29"/>
  <c r="B141" i="29" s="1"/>
  <c r="B142" i="29" s="1"/>
  <c r="B143" i="29" s="1"/>
  <c r="B144" i="29" s="1"/>
  <c r="B145" i="29" s="1"/>
  <c r="B146" i="29" s="1"/>
  <c r="B147" i="29" s="1"/>
  <c r="B148" i="29" s="1"/>
  <c r="B149" i="29" s="1"/>
  <c r="B150" i="29" s="1"/>
  <c r="B129" i="29"/>
  <c r="B130" i="29" s="1"/>
  <c r="B131" i="29" s="1"/>
  <c r="B132" i="29" s="1"/>
  <c r="B133" i="29" s="1"/>
  <c r="B134" i="29" s="1"/>
  <c r="B135" i="29" s="1"/>
  <c r="B136" i="29" s="1"/>
  <c r="B137" i="29" s="1"/>
  <c r="B138" i="29" s="1"/>
  <c r="B128" i="29"/>
  <c r="B116" i="29"/>
  <c r="B117" i="29" s="1"/>
  <c r="B118" i="29" s="1"/>
  <c r="B119" i="29" s="1"/>
  <c r="B120" i="29" s="1"/>
  <c r="B121" i="29" s="1"/>
  <c r="B122" i="29" s="1"/>
  <c r="B123" i="29" s="1"/>
  <c r="B124" i="29" s="1"/>
  <c r="B125" i="29" s="1"/>
  <c r="B126" i="29" s="1"/>
  <c r="B104" i="29"/>
  <c r="B105" i="29" s="1"/>
  <c r="B106" i="29" s="1"/>
  <c r="B107" i="29" s="1"/>
  <c r="B108" i="29" s="1"/>
  <c r="B109" i="29" s="1"/>
  <c r="B110" i="29" s="1"/>
  <c r="B111" i="29" s="1"/>
  <c r="B112" i="29" s="1"/>
  <c r="B113" i="29" s="1"/>
  <c r="B114" i="29" s="1"/>
  <c r="B92" i="29"/>
  <c r="B93" i="29" s="1"/>
  <c r="B94" i="29" s="1"/>
  <c r="B95" i="29" s="1"/>
  <c r="B96" i="29" s="1"/>
  <c r="B97" i="29" s="1"/>
  <c r="B98" i="29" s="1"/>
  <c r="B99" i="29" s="1"/>
  <c r="B100" i="29" s="1"/>
  <c r="B101" i="29" s="1"/>
  <c r="B102" i="29" s="1"/>
  <c r="B80" i="29"/>
  <c r="B81" i="29" s="1"/>
  <c r="B82" i="29" s="1"/>
  <c r="B83" i="29" s="1"/>
  <c r="B84" i="29" s="1"/>
  <c r="B85" i="29" s="1"/>
  <c r="B86" i="29" s="1"/>
  <c r="B87" i="29" s="1"/>
  <c r="B88" i="29" s="1"/>
  <c r="B89" i="29" s="1"/>
  <c r="B90" i="29" s="1"/>
  <c r="B68" i="29"/>
  <c r="B69" i="29" s="1"/>
  <c r="B70" i="29" s="1"/>
  <c r="B71" i="29" s="1"/>
  <c r="B72" i="29" s="1"/>
  <c r="B73" i="29" s="1"/>
  <c r="B74" i="29" s="1"/>
  <c r="B75" i="29" s="1"/>
  <c r="B76" i="29" s="1"/>
  <c r="B77" i="29" s="1"/>
  <c r="B78" i="29" s="1"/>
  <c r="B56" i="29"/>
  <c r="B57" i="29" s="1"/>
  <c r="B58" i="29" s="1"/>
  <c r="B59" i="29" s="1"/>
  <c r="B60" i="29" s="1"/>
  <c r="B61" i="29" s="1"/>
  <c r="B62" i="29" s="1"/>
  <c r="B63" i="29" s="1"/>
  <c r="B64" i="29" s="1"/>
  <c r="B65" i="29" s="1"/>
  <c r="B66" i="29" s="1"/>
  <c r="C259" i="29"/>
  <c r="E249" i="29"/>
  <c r="E250" i="29" s="1"/>
  <c r="E251" i="29" s="1"/>
  <c r="E252" i="29" s="1"/>
  <c r="E253" i="29" s="1"/>
  <c r="E254" i="29" s="1"/>
  <c r="E255" i="29" s="1"/>
  <c r="E256" i="29" s="1"/>
  <c r="E257" i="29" s="1"/>
  <c r="E258" i="29" s="1"/>
  <c r="E248" i="29"/>
  <c r="D248" i="29"/>
  <c r="D249" i="29" s="1"/>
  <c r="D250" i="29" s="1"/>
  <c r="D251" i="29" s="1"/>
  <c r="D252" i="29" s="1"/>
  <c r="D253" i="29" s="1"/>
  <c r="D254" i="29" s="1"/>
  <c r="D255" i="29" s="1"/>
  <c r="D256" i="29" s="1"/>
  <c r="D257" i="29" s="1"/>
  <c r="D258" i="29" s="1"/>
  <c r="C247" i="29"/>
  <c r="D237" i="29"/>
  <c r="D238" i="29" s="1"/>
  <c r="D239" i="29" s="1"/>
  <c r="D240" i="29" s="1"/>
  <c r="D241" i="29" s="1"/>
  <c r="D242" i="29" s="1"/>
  <c r="D243" i="29" s="1"/>
  <c r="D244" i="29" s="1"/>
  <c r="D245" i="29" s="1"/>
  <c r="D246" i="29" s="1"/>
  <c r="E236" i="29"/>
  <c r="E237" i="29" s="1"/>
  <c r="E238" i="29" s="1"/>
  <c r="E239" i="29" s="1"/>
  <c r="E240" i="29" s="1"/>
  <c r="E241" i="29" s="1"/>
  <c r="E242" i="29" s="1"/>
  <c r="E243" i="29" s="1"/>
  <c r="E244" i="29" s="1"/>
  <c r="E245" i="29" s="1"/>
  <c r="E246" i="29" s="1"/>
  <c r="D236" i="29"/>
  <c r="C235" i="29"/>
  <c r="E224" i="29"/>
  <c r="E225" i="29" s="1"/>
  <c r="E226" i="29" s="1"/>
  <c r="E227" i="29" s="1"/>
  <c r="E228" i="29" s="1"/>
  <c r="E229" i="29" s="1"/>
  <c r="E230" i="29" s="1"/>
  <c r="E231" i="29" s="1"/>
  <c r="E232" i="29" s="1"/>
  <c r="E233" i="29" s="1"/>
  <c r="E234" i="29" s="1"/>
  <c r="D224" i="29"/>
  <c r="D225" i="29" s="1"/>
  <c r="D226" i="29" s="1"/>
  <c r="D227" i="29" s="1"/>
  <c r="D228" i="29" s="1"/>
  <c r="D229" i="29" s="1"/>
  <c r="D230" i="29" s="1"/>
  <c r="D231" i="29" s="1"/>
  <c r="D232" i="29" s="1"/>
  <c r="D233" i="29" s="1"/>
  <c r="D234" i="29" s="1"/>
  <c r="C223" i="29"/>
  <c r="C224" i="29" s="1"/>
  <c r="C225" i="29" s="1"/>
  <c r="C226" i="29" s="1"/>
  <c r="C227" i="29" s="1"/>
  <c r="C228" i="29" s="1"/>
  <c r="C229" i="29" s="1"/>
  <c r="C230" i="29" s="1"/>
  <c r="C231" i="29" s="1"/>
  <c r="C232" i="29" s="1"/>
  <c r="C233" i="29" s="1"/>
  <c r="C234" i="29" s="1"/>
  <c r="E214" i="29"/>
  <c r="E215" i="29" s="1"/>
  <c r="E216" i="29" s="1"/>
  <c r="E217" i="29" s="1"/>
  <c r="E218" i="29" s="1"/>
  <c r="E219" i="29" s="1"/>
  <c r="E220" i="29" s="1"/>
  <c r="E221" i="29" s="1"/>
  <c r="E222" i="29" s="1"/>
  <c r="E212" i="29"/>
  <c r="E213" i="29" s="1"/>
  <c r="D212" i="29"/>
  <c r="D213" i="29" s="1"/>
  <c r="D214" i="29" s="1"/>
  <c r="D215" i="29" s="1"/>
  <c r="D216" i="29" s="1"/>
  <c r="D217" i="29" s="1"/>
  <c r="D218" i="29" s="1"/>
  <c r="D219" i="29" s="1"/>
  <c r="D220" i="29" s="1"/>
  <c r="D221" i="29" s="1"/>
  <c r="D222" i="29" s="1"/>
  <c r="C211" i="29"/>
  <c r="C212" i="29" s="1"/>
  <c r="C213" i="29" s="1"/>
  <c r="C214" i="29" s="1"/>
  <c r="C215" i="29" s="1"/>
  <c r="C216" i="29" s="1"/>
  <c r="C217" i="29" s="1"/>
  <c r="C218" i="29" s="1"/>
  <c r="C219" i="29" s="1"/>
  <c r="C220" i="29" s="1"/>
  <c r="C221" i="29" s="1"/>
  <c r="C222" i="29" s="1"/>
  <c r="E201" i="29"/>
  <c r="E202" i="29" s="1"/>
  <c r="E203" i="29" s="1"/>
  <c r="E204" i="29" s="1"/>
  <c r="E205" i="29" s="1"/>
  <c r="E206" i="29" s="1"/>
  <c r="E207" i="29" s="1"/>
  <c r="E208" i="29" s="1"/>
  <c r="E209" i="29" s="1"/>
  <c r="E210" i="29" s="1"/>
  <c r="E200" i="29"/>
  <c r="D200" i="29"/>
  <c r="D201" i="29" s="1"/>
  <c r="D202" i="29" s="1"/>
  <c r="D203" i="29" s="1"/>
  <c r="D204" i="29" s="1"/>
  <c r="D205" i="29" s="1"/>
  <c r="D206" i="29" s="1"/>
  <c r="D207" i="29" s="1"/>
  <c r="D208" i="29" s="1"/>
  <c r="D209" i="29" s="1"/>
  <c r="D210" i="29" s="1"/>
  <c r="C199" i="29"/>
  <c r="E189" i="29"/>
  <c r="E190" i="29" s="1"/>
  <c r="E191" i="29" s="1"/>
  <c r="E192" i="29" s="1"/>
  <c r="E193" i="29" s="1"/>
  <c r="E194" i="29" s="1"/>
  <c r="E195" i="29" s="1"/>
  <c r="E196" i="29" s="1"/>
  <c r="E197" i="29" s="1"/>
  <c r="E198" i="29" s="1"/>
  <c r="E188" i="29"/>
  <c r="D188" i="29"/>
  <c r="D189" i="29" s="1"/>
  <c r="D190" i="29" s="1"/>
  <c r="D191" i="29" s="1"/>
  <c r="D192" i="29" s="1"/>
  <c r="D193" i="29" s="1"/>
  <c r="D194" i="29" s="1"/>
  <c r="D195" i="29" s="1"/>
  <c r="D196" i="29" s="1"/>
  <c r="D197" i="29" s="1"/>
  <c r="D198" i="29" s="1"/>
  <c r="C187" i="29"/>
  <c r="D177" i="29"/>
  <c r="D178" i="29" s="1"/>
  <c r="D179" i="29" s="1"/>
  <c r="D180" i="29" s="1"/>
  <c r="D181" i="29" s="1"/>
  <c r="D182" i="29" s="1"/>
  <c r="D183" i="29" s="1"/>
  <c r="D184" i="29" s="1"/>
  <c r="D185" i="29" s="1"/>
  <c r="D186" i="29" s="1"/>
  <c r="E176" i="29"/>
  <c r="E177" i="29" s="1"/>
  <c r="E178" i="29" s="1"/>
  <c r="E179" i="29" s="1"/>
  <c r="E180" i="29" s="1"/>
  <c r="E181" i="29" s="1"/>
  <c r="E182" i="29" s="1"/>
  <c r="E183" i="29" s="1"/>
  <c r="E184" i="29" s="1"/>
  <c r="E185" i="29" s="1"/>
  <c r="E186" i="29" s="1"/>
  <c r="D176" i="29"/>
  <c r="C175" i="29"/>
  <c r="D168" i="29"/>
  <c r="D169" i="29" s="1"/>
  <c r="D170" i="29" s="1"/>
  <c r="D171" i="29" s="1"/>
  <c r="D172" i="29" s="1"/>
  <c r="D173" i="29" s="1"/>
  <c r="D174" i="29" s="1"/>
  <c r="E167" i="29"/>
  <c r="E168" i="29" s="1"/>
  <c r="E169" i="29" s="1"/>
  <c r="E170" i="29" s="1"/>
  <c r="E171" i="29" s="1"/>
  <c r="E172" i="29" s="1"/>
  <c r="E173" i="29" s="1"/>
  <c r="E174" i="29" s="1"/>
  <c r="E164" i="29"/>
  <c r="E165" i="29" s="1"/>
  <c r="E166" i="29" s="1"/>
  <c r="D164" i="29"/>
  <c r="D165" i="29" s="1"/>
  <c r="D166" i="29" s="1"/>
  <c r="D167" i="29" s="1"/>
  <c r="C163" i="29"/>
  <c r="C164" i="29" s="1"/>
  <c r="C165" i="29" s="1"/>
  <c r="C166" i="29" s="1"/>
  <c r="C167" i="29" s="1"/>
  <c r="C168" i="29" s="1"/>
  <c r="C169" i="29" s="1"/>
  <c r="C170" i="29" s="1"/>
  <c r="C171" i="29" s="1"/>
  <c r="C172" i="29" s="1"/>
  <c r="C173" i="29" s="1"/>
  <c r="C174" i="29" s="1"/>
  <c r="D158" i="29"/>
  <c r="D159" i="29" s="1"/>
  <c r="D160" i="29" s="1"/>
  <c r="D161" i="29" s="1"/>
  <c r="D162" i="29" s="1"/>
  <c r="D155" i="29"/>
  <c r="D156" i="29" s="1"/>
  <c r="D157" i="29" s="1"/>
  <c r="E152" i="29"/>
  <c r="E153" i="29" s="1"/>
  <c r="E154" i="29" s="1"/>
  <c r="E155" i="29" s="1"/>
  <c r="E156" i="29" s="1"/>
  <c r="E157" i="29" s="1"/>
  <c r="E158" i="29" s="1"/>
  <c r="E159" i="29" s="1"/>
  <c r="E160" i="29" s="1"/>
  <c r="E161" i="29" s="1"/>
  <c r="E162" i="29" s="1"/>
  <c r="D152" i="29"/>
  <c r="D153" i="29" s="1"/>
  <c r="D154" i="29" s="1"/>
  <c r="C151" i="29"/>
  <c r="C152" i="29" s="1"/>
  <c r="E140" i="29"/>
  <c r="E141" i="29" s="1"/>
  <c r="E142" i="29" s="1"/>
  <c r="E143" i="29" s="1"/>
  <c r="E144" i="29" s="1"/>
  <c r="E145" i="29" s="1"/>
  <c r="E146" i="29" s="1"/>
  <c r="E147" i="29" s="1"/>
  <c r="E148" i="29" s="1"/>
  <c r="E149" i="29" s="1"/>
  <c r="E150" i="29" s="1"/>
  <c r="D140" i="29"/>
  <c r="D141" i="29" s="1"/>
  <c r="D142" i="29" s="1"/>
  <c r="D143" i="29" s="1"/>
  <c r="D144" i="29" s="1"/>
  <c r="D145" i="29" s="1"/>
  <c r="D146" i="29" s="1"/>
  <c r="D147" i="29" s="1"/>
  <c r="D148" i="29" s="1"/>
  <c r="D149" i="29" s="1"/>
  <c r="D150" i="29" s="1"/>
  <c r="C139" i="29"/>
  <c r="C140" i="29" s="1"/>
  <c r="C141" i="29" s="1"/>
  <c r="C142" i="29" s="1"/>
  <c r="C143" i="29" s="1"/>
  <c r="C144" i="29" s="1"/>
  <c r="C145" i="29" s="1"/>
  <c r="C146" i="29" s="1"/>
  <c r="C147" i="29" s="1"/>
  <c r="C148" i="29" s="1"/>
  <c r="C149" i="29" s="1"/>
  <c r="C150" i="29" s="1"/>
  <c r="E133" i="29"/>
  <c r="E134" i="29" s="1"/>
  <c r="E135" i="29" s="1"/>
  <c r="E136" i="29" s="1"/>
  <c r="E137" i="29" s="1"/>
  <c r="E138" i="29" s="1"/>
  <c r="E130" i="29"/>
  <c r="E131" i="29" s="1"/>
  <c r="E132" i="29" s="1"/>
  <c r="E128" i="29"/>
  <c r="E129" i="29" s="1"/>
  <c r="D128" i="29"/>
  <c r="D129" i="29" s="1"/>
  <c r="D130" i="29" s="1"/>
  <c r="D131" i="29" s="1"/>
  <c r="D132" i="29" s="1"/>
  <c r="D133" i="29" s="1"/>
  <c r="D134" i="29" s="1"/>
  <c r="D135" i="29" s="1"/>
  <c r="D136" i="29" s="1"/>
  <c r="D137" i="29" s="1"/>
  <c r="D138" i="29" s="1"/>
  <c r="C127" i="29"/>
  <c r="E124" i="29"/>
  <c r="E125" i="29" s="1"/>
  <c r="E126" i="29" s="1"/>
  <c r="E117" i="29"/>
  <c r="E118" i="29" s="1"/>
  <c r="E119" i="29" s="1"/>
  <c r="E120" i="29" s="1"/>
  <c r="E121" i="29" s="1"/>
  <c r="E122" i="29" s="1"/>
  <c r="E123" i="29" s="1"/>
  <c r="E116" i="29"/>
  <c r="D116" i="29"/>
  <c r="D117" i="29" s="1"/>
  <c r="D118" i="29" s="1"/>
  <c r="D119" i="29" s="1"/>
  <c r="D120" i="29" s="1"/>
  <c r="D121" i="29" s="1"/>
  <c r="D122" i="29" s="1"/>
  <c r="D123" i="29" s="1"/>
  <c r="D124" i="29" s="1"/>
  <c r="D125" i="29" s="1"/>
  <c r="D126" i="29" s="1"/>
  <c r="C115" i="29"/>
  <c r="C116" i="29" s="1"/>
  <c r="C117" i="29" s="1"/>
  <c r="C118" i="29" s="1"/>
  <c r="C119" i="29" s="1"/>
  <c r="C120" i="29" s="1"/>
  <c r="C121" i="29" s="1"/>
  <c r="C122" i="29" s="1"/>
  <c r="C123" i="29" s="1"/>
  <c r="C124" i="29" s="1"/>
  <c r="C125" i="29" s="1"/>
  <c r="C126" i="29" s="1"/>
  <c r="E108" i="29"/>
  <c r="E109" i="29" s="1"/>
  <c r="E110" i="29" s="1"/>
  <c r="E111" i="29" s="1"/>
  <c r="E112" i="29" s="1"/>
  <c r="E113" i="29" s="1"/>
  <c r="E114" i="29" s="1"/>
  <c r="D105" i="29"/>
  <c r="D106" i="29" s="1"/>
  <c r="D107" i="29" s="1"/>
  <c r="D108" i="29" s="1"/>
  <c r="D109" i="29" s="1"/>
  <c r="D110" i="29" s="1"/>
  <c r="D111" i="29" s="1"/>
  <c r="D112" i="29" s="1"/>
  <c r="D113" i="29" s="1"/>
  <c r="D114" i="29" s="1"/>
  <c r="E104" i="29"/>
  <c r="E105" i="29" s="1"/>
  <c r="E106" i="29" s="1"/>
  <c r="E107" i="29" s="1"/>
  <c r="D104" i="29"/>
  <c r="C103" i="29"/>
  <c r="D97" i="29"/>
  <c r="D98" i="29" s="1"/>
  <c r="D99" i="29" s="1"/>
  <c r="D100" i="29" s="1"/>
  <c r="D101" i="29" s="1"/>
  <c r="D102" i="29" s="1"/>
  <c r="E93" i="29"/>
  <c r="E94" i="29" s="1"/>
  <c r="E95" i="29" s="1"/>
  <c r="E96" i="29" s="1"/>
  <c r="E97" i="29" s="1"/>
  <c r="E98" i="29" s="1"/>
  <c r="E99" i="29" s="1"/>
  <c r="E100" i="29" s="1"/>
  <c r="E101" i="29" s="1"/>
  <c r="E102" i="29" s="1"/>
  <c r="E92" i="29"/>
  <c r="D92" i="29"/>
  <c r="D93" i="29" s="1"/>
  <c r="D94" i="29" s="1"/>
  <c r="D95" i="29" s="1"/>
  <c r="D96" i="29" s="1"/>
  <c r="C91" i="29"/>
  <c r="E88" i="29"/>
  <c r="E89" i="29" s="1"/>
  <c r="E90" i="29" s="1"/>
  <c r="E81" i="29"/>
  <c r="E82" i="29" s="1"/>
  <c r="E83" i="29" s="1"/>
  <c r="E84" i="29" s="1"/>
  <c r="E85" i="29" s="1"/>
  <c r="E86" i="29" s="1"/>
  <c r="E87" i="29" s="1"/>
  <c r="E80" i="29"/>
  <c r="D80" i="29"/>
  <c r="D81" i="29" s="1"/>
  <c r="D82" i="29" s="1"/>
  <c r="D83" i="29" s="1"/>
  <c r="D84" i="29" s="1"/>
  <c r="D85" i="29" s="1"/>
  <c r="D86" i="29" s="1"/>
  <c r="D87" i="29" s="1"/>
  <c r="D88" i="29" s="1"/>
  <c r="D89" i="29" s="1"/>
  <c r="D90" i="29" s="1"/>
  <c r="C79" i="29"/>
  <c r="E71" i="29"/>
  <c r="E72" i="29" s="1"/>
  <c r="E73" i="29" s="1"/>
  <c r="E74" i="29" s="1"/>
  <c r="E75" i="29" s="1"/>
  <c r="E76" i="29" s="1"/>
  <c r="E77" i="29" s="1"/>
  <c r="E78" i="29" s="1"/>
  <c r="E69" i="29"/>
  <c r="E70" i="29" s="1"/>
  <c r="E68" i="29"/>
  <c r="D68" i="29"/>
  <c r="D69" i="29" s="1"/>
  <c r="D70" i="29" s="1"/>
  <c r="D71" i="29" s="1"/>
  <c r="D72" i="29" s="1"/>
  <c r="D73" i="29" s="1"/>
  <c r="D74" i="29" s="1"/>
  <c r="D75" i="29" s="1"/>
  <c r="D76" i="29" s="1"/>
  <c r="D77" i="29" s="1"/>
  <c r="D78" i="29" s="1"/>
  <c r="C67" i="29"/>
  <c r="E57" i="29"/>
  <c r="E58" i="29" s="1"/>
  <c r="E59" i="29" s="1"/>
  <c r="E60" i="29" s="1"/>
  <c r="E61" i="29" s="1"/>
  <c r="E62" i="29" s="1"/>
  <c r="E63" i="29" s="1"/>
  <c r="E64" i="29" s="1"/>
  <c r="E65" i="29" s="1"/>
  <c r="E66" i="29" s="1"/>
  <c r="E56" i="29"/>
  <c r="D56" i="29"/>
  <c r="D57" i="29" s="1"/>
  <c r="D58" i="29" s="1"/>
  <c r="D59" i="29" s="1"/>
  <c r="D60" i="29" s="1"/>
  <c r="D61" i="29" s="1"/>
  <c r="D62" i="29" s="1"/>
  <c r="D63" i="29" s="1"/>
  <c r="D64" i="29" s="1"/>
  <c r="D65" i="29" s="1"/>
  <c r="D66" i="29" s="1"/>
  <c r="C55" i="29"/>
  <c r="C56" i="29" s="1"/>
  <c r="C57" i="29" s="1"/>
  <c r="C58" i="29" s="1"/>
  <c r="C59" i="29" s="1"/>
  <c r="C60" i="29" s="1"/>
  <c r="C61" i="29" s="1"/>
  <c r="C62" i="29" s="1"/>
  <c r="C63" i="29" s="1"/>
  <c r="C64" i="29" s="1"/>
  <c r="C65" i="29" s="1"/>
  <c r="C66" i="29" s="1"/>
  <c r="D45" i="29"/>
  <c r="D46" i="29" s="1"/>
  <c r="D47" i="29" s="1"/>
  <c r="D48" i="29" s="1"/>
  <c r="D49" i="29" s="1"/>
  <c r="D50" i="29" s="1"/>
  <c r="D51" i="29" s="1"/>
  <c r="D52" i="29" s="1"/>
  <c r="D53" i="29" s="1"/>
  <c r="D54" i="29" s="1"/>
  <c r="L44" i="29"/>
  <c r="E44" i="29"/>
  <c r="E45" i="29" s="1"/>
  <c r="E46" i="29" s="1"/>
  <c r="E47" i="29" s="1"/>
  <c r="E48" i="29" s="1"/>
  <c r="E49" i="29" s="1"/>
  <c r="E50" i="29" s="1"/>
  <c r="E51" i="29" s="1"/>
  <c r="E52" i="29" s="1"/>
  <c r="E53" i="29" s="1"/>
  <c r="E54" i="29" s="1"/>
  <c r="D44" i="29"/>
  <c r="B44" i="29"/>
  <c r="B45" i="29" s="1"/>
  <c r="B46" i="29" s="1"/>
  <c r="B47" i="29" s="1"/>
  <c r="B48" i="29" s="1"/>
  <c r="E37" i="29"/>
  <c r="E38" i="29" s="1"/>
  <c r="E39" i="29" s="1"/>
  <c r="E40" i="29" s="1"/>
  <c r="E41" i="29" s="1"/>
  <c r="E42" i="29" s="1"/>
  <c r="E32" i="29"/>
  <c r="E33" i="29" s="1"/>
  <c r="E34" i="29" s="1"/>
  <c r="E35" i="29" s="1"/>
  <c r="E36" i="29" s="1"/>
  <c r="D32" i="29"/>
  <c r="L32" i="29" s="1"/>
  <c r="B32" i="29"/>
  <c r="B33" i="29" s="1"/>
  <c r="B34" i="29" s="1"/>
  <c r="B35" i="29" s="1"/>
  <c r="B36" i="29" s="1"/>
  <c r="B22" i="29"/>
  <c r="E21" i="29"/>
  <c r="E22" i="29" s="1"/>
  <c r="E23" i="29" s="1"/>
  <c r="E24" i="29" s="1"/>
  <c r="E25" i="29" s="1"/>
  <c r="E26" i="29" s="1"/>
  <c r="E27" i="29" s="1"/>
  <c r="E28" i="29" s="1"/>
  <c r="E29" i="29" s="1"/>
  <c r="E30" i="29" s="1"/>
  <c r="B21" i="29"/>
  <c r="E20" i="29"/>
  <c r="D20" i="29"/>
  <c r="D21" i="29" s="1"/>
  <c r="D22" i="29" s="1"/>
  <c r="D23" i="29" s="1"/>
  <c r="D24" i="29" s="1"/>
  <c r="D25" i="29" s="1"/>
  <c r="D26" i="29" s="1"/>
  <c r="D27" i="29" s="1"/>
  <c r="D28" i="29" s="1"/>
  <c r="D29" i="29" s="1"/>
  <c r="D30" i="29" s="1"/>
  <c r="B20" i="29"/>
  <c r="L20" i="29" s="1"/>
  <c r="E8" i="29"/>
  <c r="D8" i="29"/>
  <c r="D9" i="29" s="1"/>
  <c r="D10" i="29" s="1"/>
  <c r="D11" i="29" s="1"/>
  <c r="D12" i="29" s="1"/>
  <c r="D13" i="29" s="1"/>
  <c r="D14" i="29" s="1"/>
  <c r="D15" i="29" s="1"/>
  <c r="D16" i="29" s="1"/>
  <c r="D17" i="29" s="1"/>
  <c r="D18" i="29" s="1"/>
  <c r="B8" i="29"/>
  <c r="L7" i="29"/>
  <c r="C259" i="28"/>
  <c r="E256" i="28"/>
  <c r="E257" i="28" s="1"/>
  <c r="E258" i="28" s="1"/>
  <c r="E249" i="28"/>
  <c r="E250" i="28" s="1"/>
  <c r="E251" i="28" s="1"/>
  <c r="E252" i="28" s="1"/>
  <c r="E253" i="28" s="1"/>
  <c r="E254" i="28" s="1"/>
  <c r="E255" i="28" s="1"/>
  <c r="E248" i="28"/>
  <c r="D248" i="28"/>
  <c r="D249" i="28" s="1"/>
  <c r="D250" i="28" s="1"/>
  <c r="D251" i="28" s="1"/>
  <c r="D252" i="28" s="1"/>
  <c r="D253" i="28" s="1"/>
  <c r="D254" i="28" s="1"/>
  <c r="D255" i="28" s="1"/>
  <c r="D256" i="28" s="1"/>
  <c r="D257" i="28" s="1"/>
  <c r="D258" i="28" s="1"/>
  <c r="B248" i="28"/>
  <c r="B249" i="28" s="1"/>
  <c r="C247" i="28"/>
  <c r="C248" i="28" s="1"/>
  <c r="C249" i="28" s="1"/>
  <c r="C250" i="28" s="1"/>
  <c r="C251" i="28" s="1"/>
  <c r="C252" i="28" s="1"/>
  <c r="C253" i="28" s="1"/>
  <c r="C254" i="28" s="1"/>
  <c r="C255" i="28" s="1"/>
  <c r="C256" i="28" s="1"/>
  <c r="C257" i="28" s="1"/>
  <c r="C258" i="28" s="1"/>
  <c r="E236" i="28"/>
  <c r="E237" i="28" s="1"/>
  <c r="E238" i="28" s="1"/>
  <c r="E239" i="28" s="1"/>
  <c r="E240" i="28" s="1"/>
  <c r="E241" i="28" s="1"/>
  <c r="E242" i="28" s="1"/>
  <c r="E243" i="28" s="1"/>
  <c r="E244" i="28" s="1"/>
  <c r="E245" i="28" s="1"/>
  <c r="E246" i="28" s="1"/>
  <c r="D236" i="28"/>
  <c r="D237" i="28" s="1"/>
  <c r="D238" i="28" s="1"/>
  <c r="D239" i="28" s="1"/>
  <c r="D240" i="28" s="1"/>
  <c r="D241" i="28" s="1"/>
  <c r="D242" i="28" s="1"/>
  <c r="D243" i="28" s="1"/>
  <c r="D244" i="28" s="1"/>
  <c r="D245" i="28" s="1"/>
  <c r="D246" i="28" s="1"/>
  <c r="B236" i="28"/>
  <c r="B237" i="28" s="1"/>
  <c r="B238" i="28" s="1"/>
  <c r="B239" i="28" s="1"/>
  <c r="C235" i="28"/>
  <c r="E227" i="28"/>
  <c r="E228" i="28" s="1"/>
  <c r="E229" i="28" s="1"/>
  <c r="E230" i="28" s="1"/>
  <c r="E231" i="28" s="1"/>
  <c r="E232" i="28" s="1"/>
  <c r="E233" i="28" s="1"/>
  <c r="E234" i="28" s="1"/>
  <c r="D226" i="28"/>
  <c r="D227" i="28" s="1"/>
  <c r="D228" i="28" s="1"/>
  <c r="D229" i="28" s="1"/>
  <c r="D230" i="28" s="1"/>
  <c r="D231" i="28" s="1"/>
  <c r="D232" i="28" s="1"/>
  <c r="D233" i="28" s="1"/>
  <c r="D234" i="28" s="1"/>
  <c r="E225" i="28"/>
  <c r="E226" i="28" s="1"/>
  <c r="E224" i="28"/>
  <c r="D224" i="28"/>
  <c r="D225" i="28" s="1"/>
  <c r="B224" i="28"/>
  <c r="B225" i="28" s="1"/>
  <c r="B226" i="28" s="1"/>
  <c r="C223" i="28"/>
  <c r="C224" i="28" s="1"/>
  <c r="C225" i="28" s="1"/>
  <c r="C226" i="28" s="1"/>
  <c r="C227" i="28" s="1"/>
  <c r="C228" i="28" s="1"/>
  <c r="C229" i="28" s="1"/>
  <c r="C230" i="28" s="1"/>
  <c r="C231" i="28" s="1"/>
  <c r="C232" i="28" s="1"/>
  <c r="C233" i="28" s="1"/>
  <c r="C234" i="28" s="1"/>
  <c r="D213" i="28"/>
  <c r="D214" i="28" s="1"/>
  <c r="D215" i="28" s="1"/>
  <c r="D216" i="28" s="1"/>
  <c r="D217" i="28" s="1"/>
  <c r="D218" i="28" s="1"/>
  <c r="D219" i="28" s="1"/>
  <c r="D220" i="28" s="1"/>
  <c r="D221" i="28" s="1"/>
  <c r="D222" i="28" s="1"/>
  <c r="E212" i="28"/>
  <c r="E213" i="28" s="1"/>
  <c r="D212" i="28"/>
  <c r="B212" i="28"/>
  <c r="B213" i="28" s="1"/>
  <c r="B214" i="28" s="1"/>
  <c r="B215" i="28" s="1"/>
  <c r="B216" i="28" s="1"/>
  <c r="C211" i="28"/>
  <c r="C212" i="28" s="1"/>
  <c r="C213" i="28" s="1"/>
  <c r="C214" i="28" s="1"/>
  <c r="C215" i="28" s="1"/>
  <c r="E201" i="28"/>
  <c r="E202" i="28" s="1"/>
  <c r="E203" i="28" s="1"/>
  <c r="E204" i="28" s="1"/>
  <c r="E205" i="28" s="1"/>
  <c r="E206" i="28" s="1"/>
  <c r="E207" i="28" s="1"/>
  <c r="E208" i="28" s="1"/>
  <c r="E209" i="28" s="1"/>
  <c r="E210" i="28" s="1"/>
  <c r="E200" i="28"/>
  <c r="D200" i="28"/>
  <c r="D201" i="28" s="1"/>
  <c r="D202" i="28" s="1"/>
  <c r="D203" i="28" s="1"/>
  <c r="D204" i="28" s="1"/>
  <c r="D205" i="28" s="1"/>
  <c r="D206" i="28" s="1"/>
  <c r="D207" i="28" s="1"/>
  <c r="D208" i="28" s="1"/>
  <c r="D209" i="28" s="1"/>
  <c r="D210" i="28" s="1"/>
  <c r="B200" i="28"/>
  <c r="B201" i="28" s="1"/>
  <c r="B202" i="28" s="1"/>
  <c r="C199" i="28"/>
  <c r="C200" i="28" s="1"/>
  <c r="C201" i="28" s="1"/>
  <c r="C202" i="28" s="1"/>
  <c r="C203" i="28" s="1"/>
  <c r="C204" i="28" s="1"/>
  <c r="C205" i="28" s="1"/>
  <c r="C206" i="28" s="1"/>
  <c r="C207" i="28" s="1"/>
  <c r="C208" i="28" s="1"/>
  <c r="C209" i="28" s="1"/>
  <c r="C210" i="28" s="1"/>
  <c r="E190" i="28"/>
  <c r="E191" i="28" s="1"/>
  <c r="E192" i="28" s="1"/>
  <c r="E193" i="28" s="1"/>
  <c r="E194" i="28" s="1"/>
  <c r="E195" i="28" s="1"/>
  <c r="E196" i="28" s="1"/>
  <c r="E197" i="28" s="1"/>
  <c r="E198" i="28" s="1"/>
  <c r="E189" i="28"/>
  <c r="E188" i="28"/>
  <c r="D188" i="28"/>
  <c r="D189" i="28" s="1"/>
  <c r="D190" i="28" s="1"/>
  <c r="D191" i="28" s="1"/>
  <c r="D192" i="28" s="1"/>
  <c r="D193" i="28" s="1"/>
  <c r="D194" i="28" s="1"/>
  <c r="D195" i="28" s="1"/>
  <c r="D196" i="28" s="1"/>
  <c r="D197" i="28" s="1"/>
  <c r="D198" i="28" s="1"/>
  <c r="B188" i="28"/>
  <c r="B189" i="28" s="1"/>
  <c r="B190" i="28" s="1"/>
  <c r="C187" i="28"/>
  <c r="C188" i="28" s="1"/>
  <c r="C189" i="28" s="1"/>
  <c r="E178" i="28"/>
  <c r="E179" i="28" s="1"/>
  <c r="E180" i="28" s="1"/>
  <c r="E181" i="28" s="1"/>
  <c r="E182" i="28" s="1"/>
  <c r="E183" i="28" s="1"/>
  <c r="E184" i="28" s="1"/>
  <c r="E185" i="28" s="1"/>
  <c r="E186" i="28" s="1"/>
  <c r="E177" i="28"/>
  <c r="E176" i="28"/>
  <c r="D176" i="28"/>
  <c r="D177" i="28" s="1"/>
  <c r="D178" i="28" s="1"/>
  <c r="D179" i="28" s="1"/>
  <c r="D180" i="28" s="1"/>
  <c r="D181" i="28" s="1"/>
  <c r="D182" i="28" s="1"/>
  <c r="D183" i="28" s="1"/>
  <c r="D184" i="28" s="1"/>
  <c r="D185" i="28" s="1"/>
  <c r="D186" i="28" s="1"/>
  <c r="B176" i="28"/>
  <c r="B177" i="28" s="1"/>
  <c r="B178" i="28" s="1"/>
  <c r="C175" i="28"/>
  <c r="E164" i="28"/>
  <c r="E165" i="28" s="1"/>
  <c r="E166" i="28" s="1"/>
  <c r="E167" i="28" s="1"/>
  <c r="E168" i="28" s="1"/>
  <c r="E169" i="28" s="1"/>
  <c r="E170" i="28" s="1"/>
  <c r="E171" i="28" s="1"/>
  <c r="E172" i="28" s="1"/>
  <c r="E173" i="28" s="1"/>
  <c r="E174" i="28" s="1"/>
  <c r="D164" i="28"/>
  <c r="B164" i="28"/>
  <c r="B165" i="28" s="1"/>
  <c r="B166" i="28" s="1"/>
  <c r="C163" i="28"/>
  <c r="C164" i="28" s="1"/>
  <c r="C165" i="28" s="1"/>
  <c r="C166" i="28" s="1"/>
  <c r="C167" i="28" s="1"/>
  <c r="C168" i="28" s="1"/>
  <c r="C169" i="28" s="1"/>
  <c r="C170" i="28" s="1"/>
  <c r="C171" i="28" s="1"/>
  <c r="C172" i="28" s="1"/>
  <c r="C173" i="28" s="1"/>
  <c r="C174" i="28" s="1"/>
  <c r="E154" i="28"/>
  <c r="E155" i="28" s="1"/>
  <c r="E156" i="28" s="1"/>
  <c r="E157" i="28" s="1"/>
  <c r="E158" i="28" s="1"/>
  <c r="E159" i="28" s="1"/>
  <c r="E160" i="28" s="1"/>
  <c r="E161" i="28" s="1"/>
  <c r="E162" i="28" s="1"/>
  <c r="D153" i="28"/>
  <c r="D154" i="28" s="1"/>
  <c r="D155" i="28" s="1"/>
  <c r="D156" i="28" s="1"/>
  <c r="D157" i="28" s="1"/>
  <c r="D158" i="28" s="1"/>
  <c r="D159" i="28" s="1"/>
  <c r="D160" i="28" s="1"/>
  <c r="D161" i="28" s="1"/>
  <c r="D162" i="28" s="1"/>
  <c r="E152" i="28"/>
  <c r="E153" i="28" s="1"/>
  <c r="D152" i="28"/>
  <c r="B152" i="28"/>
  <c r="B153" i="28" s="1"/>
  <c r="C151" i="28"/>
  <c r="E148" i="28"/>
  <c r="E149" i="28" s="1"/>
  <c r="E150" i="28" s="1"/>
  <c r="D142" i="28"/>
  <c r="D143" i="28" s="1"/>
  <c r="D144" i="28" s="1"/>
  <c r="D145" i="28" s="1"/>
  <c r="D146" i="28" s="1"/>
  <c r="D147" i="28" s="1"/>
  <c r="D148" i="28" s="1"/>
  <c r="D149" i="28" s="1"/>
  <c r="D150" i="28" s="1"/>
  <c r="E141" i="28"/>
  <c r="E142" i="28" s="1"/>
  <c r="E143" i="28" s="1"/>
  <c r="E144" i="28" s="1"/>
  <c r="E145" i="28" s="1"/>
  <c r="E146" i="28" s="1"/>
  <c r="E147" i="28" s="1"/>
  <c r="E140" i="28"/>
  <c r="D140" i="28"/>
  <c r="D141" i="28" s="1"/>
  <c r="B140" i="28"/>
  <c r="B141" i="28" s="1"/>
  <c r="B142" i="28" s="1"/>
  <c r="C139" i="28"/>
  <c r="C140" i="28" s="1"/>
  <c r="C141" i="28" s="1"/>
  <c r="C142" i="28" s="1"/>
  <c r="C143" i="28" s="1"/>
  <c r="C144" i="28" s="1"/>
  <c r="C145" i="28" s="1"/>
  <c r="C146" i="28" s="1"/>
  <c r="C147" i="28" s="1"/>
  <c r="C148" i="28" s="1"/>
  <c r="C149" i="28" s="1"/>
  <c r="C150" i="28" s="1"/>
  <c r="E128" i="28"/>
  <c r="E129" i="28" s="1"/>
  <c r="E130" i="28" s="1"/>
  <c r="E131" i="28" s="1"/>
  <c r="E132" i="28" s="1"/>
  <c r="E133" i="28" s="1"/>
  <c r="E134" i="28" s="1"/>
  <c r="E135" i="28" s="1"/>
  <c r="E136" i="28" s="1"/>
  <c r="E137" i="28" s="1"/>
  <c r="E138" i="28" s="1"/>
  <c r="D128" i="28"/>
  <c r="D129" i="28" s="1"/>
  <c r="D130" i="28" s="1"/>
  <c r="D131" i="28" s="1"/>
  <c r="D132" i="28" s="1"/>
  <c r="D133" i="28" s="1"/>
  <c r="D134" i="28" s="1"/>
  <c r="D135" i="28" s="1"/>
  <c r="D136" i="28" s="1"/>
  <c r="D137" i="28" s="1"/>
  <c r="D138" i="28" s="1"/>
  <c r="B128" i="28"/>
  <c r="B129" i="28" s="1"/>
  <c r="B130" i="28" s="1"/>
  <c r="B131" i="28" s="1"/>
  <c r="B132" i="28" s="1"/>
  <c r="C127" i="28"/>
  <c r="C128" i="28" s="1"/>
  <c r="C129" i="28" s="1"/>
  <c r="C130" i="28" s="1"/>
  <c r="C131" i="28" s="1"/>
  <c r="C132" i="28" s="1"/>
  <c r="C133" i="28" s="1"/>
  <c r="C134" i="28" s="1"/>
  <c r="C135" i="28" s="1"/>
  <c r="C136" i="28" s="1"/>
  <c r="C137" i="28" s="1"/>
  <c r="C138" i="28" s="1"/>
  <c r="E116" i="28"/>
  <c r="E117" i="28" s="1"/>
  <c r="E118" i="28" s="1"/>
  <c r="E119" i="28" s="1"/>
  <c r="E120" i="28" s="1"/>
  <c r="E121" i="28" s="1"/>
  <c r="E122" i="28" s="1"/>
  <c r="E123" i="28" s="1"/>
  <c r="E124" i="28" s="1"/>
  <c r="E125" i="28" s="1"/>
  <c r="E126" i="28" s="1"/>
  <c r="D116" i="28"/>
  <c r="D117" i="28" s="1"/>
  <c r="D118" i="28" s="1"/>
  <c r="D119" i="28" s="1"/>
  <c r="D120" i="28" s="1"/>
  <c r="D121" i="28" s="1"/>
  <c r="D122" i="28" s="1"/>
  <c r="D123" i="28" s="1"/>
  <c r="D124" i="28" s="1"/>
  <c r="D125" i="28" s="1"/>
  <c r="D126" i="28" s="1"/>
  <c r="B116" i="28"/>
  <c r="B117" i="28" s="1"/>
  <c r="B118" i="28" s="1"/>
  <c r="B119" i="28" s="1"/>
  <c r="B120" i="28" s="1"/>
  <c r="C115" i="28"/>
  <c r="E104" i="28"/>
  <c r="E105" i="28" s="1"/>
  <c r="E106" i="28" s="1"/>
  <c r="E107" i="28" s="1"/>
  <c r="E108" i="28" s="1"/>
  <c r="E109" i="28" s="1"/>
  <c r="E110" i="28" s="1"/>
  <c r="E111" i="28" s="1"/>
  <c r="E112" i="28" s="1"/>
  <c r="E113" i="28" s="1"/>
  <c r="E114" i="28" s="1"/>
  <c r="D104" i="28"/>
  <c r="D105" i="28" s="1"/>
  <c r="D106" i="28" s="1"/>
  <c r="D107" i="28" s="1"/>
  <c r="D108" i="28" s="1"/>
  <c r="D109" i="28" s="1"/>
  <c r="D110" i="28" s="1"/>
  <c r="D111" i="28" s="1"/>
  <c r="D112" i="28" s="1"/>
  <c r="D113" i="28" s="1"/>
  <c r="D114" i="28" s="1"/>
  <c r="B104" i="28"/>
  <c r="B105" i="28" s="1"/>
  <c r="B106" i="28" s="1"/>
  <c r="B107" i="28" s="1"/>
  <c r="B108" i="28" s="1"/>
  <c r="C103" i="28"/>
  <c r="C104" i="28" s="1"/>
  <c r="C105" i="28" s="1"/>
  <c r="D93" i="28"/>
  <c r="D94" i="28" s="1"/>
  <c r="D95" i="28" s="1"/>
  <c r="D96" i="28" s="1"/>
  <c r="D97" i="28" s="1"/>
  <c r="D98" i="28" s="1"/>
  <c r="D99" i="28" s="1"/>
  <c r="D100" i="28" s="1"/>
  <c r="D101" i="28" s="1"/>
  <c r="D102" i="28" s="1"/>
  <c r="E92" i="28"/>
  <c r="E93" i="28" s="1"/>
  <c r="E94" i="28" s="1"/>
  <c r="E95" i="28" s="1"/>
  <c r="E96" i="28" s="1"/>
  <c r="E97" i="28" s="1"/>
  <c r="E98" i="28" s="1"/>
  <c r="E99" i="28" s="1"/>
  <c r="E100" i="28" s="1"/>
  <c r="E101" i="28" s="1"/>
  <c r="E102" i="28" s="1"/>
  <c r="D92" i="28"/>
  <c r="B92" i="28"/>
  <c r="B93" i="28" s="1"/>
  <c r="B94" i="28" s="1"/>
  <c r="B95" i="28" s="1"/>
  <c r="B96" i="28" s="1"/>
  <c r="C91" i="28"/>
  <c r="C92" i="28" s="1"/>
  <c r="C93" i="28" s="1"/>
  <c r="C94" i="28" s="1"/>
  <c r="C95" i="28" s="1"/>
  <c r="C96" i="28" s="1"/>
  <c r="C97" i="28" s="1"/>
  <c r="C98" i="28" s="1"/>
  <c r="C99" i="28" s="1"/>
  <c r="C100" i="28" s="1"/>
  <c r="C101" i="28" s="1"/>
  <c r="C102" i="28" s="1"/>
  <c r="E80" i="28"/>
  <c r="E81" i="28" s="1"/>
  <c r="E82" i="28" s="1"/>
  <c r="E83" i="28" s="1"/>
  <c r="E84" i="28" s="1"/>
  <c r="E85" i="28" s="1"/>
  <c r="E86" i="28" s="1"/>
  <c r="E87" i="28" s="1"/>
  <c r="E88" i="28" s="1"/>
  <c r="E89" i="28" s="1"/>
  <c r="E90" i="28" s="1"/>
  <c r="D80" i="28"/>
  <c r="D81" i="28" s="1"/>
  <c r="D82" i="28" s="1"/>
  <c r="D83" i="28" s="1"/>
  <c r="D84" i="28" s="1"/>
  <c r="D85" i="28" s="1"/>
  <c r="D86" i="28" s="1"/>
  <c r="D87" i="28" s="1"/>
  <c r="D88" i="28" s="1"/>
  <c r="D89" i="28" s="1"/>
  <c r="D90" i="28" s="1"/>
  <c r="B80" i="28"/>
  <c r="B81" i="28" s="1"/>
  <c r="B82" i="28" s="1"/>
  <c r="B83" i="28" s="1"/>
  <c r="B84" i="28" s="1"/>
  <c r="C79" i="28"/>
  <c r="C80" i="28" s="1"/>
  <c r="C81" i="28" s="1"/>
  <c r="C82" i="28" s="1"/>
  <c r="C83" i="28" s="1"/>
  <c r="C84" i="28" s="1"/>
  <c r="C85" i="28" s="1"/>
  <c r="C86" i="28" s="1"/>
  <c r="C87" i="28" s="1"/>
  <c r="C88" i="28" s="1"/>
  <c r="C89" i="28" s="1"/>
  <c r="C90" i="28" s="1"/>
  <c r="E68" i="28"/>
  <c r="E69" i="28" s="1"/>
  <c r="E70" i="28" s="1"/>
  <c r="E71" i="28" s="1"/>
  <c r="E72" i="28" s="1"/>
  <c r="E73" i="28" s="1"/>
  <c r="E74" i="28" s="1"/>
  <c r="E75" i="28" s="1"/>
  <c r="E76" i="28" s="1"/>
  <c r="E77" i="28" s="1"/>
  <c r="E78" i="28" s="1"/>
  <c r="D68" i="28"/>
  <c r="D69" i="28" s="1"/>
  <c r="D70" i="28" s="1"/>
  <c r="D71" i="28" s="1"/>
  <c r="D72" i="28" s="1"/>
  <c r="D73" i="28" s="1"/>
  <c r="D74" i="28" s="1"/>
  <c r="D75" i="28" s="1"/>
  <c r="D76" i="28" s="1"/>
  <c r="D77" i="28" s="1"/>
  <c r="D78" i="28" s="1"/>
  <c r="B68" i="28"/>
  <c r="B69" i="28" s="1"/>
  <c r="B70" i="28" s="1"/>
  <c r="B71" i="28" s="1"/>
  <c r="B72" i="28" s="1"/>
  <c r="C67" i="28"/>
  <c r="C68" i="28" s="1"/>
  <c r="C69" i="28" s="1"/>
  <c r="C70" i="28" s="1"/>
  <c r="C71" i="28" s="1"/>
  <c r="C72" i="28" s="1"/>
  <c r="C73" i="28" s="1"/>
  <c r="C74" i="28" s="1"/>
  <c r="C75" i="28" s="1"/>
  <c r="C76" i="28" s="1"/>
  <c r="C77" i="28" s="1"/>
  <c r="C78" i="28" s="1"/>
  <c r="E56" i="28"/>
  <c r="E57" i="28" s="1"/>
  <c r="E58" i="28" s="1"/>
  <c r="E59" i="28" s="1"/>
  <c r="E60" i="28" s="1"/>
  <c r="E61" i="28" s="1"/>
  <c r="E62" i="28" s="1"/>
  <c r="E63" i="28" s="1"/>
  <c r="E64" i="28" s="1"/>
  <c r="E65" i="28" s="1"/>
  <c r="E66" i="28" s="1"/>
  <c r="D56" i="28"/>
  <c r="D57" i="28" s="1"/>
  <c r="D58" i="28" s="1"/>
  <c r="D59" i="28" s="1"/>
  <c r="D60" i="28" s="1"/>
  <c r="D61" i="28" s="1"/>
  <c r="D62" i="28" s="1"/>
  <c r="D63" i="28" s="1"/>
  <c r="D64" i="28" s="1"/>
  <c r="D65" i="28" s="1"/>
  <c r="D66" i="28" s="1"/>
  <c r="B56" i="28"/>
  <c r="B57" i="28" s="1"/>
  <c r="B58" i="28" s="1"/>
  <c r="B59" i="28" s="1"/>
  <c r="B60" i="28" s="1"/>
  <c r="C55" i="28"/>
  <c r="C56" i="28" s="1"/>
  <c r="C57" i="28" s="1"/>
  <c r="C58" i="28" s="1"/>
  <c r="C59" i="28" s="1"/>
  <c r="C60" i="28" s="1"/>
  <c r="C61" i="28" s="1"/>
  <c r="C62" i="28" s="1"/>
  <c r="C63" i="28" s="1"/>
  <c r="C64" i="28" s="1"/>
  <c r="C65" i="28" s="1"/>
  <c r="C66" i="28" s="1"/>
  <c r="E44" i="28"/>
  <c r="E45" i="28" s="1"/>
  <c r="E46" i="28" s="1"/>
  <c r="E47" i="28" s="1"/>
  <c r="E48" i="28" s="1"/>
  <c r="E49" i="28" s="1"/>
  <c r="E50" i="28" s="1"/>
  <c r="E51" i="28" s="1"/>
  <c r="E52" i="28" s="1"/>
  <c r="E53" i="28" s="1"/>
  <c r="E54" i="28" s="1"/>
  <c r="D44" i="28"/>
  <c r="D45" i="28" s="1"/>
  <c r="D46" i="28" s="1"/>
  <c r="D47" i="28" s="1"/>
  <c r="D48" i="28" s="1"/>
  <c r="D49" i="28" s="1"/>
  <c r="D50" i="28" s="1"/>
  <c r="D51" i="28" s="1"/>
  <c r="D52" i="28" s="1"/>
  <c r="D53" i="28" s="1"/>
  <c r="D54" i="28" s="1"/>
  <c r="B44" i="28"/>
  <c r="E33" i="28"/>
  <c r="E34" i="28" s="1"/>
  <c r="E35" i="28" s="1"/>
  <c r="E36" i="28" s="1"/>
  <c r="E37" i="28" s="1"/>
  <c r="E38" i="28" s="1"/>
  <c r="E39" i="28" s="1"/>
  <c r="E40" i="28" s="1"/>
  <c r="E41" i="28" s="1"/>
  <c r="E42" i="28" s="1"/>
  <c r="E32" i="28"/>
  <c r="D32" i="28"/>
  <c r="D33" i="28" s="1"/>
  <c r="D34" i="28" s="1"/>
  <c r="D35" i="28" s="1"/>
  <c r="D36" i="28" s="1"/>
  <c r="D37" i="28" s="1"/>
  <c r="D38" i="28" s="1"/>
  <c r="D39" i="28" s="1"/>
  <c r="D40" i="28" s="1"/>
  <c r="D41" i="28" s="1"/>
  <c r="D42" i="28" s="1"/>
  <c r="B32" i="28"/>
  <c r="B33" i="28" s="1"/>
  <c r="E21" i="28"/>
  <c r="E22" i="28" s="1"/>
  <c r="E23" i="28" s="1"/>
  <c r="E24" i="28" s="1"/>
  <c r="E25" i="28" s="1"/>
  <c r="E26" i="28" s="1"/>
  <c r="E27" i="28" s="1"/>
  <c r="E28" i="28" s="1"/>
  <c r="E29" i="28" s="1"/>
  <c r="E30" i="28" s="1"/>
  <c r="E20" i="28"/>
  <c r="D20" i="28"/>
  <c r="L20" i="28" s="1"/>
  <c r="B20" i="28"/>
  <c r="B21" i="28" s="1"/>
  <c r="B22" i="28" s="1"/>
  <c r="B23" i="28" s="1"/>
  <c r="B24" i="28" s="1"/>
  <c r="L8" i="28"/>
  <c r="E8" i="28"/>
  <c r="D8" i="28"/>
  <c r="D9" i="28" s="1"/>
  <c r="D10" i="28" s="1"/>
  <c r="D11" i="28" s="1"/>
  <c r="D12" i="28" s="1"/>
  <c r="D13" i="28" s="1"/>
  <c r="D14" i="28" s="1"/>
  <c r="D15" i="28" s="1"/>
  <c r="D16" i="28" s="1"/>
  <c r="D17" i="28" s="1"/>
  <c r="D18" i="28" s="1"/>
  <c r="B8" i="28"/>
  <c r="L7" i="28"/>
  <c r="L80" i="32" l="1"/>
  <c r="L212" i="32"/>
  <c r="B213" i="32"/>
  <c r="B214" i="32" s="1"/>
  <c r="B215" i="32" s="1"/>
  <c r="L104" i="32"/>
  <c r="B105" i="32"/>
  <c r="B106" i="32" s="1"/>
  <c r="B107" i="32" s="1"/>
  <c r="B81" i="32"/>
  <c r="B82" i="32" s="1"/>
  <c r="L56" i="32"/>
  <c r="B57" i="32"/>
  <c r="L57" i="32" s="1"/>
  <c r="L22" i="32"/>
  <c r="B70" i="32"/>
  <c r="L23" i="32"/>
  <c r="E33" i="32"/>
  <c r="E34" i="32" s="1"/>
  <c r="E35" i="32" s="1"/>
  <c r="E36" i="32" s="1"/>
  <c r="E37" i="32" s="1"/>
  <c r="E38" i="32" s="1"/>
  <c r="E39" i="32" s="1"/>
  <c r="E40" i="32" s="1"/>
  <c r="E41" i="32" s="1"/>
  <c r="E42" i="32" s="1"/>
  <c r="L32" i="32"/>
  <c r="L81" i="32"/>
  <c r="B94" i="32"/>
  <c r="B46" i="32"/>
  <c r="L45" i="32"/>
  <c r="L8" i="32"/>
  <c r="B10" i="32"/>
  <c r="B25" i="32"/>
  <c r="L21" i="32"/>
  <c r="B34" i="32"/>
  <c r="L33" i="32"/>
  <c r="D9" i="32"/>
  <c r="D10" i="32" s="1"/>
  <c r="D11" i="32" s="1"/>
  <c r="D12" i="32" s="1"/>
  <c r="D13" i="32" s="1"/>
  <c r="D14" i="32" s="1"/>
  <c r="D15" i="32" s="1"/>
  <c r="D16" i="32" s="1"/>
  <c r="D17" i="32" s="1"/>
  <c r="D18" i="32" s="1"/>
  <c r="B118" i="32"/>
  <c r="C176" i="32"/>
  <c r="C177" i="32" s="1"/>
  <c r="E9" i="32"/>
  <c r="E10" i="32" s="1"/>
  <c r="E11" i="32" s="1"/>
  <c r="E12" i="32" s="1"/>
  <c r="E13" i="32" s="1"/>
  <c r="E14" i="32" s="1"/>
  <c r="E15" i="32" s="1"/>
  <c r="E16" i="32" s="1"/>
  <c r="E17" i="32" s="1"/>
  <c r="E18" i="32" s="1"/>
  <c r="C68" i="32"/>
  <c r="C69" i="32" s="1"/>
  <c r="C70" i="32" s="1"/>
  <c r="C71" i="32" s="1"/>
  <c r="C72" i="32" s="1"/>
  <c r="C73" i="32" s="1"/>
  <c r="C74" i="32" s="1"/>
  <c r="C75" i="32" s="1"/>
  <c r="C76" i="32" s="1"/>
  <c r="C77" i="32" s="1"/>
  <c r="C78" i="32" s="1"/>
  <c r="C92" i="32"/>
  <c r="C93" i="32" s="1"/>
  <c r="C94" i="32" s="1"/>
  <c r="C95" i="32" s="1"/>
  <c r="C96" i="32" s="1"/>
  <c r="C97" i="32" s="1"/>
  <c r="C98" i="32" s="1"/>
  <c r="C99" i="32" s="1"/>
  <c r="C100" i="32" s="1"/>
  <c r="C101" i="32" s="1"/>
  <c r="C102" i="32" s="1"/>
  <c r="L44" i="32"/>
  <c r="L140" i="32"/>
  <c r="L141" i="32"/>
  <c r="L106" i="32"/>
  <c r="B130" i="32"/>
  <c r="B143" i="32"/>
  <c r="L142" i="32"/>
  <c r="B154" i="32"/>
  <c r="C128" i="32"/>
  <c r="C129" i="32" s="1"/>
  <c r="C130" i="32" s="1"/>
  <c r="C131" i="32" s="1"/>
  <c r="C132" i="32" s="1"/>
  <c r="C133" i="32" s="1"/>
  <c r="C134" i="32" s="1"/>
  <c r="C135" i="32" s="1"/>
  <c r="C136" i="32" s="1"/>
  <c r="C137" i="32" s="1"/>
  <c r="C138" i="32" s="1"/>
  <c r="C116" i="32"/>
  <c r="C117" i="32" s="1"/>
  <c r="C118" i="32" s="1"/>
  <c r="C119" i="32" s="1"/>
  <c r="C120" i="32" s="1"/>
  <c r="C121" i="32" s="1"/>
  <c r="C122" i="32" s="1"/>
  <c r="C123" i="32" s="1"/>
  <c r="C124" i="32" s="1"/>
  <c r="C125" i="32" s="1"/>
  <c r="C126" i="32" s="1"/>
  <c r="B179" i="32"/>
  <c r="B166" i="32"/>
  <c r="L189" i="32"/>
  <c r="B190" i="32"/>
  <c r="C164" i="32"/>
  <c r="C165" i="32" s="1"/>
  <c r="C166" i="32" s="1"/>
  <c r="C167" i="32" s="1"/>
  <c r="C168" i="32" s="1"/>
  <c r="C169" i="32" s="1"/>
  <c r="C170" i="32" s="1"/>
  <c r="C171" i="32" s="1"/>
  <c r="C172" i="32" s="1"/>
  <c r="C173" i="32" s="1"/>
  <c r="C174" i="32" s="1"/>
  <c r="B202" i="32"/>
  <c r="C152" i="32"/>
  <c r="C153" i="32" s="1"/>
  <c r="C154" i="32" s="1"/>
  <c r="C155" i="32" s="1"/>
  <c r="C156" i="32" s="1"/>
  <c r="C157" i="32" s="1"/>
  <c r="C158" i="32" s="1"/>
  <c r="C159" i="32" s="1"/>
  <c r="C160" i="32" s="1"/>
  <c r="C161" i="32" s="1"/>
  <c r="C162" i="32" s="1"/>
  <c r="L188" i="32"/>
  <c r="C200" i="32"/>
  <c r="B226" i="32"/>
  <c r="L225" i="32"/>
  <c r="B238" i="32"/>
  <c r="C248" i="32"/>
  <c r="C249" i="32" s="1"/>
  <c r="C250" i="32" s="1"/>
  <c r="C251" i="32" s="1"/>
  <c r="C252" i="32" s="1"/>
  <c r="C253" i="32" s="1"/>
  <c r="C254" i="32" s="1"/>
  <c r="C255" i="32" s="1"/>
  <c r="C256" i="32" s="1"/>
  <c r="C257" i="32" s="1"/>
  <c r="C258" i="32" s="1"/>
  <c r="B249" i="32"/>
  <c r="L224" i="32"/>
  <c r="C236" i="32"/>
  <c r="C237" i="32" s="1"/>
  <c r="C238" i="32" s="1"/>
  <c r="C239" i="32" s="1"/>
  <c r="C240" i="32" s="1"/>
  <c r="C241" i="32" s="1"/>
  <c r="C242" i="32" s="1"/>
  <c r="C243" i="32" s="1"/>
  <c r="C244" i="32" s="1"/>
  <c r="C245" i="32" s="1"/>
  <c r="C246" i="32" s="1"/>
  <c r="L164" i="31"/>
  <c r="C153" i="29"/>
  <c r="C154" i="29" s="1"/>
  <c r="C155" i="29" s="1"/>
  <c r="C156" i="29" s="1"/>
  <c r="C157" i="29" s="1"/>
  <c r="C158" i="29" s="1"/>
  <c r="C159" i="29" s="1"/>
  <c r="C160" i="29" s="1"/>
  <c r="C161" i="29" s="1"/>
  <c r="C162" i="29" s="1"/>
  <c r="L152" i="29"/>
  <c r="L248" i="31"/>
  <c r="B214" i="31"/>
  <c r="L214" i="31" s="1"/>
  <c r="L213" i="31"/>
  <c r="L200" i="31"/>
  <c r="B201" i="31"/>
  <c r="L201" i="31" s="1"/>
  <c r="L92" i="31"/>
  <c r="L80" i="31"/>
  <c r="B81" i="31"/>
  <c r="B82" i="31" s="1"/>
  <c r="B83" i="31" s="1"/>
  <c r="B84" i="31" s="1"/>
  <c r="B45" i="31"/>
  <c r="B46" i="31" s="1"/>
  <c r="B107" i="31"/>
  <c r="L106" i="31"/>
  <c r="B143" i="31"/>
  <c r="L32" i="31"/>
  <c r="L56" i="31"/>
  <c r="B58" i="31"/>
  <c r="L57" i="31"/>
  <c r="L93" i="31"/>
  <c r="L167" i="31"/>
  <c r="B168" i="31"/>
  <c r="L45" i="31"/>
  <c r="L8" i="31"/>
  <c r="E9" i="31"/>
  <c r="E10" i="31" s="1"/>
  <c r="E11" i="31" s="1"/>
  <c r="E12" i="31" s="1"/>
  <c r="E13" i="31" s="1"/>
  <c r="E14" i="31" s="1"/>
  <c r="E15" i="31" s="1"/>
  <c r="E16" i="31" s="1"/>
  <c r="E17" i="31" s="1"/>
  <c r="E18" i="31" s="1"/>
  <c r="B11" i="31"/>
  <c r="B71" i="31"/>
  <c r="L70" i="31"/>
  <c r="B117" i="31"/>
  <c r="B22" i="31"/>
  <c r="L21" i="31"/>
  <c r="B95" i="31"/>
  <c r="L94" i="31"/>
  <c r="C116" i="31"/>
  <c r="C117" i="31" s="1"/>
  <c r="C118" i="31" s="1"/>
  <c r="C119" i="31" s="1"/>
  <c r="C120" i="31" s="1"/>
  <c r="C121" i="31" s="1"/>
  <c r="C122" i="31" s="1"/>
  <c r="C123" i="31" s="1"/>
  <c r="C124" i="31" s="1"/>
  <c r="C125" i="31" s="1"/>
  <c r="C126" i="31" s="1"/>
  <c r="L33" i="31"/>
  <c r="B34" i="31"/>
  <c r="B85" i="31"/>
  <c r="L83" i="31"/>
  <c r="L69" i="31"/>
  <c r="L104" i="31"/>
  <c r="L105" i="31"/>
  <c r="B130" i="31"/>
  <c r="L129" i="31"/>
  <c r="B157" i="31"/>
  <c r="B190" i="31"/>
  <c r="L189" i="31"/>
  <c r="L68" i="31"/>
  <c r="C140" i="31"/>
  <c r="C141" i="31" s="1"/>
  <c r="C142" i="31" s="1"/>
  <c r="C143" i="31" s="1"/>
  <c r="C144" i="31" s="1"/>
  <c r="C145" i="31" s="1"/>
  <c r="C146" i="31" s="1"/>
  <c r="C147" i="31" s="1"/>
  <c r="C148" i="31" s="1"/>
  <c r="C149" i="31" s="1"/>
  <c r="C150" i="31" s="1"/>
  <c r="L166" i="31"/>
  <c r="L176" i="31"/>
  <c r="B178" i="31"/>
  <c r="L177" i="31"/>
  <c r="B215" i="31"/>
  <c r="D9" i="31"/>
  <c r="D10" i="31" s="1"/>
  <c r="D11" i="31" s="1"/>
  <c r="D12" i="31" s="1"/>
  <c r="D13" i="31" s="1"/>
  <c r="D14" i="31" s="1"/>
  <c r="D15" i="31" s="1"/>
  <c r="D16" i="31" s="1"/>
  <c r="D17" i="31" s="1"/>
  <c r="D18" i="31" s="1"/>
  <c r="L165" i="31"/>
  <c r="L226" i="31"/>
  <c r="B250" i="31"/>
  <c r="L249" i="31"/>
  <c r="L128" i="31"/>
  <c r="C152" i="31"/>
  <c r="C153" i="31" s="1"/>
  <c r="L188" i="31"/>
  <c r="B202" i="31"/>
  <c r="B237" i="31"/>
  <c r="L236" i="31"/>
  <c r="L212" i="31"/>
  <c r="L225" i="31"/>
  <c r="B229" i="31"/>
  <c r="L224" i="31"/>
  <c r="L227" i="31"/>
  <c r="D33" i="29"/>
  <c r="B37" i="29"/>
  <c r="L46" i="29"/>
  <c r="L56" i="29"/>
  <c r="C92" i="29"/>
  <c r="C93" i="29" s="1"/>
  <c r="C94" i="29" s="1"/>
  <c r="C95" i="29" s="1"/>
  <c r="C96" i="29" s="1"/>
  <c r="C97" i="29" s="1"/>
  <c r="C98" i="29" s="1"/>
  <c r="C99" i="29" s="1"/>
  <c r="C100" i="29" s="1"/>
  <c r="C101" i="29" s="1"/>
  <c r="C102" i="29" s="1"/>
  <c r="L22" i="29"/>
  <c r="B49" i="29"/>
  <c r="L57" i="29"/>
  <c r="C104" i="29"/>
  <c r="C105" i="29" s="1"/>
  <c r="C106" i="29" s="1"/>
  <c r="C107" i="29" s="1"/>
  <c r="C108" i="29" s="1"/>
  <c r="C109" i="29" s="1"/>
  <c r="C110" i="29" s="1"/>
  <c r="C111" i="29" s="1"/>
  <c r="C112" i="29" s="1"/>
  <c r="C113" i="29" s="1"/>
  <c r="C114" i="29" s="1"/>
  <c r="L45" i="29"/>
  <c r="L47" i="29"/>
  <c r="C68" i="29"/>
  <c r="C69" i="29" s="1"/>
  <c r="C70" i="29" s="1"/>
  <c r="C71" i="29" s="1"/>
  <c r="C72" i="29" s="1"/>
  <c r="C73" i="29" s="1"/>
  <c r="C74" i="29" s="1"/>
  <c r="C75" i="29" s="1"/>
  <c r="C76" i="29" s="1"/>
  <c r="C77" i="29" s="1"/>
  <c r="C78" i="29" s="1"/>
  <c r="L105" i="29"/>
  <c r="L8" i="29"/>
  <c r="L21" i="29"/>
  <c r="B23" i="29"/>
  <c r="C128" i="29"/>
  <c r="C129" i="29" s="1"/>
  <c r="C130" i="29" s="1"/>
  <c r="C131" i="29" s="1"/>
  <c r="C132" i="29" s="1"/>
  <c r="C133" i="29" s="1"/>
  <c r="C134" i="29" s="1"/>
  <c r="C135" i="29" s="1"/>
  <c r="C136" i="29" s="1"/>
  <c r="C137" i="29" s="1"/>
  <c r="C138" i="29" s="1"/>
  <c r="E9" i="29"/>
  <c r="E10" i="29" s="1"/>
  <c r="E11" i="29" s="1"/>
  <c r="E12" i="29" s="1"/>
  <c r="E13" i="29" s="1"/>
  <c r="E14" i="29" s="1"/>
  <c r="E15" i="29" s="1"/>
  <c r="E16" i="29" s="1"/>
  <c r="E17" i="29" s="1"/>
  <c r="E18" i="29" s="1"/>
  <c r="L141" i="29"/>
  <c r="B9" i="29"/>
  <c r="C80" i="29"/>
  <c r="L117" i="29"/>
  <c r="L116" i="29"/>
  <c r="L128" i="29"/>
  <c r="L130" i="29"/>
  <c r="L154" i="29"/>
  <c r="L140" i="29"/>
  <c r="L153" i="29"/>
  <c r="L165" i="29"/>
  <c r="C200" i="29"/>
  <c r="C201" i="29" s="1"/>
  <c r="C202" i="29" s="1"/>
  <c r="C203" i="29" s="1"/>
  <c r="C204" i="29" s="1"/>
  <c r="C205" i="29" s="1"/>
  <c r="C206" i="29" s="1"/>
  <c r="C207" i="29" s="1"/>
  <c r="C208" i="29" s="1"/>
  <c r="C209" i="29" s="1"/>
  <c r="C210" i="29" s="1"/>
  <c r="L225" i="29"/>
  <c r="L213" i="29"/>
  <c r="C188" i="29"/>
  <c r="L164" i="29"/>
  <c r="C176" i="29"/>
  <c r="C177" i="29" s="1"/>
  <c r="C178" i="29" s="1"/>
  <c r="C179" i="29" s="1"/>
  <c r="C180" i="29" s="1"/>
  <c r="C181" i="29" s="1"/>
  <c r="C182" i="29" s="1"/>
  <c r="C183" i="29" s="1"/>
  <c r="C184" i="29" s="1"/>
  <c r="C185" i="29" s="1"/>
  <c r="C186" i="29" s="1"/>
  <c r="L212" i="29"/>
  <c r="L214" i="29"/>
  <c r="C248" i="29"/>
  <c r="C249" i="29" s="1"/>
  <c r="C250" i="29" s="1"/>
  <c r="C251" i="29" s="1"/>
  <c r="C252" i="29" s="1"/>
  <c r="C253" i="29" s="1"/>
  <c r="C254" i="29" s="1"/>
  <c r="C255" i="29" s="1"/>
  <c r="C256" i="29" s="1"/>
  <c r="C257" i="29" s="1"/>
  <c r="C258" i="29" s="1"/>
  <c r="L224" i="29"/>
  <c r="C236" i="29"/>
  <c r="C237" i="29" s="1"/>
  <c r="C238" i="29" s="1"/>
  <c r="C239" i="29" s="1"/>
  <c r="C240" i="29" s="1"/>
  <c r="C241" i="29" s="1"/>
  <c r="C242" i="29" s="1"/>
  <c r="C243" i="29" s="1"/>
  <c r="C244" i="29" s="1"/>
  <c r="C245" i="29" s="1"/>
  <c r="C246" i="29" s="1"/>
  <c r="L237" i="29"/>
  <c r="L44" i="28"/>
  <c r="L224" i="28"/>
  <c r="L140" i="28"/>
  <c r="L105" i="28"/>
  <c r="B121" i="28"/>
  <c r="B45" i="28"/>
  <c r="B97" i="28"/>
  <c r="L33" i="28"/>
  <c r="L59" i="28"/>
  <c r="L71" i="28"/>
  <c r="L83" i="28"/>
  <c r="L95" i="28"/>
  <c r="C106" i="28"/>
  <c r="C107" i="28" s="1"/>
  <c r="C108" i="28" s="1"/>
  <c r="C109" i="28" s="1"/>
  <c r="C110" i="28" s="1"/>
  <c r="C111" i="28" s="1"/>
  <c r="C112" i="28" s="1"/>
  <c r="C113" i="28" s="1"/>
  <c r="C114" i="28" s="1"/>
  <c r="C116" i="28"/>
  <c r="E9" i="28"/>
  <c r="E10" i="28" s="1"/>
  <c r="E11" i="28" s="1"/>
  <c r="E12" i="28" s="1"/>
  <c r="E13" i="28" s="1"/>
  <c r="E14" i="28" s="1"/>
  <c r="E15" i="28" s="1"/>
  <c r="E16" i="28" s="1"/>
  <c r="E17" i="28" s="1"/>
  <c r="E18" i="28" s="1"/>
  <c r="D21" i="28"/>
  <c r="D22" i="28" s="1"/>
  <c r="B25" i="28"/>
  <c r="L32" i="28"/>
  <c r="L56" i="28"/>
  <c r="L58" i="28"/>
  <c r="L68" i="28"/>
  <c r="L70" i="28"/>
  <c r="L80" i="28"/>
  <c r="L82" i="28"/>
  <c r="L92" i="28"/>
  <c r="L94" i="28"/>
  <c r="L104" i="28"/>
  <c r="C190" i="28"/>
  <c r="C191" i="28" s="1"/>
  <c r="C192" i="28" s="1"/>
  <c r="C193" i="28" s="1"/>
  <c r="C194" i="28" s="1"/>
  <c r="C195" i="28" s="1"/>
  <c r="C196" i="28" s="1"/>
  <c r="C197" i="28" s="1"/>
  <c r="C198" i="28" s="1"/>
  <c r="L189" i="28"/>
  <c r="B227" i="28"/>
  <c r="L226" i="28"/>
  <c r="B73" i="28"/>
  <c r="B85" i="28"/>
  <c r="B109" i="28"/>
  <c r="C152" i="28"/>
  <c r="C153" i="28" s="1"/>
  <c r="C154" i="28" s="1"/>
  <c r="C155" i="28" s="1"/>
  <c r="C156" i="28" s="1"/>
  <c r="C157" i="28" s="1"/>
  <c r="C158" i="28" s="1"/>
  <c r="C159" i="28" s="1"/>
  <c r="C160" i="28" s="1"/>
  <c r="C161" i="28" s="1"/>
  <c r="C162" i="28" s="1"/>
  <c r="B154" i="28"/>
  <c r="L164" i="28"/>
  <c r="D165" i="28"/>
  <c r="D166" i="28" s="1"/>
  <c r="D167" i="28" s="1"/>
  <c r="D168" i="28" s="1"/>
  <c r="D169" i="28" s="1"/>
  <c r="D170" i="28" s="1"/>
  <c r="D171" i="28" s="1"/>
  <c r="D172" i="28" s="1"/>
  <c r="D173" i="28" s="1"/>
  <c r="D174" i="28" s="1"/>
  <c r="B9" i="28"/>
  <c r="L21" i="28"/>
  <c r="B34" i="28"/>
  <c r="L57" i="28"/>
  <c r="L69" i="28"/>
  <c r="L81" i="28"/>
  <c r="L93" i="28"/>
  <c r="L131" i="28"/>
  <c r="B143" i="28"/>
  <c r="L142" i="28"/>
  <c r="L152" i="28"/>
  <c r="B61" i="28"/>
  <c r="L166" i="28"/>
  <c r="B167" i="28"/>
  <c r="B191" i="28"/>
  <c r="L129" i="28"/>
  <c r="L128" i="28"/>
  <c r="L130" i="28"/>
  <c r="L141" i="28"/>
  <c r="B179" i="28"/>
  <c r="C216" i="28"/>
  <c r="B133" i="28"/>
  <c r="E214" i="28"/>
  <c r="E215" i="28" s="1"/>
  <c r="E216" i="28" s="1"/>
  <c r="E217" i="28" s="1"/>
  <c r="E218" i="28" s="1"/>
  <c r="E219" i="28" s="1"/>
  <c r="E220" i="28" s="1"/>
  <c r="E221" i="28" s="1"/>
  <c r="E222" i="28" s="1"/>
  <c r="L213" i="28"/>
  <c r="L165" i="28"/>
  <c r="C176" i="28"/>
  <c r="L188" i="28"/>
  <c r="B203" i="28"/>
  <c r="L202" i="28"/>
  <c r="B240" i="28"/>
  <c r="L201" i="28"/>
  <c r="B217" i="28"/>
  <c r="B250" i="28"/>
  <c r="L249" i="28"/>
  <c r="L200" i="28"/>
  <c r="L212" i="28"/>
  <c r="L225" i="28"/>
  <c r="L238" i="28"/>
  <c r="L248" i="28"/>
  <c r="C236" i="28"/>
  <c r="C237" i="28" s="1"/>
  <c r="C238" i="28" s="1"/>
  <c r="C239" i="28" s="1"/>
  <c r="C240" i="28" s="1"/>
  <c r="C241" i="28" s="1"/>
  <c r="C242" i="28" s="1"/>
  <c r="C243" i="28" s="1"/>
  <c r="C244" i="28" s="1"/>
  <c r="C245" i="28" s="1"/>
  <c r="C246" i="28" s="1"/>
  <c r="L176" i="32" l="1"/>
  <c r="B58" i="32"/>
  <c r="L214" i="32"/>
  <c r="L213" i="32"/>
  <c r="L129" i="32"/>
  <c r="L105" i="32"/>
  <c r="L226" i="32"/>
  <c r="B227" i="32"/>
  <c r="B191" i="32"/>
  <c r="L190" i="32"/>
  <c r="L154" i="32"/>
  <c r="B155" i="32"/>
  <c r="B131" i="32"/>
  <c r="L130" i="32"/>
  <c r="C178" i="32"/>
  <c r="L177" i="32"/>
  <c r="L92" i="32"/>
  <c r="B59" i="32"/>
  <c r="L58" i="32"/>
  <c r="D260" i="32"/>
  <c r="L9" i="32"/>
  <c r="B250" i="32"/>
  <c r="L249" i="32"/>
  <c r="L248" i="32"/>
  <c r="L237" i="32"/>
  <c r="B203" i="32"/>
  <c r="B180" i="32"/>
  <c r="L116" i="32"/>
  <c r="L128" i="32"/>
  <c r="L117" i="32"/>
  <c r="B83" i="32"/>
  <c r="L82" i="32"/>
  <c r="L93" i="32"/>
  <c r="L69" i="32"/>
  <c r="B239" i="32"/>
  <c r="L238" i="32"/>
  <c r="C201" i="32"/>
  <c r="L200" i="32"/>
  <c r="L165" i="32"/>
  <c r="B144" i="32"/>
  <c r="L143" i="32"/>
  <c r="B108" i="32"/>
  <c r="L107" i="32"/>
  <c r="L118" i="32"/>
  <c r="B119" i="32"/>
  <c r="G31" i="32"/>
  <c r="B26" i="32"/>
  <c r="L25" i="32"/>
  <c r="I31" i="32"/>
  <c r="L94" i="32"/>
  <c r="B95" i="32"/>
  <c r="B71" i="32"/>
  <c r="L70" i="32"/>
  <c r="L236" i="32"/>
  <c r="B216" i="32"/>
  <c r="L215" i="32"/>
  <c r="L152" i="32"/>
  <c r="B167" i="32"/>
  <c r="L166" i="32"/>
  <c r="L164" i="32"/>
  <c r="L153" i="32"/>
  <c r="E260" i="32"/>
  <c r="L68" i="32"/>
  <c r="B35" i="32"/>
  <c r="L34" i="32"/>
  <c r="L10" i="32"/>
  <c r="B11" i="32"/>
  <c r="B47" i="32"/>
  <c r="L46" i="32"/>
  <c r="L129" i="29"/>
  <c r="L82" i="31"/>
  <c r="L94" i="29"/>
  <c r="L95" i="29"/>
  <c r="L92" i="29"/>
  <c r="L81" i="31"/>
  <c r="L202" i="31"/>
  <c r="B203" i="31"/>
  <c r="B238" i="31"/>
  <c r="L237" i="31"/>
  <c r="L152" i="31"/>
  <c r="D260" i="31"/>
  <c r="G163" i="31"/>
  <c r="B158" i="31"/>
  <c r="L130" i="31"/>
  <c r="B131" i="31"/>
  <c r="G91" i="31"/>
  <c r="L85" i="31"/>
  <c r="I91" i="31"/>
  <c r="B86" i="31"/>
  <c r="B96" i="31"/>
  <c r="L95" i="31"/>
  <c r="L117" i="31"/>
  <c r="B118" i="31"/>
  <c r="B47" i="31"/>
  <c r="L46" i="31"/>
  <c r="E260" i="31"/>
  <c r="L107" i="31"/>
  <c r="B108" i="31"/>
  <c r="G235" i="31"/>
  <c r="L229" i="31"/>
  <c r="I235" i="31"/>
  <c r="B230" i="31"/>
  <c r="B251" i="31"/>
  <c r="L250" i="31"/>
  <c r="L141" i="31"/>
  <c r="L178" i="31"/>
  <c r="B179" i="31"/>
  <c r="L34" i="31"/>
  <c r="B35" i="31"/>
  <c r="B169" i="31"/>
  <c r="L58" i="31"/>
  <c r="B59" i="31"/>
  <c r="L142" i="31"/>
  <c r="C154" i="31"/>
  <c r="L153" i="31"/>
  <c r="B216" i="31"/>
  <c r="L215" i="31"/>
  <c r="B191" i="31"/>
  <c r="L190" i="31"/>
  <c r="L140" i="31"/>
  <c r="B23" i="31"/>
  <c r="L22" i="31"/>
  <c r="B72" i="31"/>
  <c r="L71" i="31"/>
  <c r="L143" i="31"/>
  <c r="B144" i="31"/>
  <c r="L9" i="31"/>
  <c r="L116" i="31"/>
  <c r="L11" i="31"/>
  <c r="B12" i="31"/>
  <c r="L10" i="31"/>
  <c r="L248" i="29"/>
  <c r="L200" i="29"/>
  <c r="L104" i="29"/>
  <c r="L93" i="29"/>
  <c r="L215" i="29"/>
  <c r="L239" i="29"/>
  <c r="C189" i="29"/>
  <c r="L188" i="29"/>
  <c r="L201" i="29"/>
  <c r="L166" i="29"/>
  <c r="E260" i="29"/>
  <c r="L58" i="29"/>
  <c r="L176" i="29"/>
  <c r="L226" i="29"/>
  <c r="L155" i="29"/>
  <c r="L142" i="29"/>
  <c r="L69" i="29"/>
  <c r="L249" i="29"/>
  <c r="L177" i="29"/>
  <c r="C81" i="29"/>
  <c r="L80" i="29"/>
  <c r="L23" i="29"/>
  <c r="B24" i="29"/>
  <c r="B50" i="29"/>
  <c r="I55" i="29"/>
  <c r="L49" i="29"/>
  <c r="G55" i="29"/>
  <c r="G43" i="29"/>
  <c r="I43" i="29"/>
  <c r="B38" i="29"/>
  <c r="L236" i="29"/>
  <c r="L238" i="29"/>
  <c r="L178" i="29"/>
  <c r="L131" i="29"/>
  <c r="L118" i="29"/>
  <c r="B10" i="29"/>
  <c r="L9" i="29"/>
  <c r="L106" i="29"/>
  <c r="L68" i="29"/>
  <c r="D34" i="29"/>
  <c r="L33" i="29"/>
  <c r="I103" i="29"/>
  <c r="G103" i="29"/>
  <c r="L97" i="29"/>
  <c r="L106" i="28"/>
  <c r="L143" i="28"/>
  <c r="B144" i="28"/>
  <c r="G79" i="28"/>
  <c r="L73" i="28"/>
  <c r="B74" i="28"/>
  <c r="I79" i="28"/>
  <c r="I31" i="28"/>
  <c r="B26" i="28"/>
  <c r="G31" i="28"/>
  <c r="C117" i="28"/>
  <c r="L116" i="28"/>
  <c r="G223" i="28"/>
  <c r="B218" i="28"/>
  <c r="B241" i="28"/>
  <c r="C177" i="28"/>
  <c r="L176" i="28"/>
  <c r="L215" i="28"/>
  <c r="L167" i="28"/>
  <c r="B168" i="28"/>
  <c r="G67" i="28"/>
  <c r="L61" i="28"/>
  <c r="I67" i="28"/>
  <c r="B62" i="28"/>
  <c r="L34" i="28"/>
  <c r="B35" i="28"/>
  <c r="I115" i="28"/>
  <c r="B110" i="28"/>
  <c r="G115" i="28"/>
  <c r="L109" i="28"/>
  <c r="G127" i="28"/>
  <c r="B122" i="28"/>
  <c r="L237" i="28"/>
  <c r="B251" i="28"/>
  <c r="L250" i="28"/>
  <c r="L203" i="28"/>
  <c r="B204" i="28"/>
  <c r="G139" i="28"/>
  <c r="L133" i="28"/>
  <c r="B134" i="28"/>
  <c r="I139" i="28"/>
  <c r="B180" i="28"/>
  <c r="L190" i="28"/>
  <c r="B10" i="28"/>
  <c r="L9" i="28"/>
  <c r="L153" i="28"/>
  <c r="G91" i="28"/>
  <c r="L85" i="28"/>
  <c r="I91" i="28"/>
  <c r="B86" i="28"/>
  <c r="E260" i="28"/>
  <c r="L107" i="28"/>
  <c r="G103" i="28"/>
  <c r="L97" i="28"/>
  <c r="I103" i="28"/>
  <c r="B98" i="28"/>
  <c r="C217" i="28"/>
  <c r="C218" i="28" s="1"/>
  <c r="C219" i="28" s="1"/>
  <c r="C220" i="28" s="1"/>
  <c r="C221" i="28" s="1"/>
  <c r="C222" i="28" s="1"/>
  <c r="L214" i="28"/>
  <c r="L236" i="28"/>
  <c r="L239" i="28"/>
  <c r="L191" i="28"/>
  <c r="B192" i="28"/>
  <c r="L154" i="28"/>
  <c r="B155" i="28"/>
  <c r="L227" i="28"/>
  <c r="B228" i="28"/>
  <c r="D23" i="28"/>
  <c r="L22" i="28"/>
  <c r="L45" i="28"/>
  <c r="B46" i="28"/>
  <c r="B36" i="32" l="1"/>
  <c r="L35" i="32"/>
  <c r="L71" i="32"/>
  <c r="B72" i="32"/>
  <c r="L11" i="32"/>
  <c r="B12" i="32"/>
  <c r="B217" i="32"/>
  <c r="B96" i="32"/>
  <c r="L95" i="32"/>
  <c r="B27" i="32"/>
  <c r="L26" i="32"/>
  <c r="B145" i="32"/>
  <c r="B204" i="32"/>
  <c r="B251" i="32"/>
  <c r="L250" i="32"/>
  <c r="B60" i="32"/>
  <c r="L59" i="32"/>
  <c r="L167" i="32"/>
  <c r="B168" i="32"/>
  <c r="L239" i="32"/>
  <c r="B240" i="32"/>
  <c r="B84" i="32"/>
  <c r="L83" i="32"/>
  <c r="L131" i="32"/>
  <c r="B132" i="32"/>
  <c r="B192" i="32"/>
  <c r="L191" i="32"/>
  <c r="B120" i="32"/>
  <c r="L119" i="32"/>
  <c r="C202" i="32"/>
  <c r="L201" i="32"/>
  <c r="C179" i="32"/>
  <c r="L178" i="32"/>
  <c r="B109" i="32"/>
  <c r="B181" i="32"/>
  <c r="B156" i="32"/>
  <c r="L155" i="32"/>
  <c r="B228" i="32"/>
  <c r="L227" i="32"/>
  <c r="B48" i="32"/>
  <c r="L47" i="32"/>
  <c r="B24" i="31"/>
  <c r="L23" i="31"/>
  <c r="C155" i="31"/>
  <c r="L154" i="31"/>
  <c r="B13" i="31"/>
  <c r="H12" i="31"/>
  <c r="L12" i="31" s="1"/>
  <c r="B145" i="31"/>
  <c r="L191" i="31"/>
  <c r="B192" i="31"/>
  <c r="L35" i="31"/>
  <c r="B36" i="31"/>
  <c r="B119" i="31"/>
  <c r="L118" i="31"/>
  <c r="B87" i="31"/>
  <c r="L86" i="31"/>
  <c r="B132" i="31"/>
  <c r="L131" i="31"/>
  <c r="B239" i="31"/>
  <c r="L238" i="31"/>
  <c r="B217" i="31"/>
  <c r="B180" i="31"/>
  <c r="L179" i="31"/>
  <c r="B252" i="31"/>
  <c r="L251" i="31"/>
  <c r="B204" i="31"/>
  <c r="L203" i="31"/>
  <c r="G175" i="31"/>
  <c r="L169" i="31"/>
  <c r="B170" i="31"/>
  <c r="I175" i="31"/>
  <c r="B73" i="31"/>
  <c r="B60" i="31"/>
  <c r="L59" i="31"/>
  <c r="B231" i="31"/>
  <c r="L230" i="31"/>
  <c r="B109" i="31"/>
  <c r="B48" i="31"/>
  <c r="L47" i="31"/>
  <c r="B97" i="31"/>
  <c r="B159" i="31"/>
  <c r="L34" i="29"/>
  <c r="D35" i="29"/>
  <c r="L107" i="29"/>
  <c r="B51" i="29"/>
  <c r="L50" i="29"/>
  <c r="C82" i="29"/>
  <c r="L81" i="29"/>
  <c r="L143" i="29"/>
  <c r="L202" i="29"/>
  <c r="L59" i="29"/>
  <c r="L119" i="29"/>
  <c r="B25" i="29"/>
  <c r="L70" i="29"/>
  <c r="L179" i="29"/>
  <c r="L167" i="29"/>
  <c r="C190" i="29"/>
  <c r="L189" i="29"/>
  <c r="L98" i="29"/>
  <c r="B11" i="29"/>
  <c r="L10" i="29"/>
  <c r="B39" i="29"/>
  <c r="L250" i="29"/>
  <c r="L227" i="29"/>
  <c r="B11" i="28"/>
  <c r="L10" i="28"/>
  <c r="B205" i="28"/>
  <c r="C118" i="28"/>
  <c r="L117" i="28"/>
  <c r="B156" i="28"/>
  <c r="L155" i="28"/>
  <c r="L251" i="28"/>
  <c r="B252" i="28"/>
  <c r="L110" i="28"/>
  <c r="B111" i="28"/>
  <c r="B63" i="28"/>
  <c r="L62" i="28"/>
  <c r="B169" i="28"/>
  <c r="C178" i="28"/>
  <c r="L177" i="28"/>
  <c r="I223" i="28"/>
  <c r="B219" i="28"/>
  <c r="L218" i="28"/>
  <c r="L46" i="28"/>
  <c r="B47" i="28"/>
  <c r="B229" i="28"/>
  <c r="B193" i="28"/>
  <c r="B135" i="28"/>
  <c r="L134" i="28"/>
  <c r="B123" i="28"/>
  <c r="L35" i="28"/>
  <c r="B36" i="28"/>
  <c r="L217" i="28"/>
  <c r="B145" i="28"/>
  <c r="D24" i="28"/>
  <c r="L23" i="28"/>
  <c r="B99" i="28"/>
  <c r="L98" i="28"/>
  <c r="B87" i="28"/>
  <c r="L86" i="28"/>
  <c r="B181" i="28"/>
  <c r="G247" i="28"/>
  <c r="L241" i="28"/>
  <c r="I247" i="28"/>
  <c r="B242" i="28"/>
  <c r="B27" i="28"/>
  <c r="B75" i="28"/>
  <c r="L74" i="28"/>
  <c r="B49" i="32" l="1"/>
  <c r="B157" i="32"/>
  <c r="B133" i="32"/>
  <c r="B85" i="32"/>
  <c r="B252" i="32"/>
  <c r="L251" i="32"/>
  <c r="B73" i="32"/>
  <c r="I115" i="32"/>
  <c r="B110" i="32"/>
  <c r="G115" i="32"/>
  <c r="L109" i="32"/>
  <c r="C180" i="32"/>
  <c r="L179" i="32"/>
  <c r="B121" i="32"/>
  <c r="B241" i="32"/>
  <c r="B205" i="32"/>
  <c r="B97" i="32"/>
  <c r="B193" i="32"/>
  <c r="B229" i="32"/>
  <c r="B182" i="32"/>
  <c r="G187" i="32"/>
  <c r="B61" i="32"/>
  <c r="H12" i="32"/>
  <c r="B13" i="32"/>
  <c r="L12" i="32"/>
  <c r="C203" i="32"/>
  <c r="L202" i="32"/>
  <c r="B169" i="32"/>
  <c r="I151" i="32"/>
  <c r="B146" i="32"/>
  <c r="G151" i="32"/>
  <c r="L145" i="32"/>
  <c r="B28" i="32"/>
  <c r="L27" i="32"/>
  <c r="I223" i="32"/>
  <c r="B218" i="32"/>
  <c r="G223" i="32"/>
  <c r="L217" i="32"/>
  <c r="B37" i="32"/>
  <c r="I103" i="31"/>
  <c r="L97" i="31"/>
  <c r="G103" i="31"/>
  <c r="B98" i="31"/>
  <c r="B232" i="31"/>
  <c r="L231" i="31"/>
  <c r="B133" i="31"/>
  <c r="B120" i="31"/>
  <c r="L119" i="31"/>
  <c r="I115" i="31"/>
  <c r="B110" i="31"/>
  <c r="G115" i="31"/>
  <c r="L109" i="31"/>
  <c r="I79" i="31"/>
  <c r="G79" i="31"/>
  <c r="B74" i="31"/>
  <c r="L73" i="31"/>
  <c r="L170" i="31"/>
  <c r="B171" i="31"/>
  <c r="B205" i="31"/>
  <c r="B181" i="31"/>
  <c r="B37" i="31"/>
  <c r="C156" i="31"/>
  <c r="L155" i="31"/>
  <c r="B160" i="31"/>
  <c r="B61" i="31"/>
  <c r="L239" i="31"/>
  <c r="B240" i="31"/>
  <c r="B88" i="31"/>
  <c r="L87" i="31"/>
  <c r="F19" i="31"/>
  <c r="H24" i="31" s="1"/>
  <c r="B49" i="31"/>
  <c r="H252" i="31"/>
  <c r="L252" i="31" s="1"/>
  <c r="B253" i="31"/>
  <c r="I223" i="31"/>
  <c r="B218" i="31"/>
  <c r="L217" i="31"/>
  <c r="G223" i="31"/>
  <c r="B193" i="31"/>
  <c r="I151" i="31"/>
  <c r="B146" i="31"/>
  <c r="G151" i="31"/>
  <c r="L145" i="31"/>
  <c r="B14" i="31"/>
  <c r="I19" i="31"/>
  <c r="L13" i="31"/>
  <c r="G19" i="31"/>
  <c r="B25" i="31"/>
  <c r="D36" i="29"/>
  <c r="L35" i="29"/>
  <c r="I139" i="29"/>
  <c r="G139" i="29"/>
  <c r="L133" i="29"/>
  <c r="L99" i="29"/>
  <c r="C83" i="29"/>
  <c r="L82" i="29"/>
  <c r="I247" i="29"/>
  <c r="G247" i="29"/>
  <c r="L241" i="29"/>
  <c r="L251" i="29"/>
  <c r="C191" i="29"/>
  <c r="L190" i="29"/>
  <c r="I163" i="29"/>
  <c r="G163" i="29"/>
  <c r="L157" i="29"/>
  <c r="B52" i="29"/>
  <c r="L51" i="29"/>
  <c r="B12" i="29"/>
  <c r="L11" i="29"/>
  <c r="I223" i="29"/>
  <c r="G223" i="29"/>
  <c r="L217" i="29"/>
  <c r="L71" i="29"/>
  <c r="L203" i="29"/>
  <c r="B40" i="29"/>
  <c r="I31" i="29"/>
  <c r="B26" i="29"/>
  <c r="G31" i="29"/>
  <c r="L25" i="29"/>
  <c r="L135" i="28"/>
  <c r="B136" i="28"/>
  <c r="C119" i="28"/>
  <c r="L118" i="28"/>
  <c r="B28" i="28"/>
  <c r="G187" i="28"/>
  <c r="B182" i="28"/>
  <c r="L99" i="28"/>
  <c r="B100" i="28"/>
  <c r="I151" i="28"/>
  <c r="B146" i="28"/>
  <c r="G151" i="28"/>
  <c r="L145" i="28"/>
  <c r="B37" i="28"/>
  <c r="L47" i="28"/>
  <c r="B48" i="28"/>
  <c r="G175" i="28"/>
  <c r="L169" i="28"/>
  <c r="B170" i="28"/>
  <c r="I175" i="28"/>
  <c r="L111" i="28"/>
  <c r="B112" i="28"/>
  <c r="B243" i="28"/>
  <c r="L242" i="28"/>
  <c r="L87" i="28"/>
  <c r="B88" i="28"/>
  <c r="B124" i="28"/>
  <c r="C179" i="28"/>
  <c r="L178" i="28"/>
  <c r="B253" i="28"/>
  <c r="H252" i="28"/>
  <c r="B157" i="28"/>
  <c r="I235" i="28"/>
  <c r="B230" i="28"/>
  <c r="L229" i="28"/>
  <c r="G235" i="28"/>
  <c r="L75" i="28"/>
  <c r="B76" i="28"/>
  <c r="D25" i="28"/>
  <c r="G199" i="28"/>
  <c r="B194" i="28"/>
  <c r="L193" i="28"/>
  <c r="I199" i="28"/>
  <c r="L219" i="28"/>
  <c r="B220" i="28"/>
  <c r="L63" i="28"/>
  <c r="B64" i="28"/>
  <c r="I211" i="28"/>
  <c r="B206" i="28"/>
  <c r="G211" i="28"/>
  <c r="L205" i="28"/>
  <c r="L11" i="28"/>
  <c r="B12" i="28"/>
  <c r="G43" i="32" l="1"/>
  <c r="B38" i="32"/>
  <c r="L37" i="32"/>
  <c r="I43" i="32"/>
  <c r="B183" i="32"/>
  <c r="G235" i="32"/>
  <c r="L229" i="32"/>
  <c r="I235" i="32"/>
  <c r="B230" i="32"/>
  <c r="I247" i="32"/>
  <c r="B242" i="32"/>
  <c r="G247" i="32"/>
  <c r="L241" i="32"/>
  <c r="B111" i="32"/>
  <c r="L110" i="32"/>
  <c r="I79" i="32"/>
  <c r="B74" i="32"/>
  <c r="G79" i="32"/>
  <c r="L73" i="32"/>
  <c r="I139" i="32"/>
  <c r="B134" i="32"/>
  <c r="G139" i="32"/>
  <c r="L133" i="32"/>
  <c r="I55" i="32"/>
  <c r="L49" i="32"/>
  <c r="G55" i="32"/>
  <c r="B50" i="32"/>
  <c r="B147" i="32"/>
  <c r="L146" i="32"/>
  <c r="I175" i="32"/>
  <c r="B170" i="32"/>
  <c r="G175" i="32"/>
  <c r="L169" i="32"/>
  <c r="I19" i="32"/>
  <c r="G19" i="32"/>
  <c r="B14" i="32"/>
  <c r="L13" i="32"/>
  <c r="G199" i="32"/>
  <c r="I199" i="32"/>
  <c r="B194" i="32"/>
  <c r="L193" i="32"/>
  <c r="B206" i="32"/>
  <c r="G211" i="32"/>
  <c r="C181" i="32"/>
  <c r="B29" i="32"/>
  <c r="L28" i="32"/>
  <c r="F19" i="32"/>
  <c r="G103" i="32"/>
  <c r="L97" i="32"/>
  <c r="I103" i="32"/>
  <c r="B98" i="32"/>
  <c r="H252" i="32"/>
  <c r="B253" i="32"/>
  <c r="B219" i="32"/>
  <c r="L218" i="32"/>
  <c r="C204" i="32"/>
  <c r="L203" i="32"/>
  <c r="I67" i="32"/>
  <c r="B62" i="32"/>
  <c r="G67" i="32"/>
  <c r="L61" i="32"/>
  <c r="G127" i="32"/>
  <c r="L121" i="32"/>
  <c r="I127" i="32"/>
  <c r="B122" i="32"/>
  <c r="I91" i="32"/>
  <c r="B86" i="32"/>
  <c r="G91" i="32"/>
  <c r="L85" i="32"/>
  <c r="G163" i="32"/>
  <c r="L157" i="32"/>
  <c r="I163" i="32"/>
  <c r="B158" i="32"/>
  <c r="L24" i="31"/>
  <c r="L146" i="31"/>
  <c r="B147" i="31"/>
  <c r="G199" i="31"/>
  <c r="B194" i="31"/>
  <c r="L193" i="31"/>
  <c r="I199" i="31"/>
  <c r="B161" i="31"/>
  <c r="I211" i="31"/>
  <c r="G211" i="31"/>
  <c r="L205" i="31"/>
  <c r="B206" i="31"/>
  <c r="B75" i="31"/>
  <c r="L74" i="31"/>
  <c r="B121" i="31"/>
  <c r="B15" i="31"/>
  <c r="L14" i="31"/>
  <c r="I43" i="31"/>
  <c r="G43" i="31"/>
  <c r="L37" i="31"/>
  <c r="B38" i="31"/>
  <c r="G187" i="31"/>
  <c r="L181" i="31"/>
  <c r="I187" i="31"/>
  <c r="B182" i="31"/>
  <c r="B172" i="31"/>
  <c r="L171" i="31"/>
  <c r="L110" i="31"/>
  <c r="B111" i="31"/>
  <c r="B233" i="31"/>
  <c r="L232" i="31"/>
  <c r="I259" i="31"/>
  <c r="B254" i="31"/>
  <c r="G259" i="31"/>
  <c r="L253" i="31"/>
  <c r="B50" i="31"/>
  <c r="L49" i="31"/>
  <c r="I55" i="31"/>
  <c r="G55" i="31"/>
  <c r="B89" i="31"/>
  <c r="L88" i="31"/>
  <c r="B99" i="31"/>
  <c r="L98" i="31"/>
  <c r="L25" i="31"/>
  <c r="G31" i="31"/>
  <c r="I31" i="31"/>
  <c r="F31" i="31" s="1"/>
  <c r="B26" i="31"/>
  <c r="B219" i="31"/>
  <c r="L218" i="31"/>
  <c r="F259" i="31"/>
  <c r="L19" i="31"/>
  <c r="B241" i="31"/>
  <c r="G67" i="31"/>
  <c r="L61" i="31"/>
  <c r="I67" i="31"/>
  <c r="B62" i="31"/>
  <c r="C157" i="31"/>
  <c r="G139" i="31"/>
  <c r="L133" i="31"/>
  <c r="I139" i="31"/>
  <c r="B134" i="31"/>
  <c r="B27" i="29"/>
  <c r="L26" i="29"/>
  <c r="G187" i="29"/>
  <c r="L181" i="29"/>
  <c r="I187" i="29"/>
  <c r="I115" i="29"/>
  <c r="G115" i="29"/>
  <c r="L109" i="29"/>
  <c r="C84" i="29"/>
  <c r="L83" i="29"/>
  <c r="L100" i="29"/>
  <c r="L134" i="29"/>
  <c r="G235" i="29"/>
  <c r="L229" i="29"/>
  <c r="I235" i="29"/>
  <c r="I127" i="29"/>
  <c r="G127" i="29"/>
  <c r="L121" i="29"/>
  <c r="B41" i="29"/>
  <c r="G91" i="29"/>
  <c r="C192" i="29"/>
  <c r="L191" i="29"/>
  <c r="I175" i="29"/>
  <c r="L169" i="29"/>
  <c r="G175" i="29"/>
  <c r="I151" i="29"/>
  <c r="G151" i="29"/>
  <c r="L145" i="29"/>
  <c r="G199" i="29"/>
  <c r="L12" i="29"/>
  <c r="H12" i="29"/>
  <c r="B13" i="29"/>
  <c r="L158" i="29"/>
  <c r="L242" i="29"/>
  <c r="D37" i="29"/>
  <c r="G67" i="29"/>
  <c r="L61" i="29"/>
  <c r="I67" i="29"/>
  <c r="L218" i="29"/>
  <c r="B53" i="29"/>
  <c r="L52" i="29"/>
  <c r="H252" i="29"/>
  <c r="B77" i="28"/>
  <c r="L76" i="28"/>
  <c r="B221" i="28"/>
  <c r="L220" i="28"/>
  <c r="L194" i="28"/>
  <c r="B195" i="28"/>
  <c r="D26" i="28"/>
  <c r="L25" i="28"/>
  <c r="I259" i="28"/>
  <c r="F259" i="28" s="1"/>
  <c r="B254" i="28"/>
  <c r="G259" i="28"/>
  <c r="L253" i="28"/>
  <c r="B125" i="28"/>
  <c r="B244" i="28"/>
  <c r="L243" i="28"/>
  <c r="B171" i="28"/>
  <c r="L170" i="28"/>
  <c r="B101" i="28"/>
  <c r="L100" i="28"/>
  <c r="L157" i="28"/>
  <c r="G163" i="28"/>
  <c r="I163" i="28"/>
  <c r="B158" i="28"/>
  <c r="L112" i="28"/>
  <c r="B113" i="28"/>
  <c r="C120" i="28"/>
  <c r="L119" i="28"/>
  <c r="B65" i="28"/>
  <c r="L64" i="28"/>
  <c r="C180" i="28"/>
  <c r="L179" i="28"/>
  <c r="I43" i="28"/>
  <c r="B38" i="28"/>
  <c r="G43" i="28"/>
  <c r="L37" i="28"/>
  <c r="L146" i="28"/>
  <c r="B147" i="28"/>
  <c r="B183" i="28"/>
  <c r="B29" i="28"/>
  <c r="B137" i="28"/>
  <c r="L136" i="28"/>
  <c r="L230" i="28"/>
  <c r="B231" i="28"/>
  <c r="B89" i="28"/>
  <c r="L88" i="28"/>
  <c r="B13" i="28"/>
  <c r="H12" i="28"/>
  <c r="L206" i="28"/>
  <c r="B207" i="28"/>
  <c r="L252" i="28"/>
  <c r="B49" i="28"/>
  <c r="B87" i="32" l="1"/>
  <c r="L86" i="32"/>
  <c r="B63" i="32"/>
  <c r="L62" i="32"/>
  <c r="B30" i="32"/>
  <c r="L29" i="32"/>
  <c r="C182" i="32"/>
  <c r="L181" i="32"/>
  <c r="I187" i="32"/>
  <c r="L170" i="32"/>
  <c r="B171" i="32"/>
  <c r="L50" i="32"/>
  <c r="B51" i="32"/>
  <c r="L242" i="32"/>
  <c r="B243" i="32"/>
  <c r="L219" i="32"/>
  <c r="B220" i="32"/>
  <c r="H24" i="32"/>
  <c r="L19" i="32"/>
  <c r="L111" i="32"/>
  <c r="B112" i="32"/>
  <c r="B99" i="32"/>
  <c r="L98" i="32"/>
  <c r="B159" i="32"/>
  <c r="L158" i="32"/>
  <c r="B123" i="32"/>
  <c r="L122" i="32"/>
  <c r="L252" i="32"/>
  <c r="B195" i="32"/>
  <c r="L194" i="32"/>
  <c r="L134" i="32"/>
  <c r="B135" i="32"/>
  <c r="L74" i="32"/>
  <c r="B75" i="32"/>
  <c r="B231" i="32"/>
  <c r="L230" i="32"/>
  <c r="B39" i="32"/>
  <c r="L38" i="32"/>
  <c r="C205" i="32"/>
  <c r="I259" i="32"/>
  <c r="F259" i="32" s="1"/>
  <c r="B254" i="32"/>
  <c r="G259" i="32"/>
  <c r="G260" i="32" s="1"/>
  <c r="L253" i="32"/>
  <c r="B207" i="32"/>
  <c r="B15" i="32"/>
  <c r="L14" i="32"/>
  <c r="B148" i="32"/>
  <c r="L147" i="32"/>
  <c r="B184" i="32"/>
  <c r="L31" i="31"/>
  <c r="H36" i="31"/>
  <c r="C158" i="31"/>
  <c r="L157" i="31"/>
  <c r="I163" i="31"/>
  <c r="L219" i="31"/>
  <c r="B220" i="31"/>
  <c r="B255" i="31"/>
  <c r="L254" i="31"/>
  <c r="L233" i="31"/>
  <c r="B234" i="31"/>
  <c r="L172" i="31"/>
  <c r="B173" i="31"/>
  <c r="I127" i="31"/>
  <c r="B122" i="31"/>
  <c r="G127" i="31"/>
  <c r="G260" i="31" s="1"/>
  <c r="L121" i="31"/>
  <c r="B207" i="31"/>
  <c r="L206" i="31"/>
  <c r="B162" i="31"/>
  <c r="L194" i="31"/>
  <c r="B195" i="31"/>
  <c r="B135" i="31"/>
  <c r="L134" i="31"/>
  <c r="B63" i="31"/>
  <c r="L62" i="31"/>
  <c r="L26" i="31"/>
  <c r="B27" i="31"/>
  <c r="L89" i="31"/>
  <c r="B90" i="31"/>
  <c r="B51" i="31"/>
  <c r="L50" i="31"/>
  <c r="B112" i="31"/>
  <c r="L111" i="31"/>
  <c r="B183" i="31"/>
  <c r="L182" i="31"/>
  <c r="B39" i="31"/>
  <c r="L38" i="31"/>
  <c r="N259" i="31"/>
  <c r="B16" i="31"/>
  <c r="L15" i="31"/>
  <c r="B148" i="31"/>
  <c r="L147" i="31"/>
  <c r="I247" i="31"/>
  <c r="B242" i="31"/>
  <c r="G247" i="31"/>
  <c r="L241" i="31"/>
  <c r="B100" i="31"/>
  <c r="L99" i="31"/>
  <c r="L75" i="31"/>
  <c r="B76" i="31"/>
  <c r="I259" i="29"/>
  <c r="F259" i="29" s="1"/>
  <c r="G259" i="29"/>
  <c r="L253" i="29"/>
  <c r="I211" i="29"/>
  <c r="G211" i="29"/>
  <c r="L205" i="29"/>
  <c r="D38" i="29"/>
  <c r="L37" i="29"/>
  <c r="L159" i="29"/>
  <c r="L230" i="29"/>
  <c r="L243" i="29"/>
  <c r="L13" i="29"/>
  <c r="G19" i="29"/>
  <c r="I19" i="29"/>
  <c r="B14" i="29"/>
  <c r="C193" i="29"/>
  <c r="L135" i="29"/>
  <c r="L62" i="29"/>
  <c r="F19" i="29"/>
  <c r="L146" i="29"/>
  <c r="L170" i="29"/>
  <c r="B42" i="29"/>
  <c r="L122" i="29"/>
  <c r="C85" i="29"/>
  <c r="L219" i="29"/>
  <c r="L252" i="29"/>
  <c r="B54" i="29"/>
  <c r="L53" i="29"/>
  <c r="L101" i="29"/>
  <c r="L110" i="29"/>
  <c r="I79" i="29"/>
  <c r="G79" i="29"/>
  <c r="L73" i="29"/>
  <c r="L182" i="29"/>
  <c r="B28" i="29"/>
  <c r="L27" i="29"/>
  <c r="N259" i="28"/>
  <c r="B184" i="28"/>
  <c r="L65" i="28"/>
  <c r="B66" i="28"/>
  <c r="B172" i="28"/>
  <c r="L171" i="28"/>
  <c r="L195" i="28"/>
  <c r="B196" i="28"/>
  <c r="G55" i="28"/>
  <c r="B50" i="28"/>
  <c r="L49" i="28"/>
  <c r="I55" i="28"/>
  <c r="B14" i="28"/>
  <c r="I19" i="28"/>
  <c r="L13" i="28"/>
  <c r="G19" i="28"/>
  <c r="B114" i="28"/>
  <c r="L113" i="28"/>
  <c r="B126" i="28"/>
  <c r="L254" i="28"/>
  <c r="B255" i="28"/>
  <c r="D27" i="28"/>
  <c r="L26" i="28"/>
  <c r="L221" i="28"/>
  <c r="B222" i="28"/>
  <c r="F19" i="28"/>
  <c r="L89" i="28"/>
  <c r="B90" i="28"/>
  <c r="L137" i="28"/>
  <c r="B138" i="28"/>
  <c r="C181" i="28"/>
  <c r="B159" i="28"/>
  <c r="L158" i="28"/>
  <c r="B208" i="28"/>
  <c r="L207" i="28"/>
  <c r="L12" i="28"/>
  <c r="B232" i="28"/>
  <c r="L231" i="28"/>
  <c r="B30" i="28"/>
  <c r="B148" i="28"/>
  <c r="L147" i="28"/>
  <c r="B39" i="28"/>
  <c r="L38" i="28"/>
  <c r="C121" i="28"/>
  <c r="L101" i="28"/>
  <c r="B102" i="28"/>
  <c r="B245" i="28"/>
  <c r="L244" i="28"/>
  <c r="L77" i="28"/>
  <c r="B78" i="28"/>
  <c r="N259" i="32" l="1"/>
  <c r="B16" i="32"/>
  <c r="L15" i="32"/>
  <c r="B136" i="32"/>
  <c r="L135" i="32"/>
  <c r="B160" i="32"/>
  <c r="L159" i="32"/>
  <c r="C183" i="32"/>
  <c r="L182" i="32"/>
  <c r="B196" i="32"/>
  <c r="L195" i="32"/>
  <c r="F31" i="32"/>
  <c r="L24" i="32"/>
  <c r="B244" i="32"/>
  <c r="L243" i="32"/>
  <c r="B88" i="32"/>
  <c r="L87" i="32"/>
  <c r="B208" i="32"/>
  <c r="B255" i="32"/>
  <c r="L254" i="32"/>
  <c r="C206" i="32"/>
  <c r="L205" i="32"/>
  <c r="I211" i="32"/>
  <c r="I260" i="32" s="1"/>
  <c r="B232" i="32"/>
  <c r="L231" i="32"/>
  <c r="B221" i="32"/>
  <c r="L220" i="32"/>
  <c r="L51" i="32"/>
  <c r="B52" i="32"/>
  <c r="B64" i="32"/>
  <c r="L63" i="32"/>
  <c r="B185" i="32"/>
  <c r="B40" i="32"/>
  <c r="L39" i="32"/>
  <c r="L148" i="32"/>
  <c r="B149" i="32"/>
  <c r="B76" i="32"/>
  <c r="L75" i="32"/>
  <c r="B124" i="32"/>
  <c r="L123" i="32"/>
  <c r="B100" i="32"/>
  <c r="L99" i="32"/>
  <c r="N30" i="32"/>
  <c r="L30" i="32"/>
  <c r="J30" i="32"/>
  <c r="B113" i="32"/>
  <c r="L112" i="32"/>
  <c r="B172" i="32"/>
  <c r="L171" i="32"/>
  <c r="I260" i="31"/>
  <c r="B77" i="31"/>
  <c r="L76" i="31"/>
  <c r="O259" i="31"/>
  <c r="L27" i="31"/>
  <c r="B28" i="31"/>
  <c r="B208" i="31"/>
  <c r="L207" i="31"/>
  <c r="B149" i="31"/>
  <c r="L148" i="31"/>
  <c r="B184" i="31"/>
  <c r="L183" i="31"/>
  <c r="B52" i="31"/>
  <c r="L51" i="31"/>
  <c r="B136" i="31"/>
  <c r="L135" i="31"/>
  <c r="K163" i="31"/>
  <c r="Q163" i="31"/>
  <c r="B174" i="31"/>
  <c r="L173" i="31"/>
  <c r="L242" i="31"/>
  <c r="B243" i="31"/>
  <c r="Q91" i="31"/>
  <c r="L255" i="31"/>
  <c r="B256" i="31"/>
  <c r="F43" i="31"/>
  <c r="L36" i="31"/>
  <c r="L100" i="31"/>
  <c r="B101" i="31"/>
  <c r="B17" i="31"/>
  <c r="L16" i="31"/>
  <c r="L39" i="31"/>
  <c r="B40" i="31"/>
  <c r="B113" i="31"/>
  <c r="L112" i="31"/>
  <c r="B64" i="31"/>
  <c r="L63" i="31"/>
  <c r="B196" i="31"/>
  <c r="L195" i="31"/>
  <c r="B123" i="31"/>
  <c r="L122" i="31"/>
  <c r="Q235" i="31"/>
  <c r="K235" i="31"/>
  <c r="B221" i="31"/>
  <c r="L220" i="31"/>
  <c r="C159" i="31"/>
  <c r="L158" i="31"/>
  <c r="N259" i="29"/>
  <c r="L74" i="29"/>
  <c r="Q43" i="29"/>
  <c r="L63" i="29"/>
  <c r="L14" i="29"/>
  <c r="B15" i="29"/>
  <c r="L160" i="29"/>
  <c r="B29" i="29"/>
  <c r="L28" i="29"/>
  <c r="L111" i="29"/>
  <c r="D39" i="29"/>
  <c r="L38" i="29"/>
  <c r="L183" i="29"/>
  <c r="Q103" i="29"/>
  <c r="L220" i="29"/>
  <c r="C86" i="29"/>
  <c r="I91" i="29"/>
  <c r="L85" i="29"/>
  <c r="L171" i="29"/>
  <c r="L244" i="29"/>
  <c r="Q55" i="29"/>
  <c r="L231" i="29"/>
  <c r="L123" i="29"/>
  <c r="L147" i="29"/>
  <c r="L19" i="29"/>
  <c r="H24" i="29"/>
  <c r="G260" i="29"/>
  <c r="L206" i="29"/>
  <c r="L254" i="29"/>
  <c r="L136" i="29"/>
  <c r="C194" i="29"/>
  <c r="I199" i="29"/>
  <c r="I260" i="29" s="1"/>
  <c r="L193" i="29"/>
  <c r="C122" i="28"/>
  <c r="L121" i="28"/>
  <c r="I127" i="28"/>
  <c r="L232" i="28"/>
  <c r="B233" i="28"/>
  <c r="B15" i="28"/>
  <c r="L14" i="28"/>
  <c r="Q79" i="28"/>
  <c r="Q103" i="28"/>
  <c r="L208" i="28"/>
  <c r="B209" i="28"/>
  <c r="Q91" i="28"/>
  <c r="K223" i="28"/>
  <c r="Q223" i="28"/>
  <c r="B256" i="28"/>
  <c r="L255" i="28"/>
  <c r="B51" i="28"/>
  <c r="L50" i="28"/>
  <c r="B185" i="28"/>
  <c r="L148" i="28"/>
  <c r="B149" i="28"/>
  <c r="C182" i="28"/>
  <c r="I187" i="28"/>
  <c r="L181" i="28"/>
  <c r="L159" i="28"/>
  <c r="B160" i="28"/>
  <c r="K139" i="28"/>
  <c r="Q139" i="28"/>
  <c r="L19" i="28"/>
  <c r="H24" i="28"/>
  <c r="K127" i="28"/>
  <c r="Q127" i="28"/>
  <c r="G260" i="28"/>
  <c r="B197" i="28"/>
  <c r="L196" i="28"/>
  <c r="Q67" i="28"/>
  <c r="O259" i="28"/>
  <c r="Q115" i="28"/>
  <c r="L172" i="28"/>
  <c r="B173" i="28"/>
  <c r="L245" i="28"/>
  <c r="B246" i="28"/>
  <c r="B40" i="28"/>
  <c r="L39" i="28"/>
  <c r="D28" i="28"/>
  <c r="L27" i="28"/>
  <c r="O30" i="32" l="1"/>
  <c r="P30" i="32" s="1"/>
  <c r="B125" i="32"/>
  <c r="L124" i="32"/>
  <c r="B186" i="32"/>
  <c r="B233" i="32"/>
  <c r="L232" i="32"/>
  <c r="B197" i="32"/>
  <c r="L196" i="32"/>
  <c r="B161" i="32"/>
  <c r="L160" i="32"/>
  <c r="B173" i="32"/>
  <c r="L172" i="32"/>
  <c r="B150" i="32"/>
  <c r="L149" i="32"/>
  <c r="L52" i="32"/>
  <c r="B53" i="32"/>
  <c r="B209" i="32"/>
  <c r="B114" i="32"/>
  <c r="L113" i="32"/>
  <c r="L255" i="32"/>
  <c r="B256" i="32"/>
  <c r="L88" i="32"/>
  <c r="B89" i="32"/>
  <c r="B17" i="32"/>
  <c r="L16" i="32"/>
  <c r="C207" i="32"/>
  <c r="L206" i="32"/>
  <c r="B245" i="32"/>
  <c r="L244" i="32"/>
  <c r="B101" i="32"/>
  <c r="L100" i="32"/>
  <c r="B77" i="32"/>
  <c r="L76" i="32"/>
  <c r="B41" i="32"/>
  <c r="L40" i="32"/>
  <c r="L64" i="32"/>
  <c r="B65" i="32"/>
  <c r="B222" i="32"/>
  <c r="L221" i="32"/>
  <c r="L31" i="32"/>
  <c r="H36" i="32"/>
  <c r="C184" i="32"/>
  <c r="L183" i="32"/>
  <c r="B137" i="32"/>
  <c r="L136" i="32"/>
  <c r="O259" i="32"/>
  <c r="L28" i="31"/>
  <c r="B29" i="31"/>
  <c r="B197" i="31"/>
  <c r="L196" i="31"/>
  <c r="B18" i="31"/>
  <c r="L17" i="31"/>
  <c r="B244" i="31"/>
  <c r="L243" i="31"/>
  <c r="C160" i="31"/>
  <c r="L159" i="31"/>
  <c r="B41" i="31"/>
  <c r="L40" i="31"/>
  <c r="L101" i="31"/>
  <c r="B102" i="31"/>
  <c r="L43" i="31"/>
  <c r="H48" i="31"/>
  <c r="Q175" i="31"/>
  <c r="K175" i="31"/>
  <c r="B114" i="31"/>
  <c r="L113" i="31"/>
  <c r="B53" i="31"/>
  <c r="L52" i="31"/>
  <c r="B150" i="31"/>
  <c r="L149" i="31"/>
  <c r="B78" i="31"/>
  <c r="L77" i="31"/>
  <c r="B124" i="31"/>
  <c r="L123" i="31"/>
  <c r="B65" i="31"/>
  <c r="L64" i="31"/>
  <c r="B257" i="31"/>
  <c r="L256" i="31"/>
  <c r="B137" i="31"/>
  <c r="L136" i="31"/>
  <c r="B185" i="31"/>
  <c r="L184" i="31"/>
  <c r="B209" i="31"/>
  <c r="L208" i="31"/>
  <c r="B222" i="31"/>
  <c r="L221" i="31"/>
  <c r="B30" i="29"/>
  <c r="L29" i="29"/>
  <c r="L137" i="29"/>
  <c r="L232" i="29"/>
  <c r="L207" i="29"/>
  <c r="D40" i="29"/>
  <c r="L39" i="29"/>
  <c r="L172" i="29"/>
  <c r="C87" i="29"/>
  <c r="L86" i="29"/>
  <c r="L184" i="29"/>
  <c r="L112" i="29"/>
  <c r="L161" i="29"/>
  <c r="L64" i="29"/>
  <c r="L75" i="29"/>
  <c r="C195" i="29"/>
  <c r="L194" i="29"/>
  <c r="L255" i="29"/>
  <c r="F31" i="29"/>
  <c r="L24" i="29"/>
  <c r="L148" i="29"/>
  <c r="L124" i="29"/>
  <c r="L245" i="29"/>
  <c r="L15" i="29"/>
  <c r="B16" i="29"/>
  <c r="L221" i="29"/>
  <c r="O259" i="29"/>
  <c r="I260" i="28"/>
  <c r="L40" i="28"/>
  <c r="B41" i="28"/>
  <c r="B52" i="28"/>
  <c r="L51" i="28"/>
  <c r="L173" i="28"/>
  <c r="B174" i="28"/>
  <c r="F31" i="28"/>
  <c r="L24" i="28"/>
  <c r="B161" i="28"/>
  <c r="L160" i="28"/>
  <c r="B150" i="28"/>
  <c r="L149" i="28"/>
  <c r="B257" i="28"/>
  <c r="L256" i="28"/>
  <c r="B198" i="28"/>
  <c r="L197" i="28"/>
  <c r="Q247" i="28"/>
  <c r="K247" i="28"/>
  <c r="B210" i="28"/>
  <c r="L209" i="28"/>
  <c r="B16" i="28"/>
  <c r="L15" i="28"/>
  <c r="D29" i="28"/>
  <c r="L28" i="28"/>
  <c r="C183" i="28"/>
  <c r="L182" i="28"/>
  <c r="B186" i="28"/>
  <c r="B234" i="28"/>
  <c r="L233" i="28"/>
  <c r="C123" i="28"/>
  <c r="L122" i="28"/>
  <c r="L53" i="32" l="1"/>
  <c r="B54" i="32"/>
  <c r="B138" i="32"/>
  <c r="L137" i="32"/>
  <c r="F43" i="32"/>
  <c r="L36" i="32"/>
  <c r="B66" i="32"/>
  <c r="L65" i="32"/>
  <c r="B257" i="32"/>
  <c r="L256" i="32"/>
  <c r="B78" i="32"/>
  <c r="L77" i="32"/>
  <c r="B246" i="32"/>
  <c r="L245" i="32"/>
  <c r="B18" i="32"/>
  <c r="L17" i="32"/>
  <c r="B210" i="32"/>
  <c r="K151" i="32"/>
  <c r="Q151" i="32"/>
  <c r="L161" i="32"/>
  <c r="B162" i="32"/>
  <c r="L233" i="32"/>
  <c r="B234" i="32"/>
  <c r="L125" i="32"/>
  <c r="B126" i="32"/>
  <c r="C185" i="32"/>
  <c r="L184" i="32"/>
  <c r="B90" i="32"/>
  <c r="L89" i="32"/>
  <c r="K223" i="32"/>
  <c r="Q223" i="32"/>
  <c r="B42" i="32"/>
  <c r="L41" i="32"/>
  <c r="L101" i="32"/>
  <c r="B102" i="32"/>
  <c r="C208" i="32"/>
  <c r="L207" i="32"/>
  <c r="Q115" i="32"/>
  <c r="B174" i="32"/>
  <c r="L173" i="32"/>
  <c r="L197" i="32"/>
  <c r="B198" i="32"/>
  <c r="K187" i="32"/>
  <c r="Q187" i="32"/>
  <c r="K223" i="31"/>
  <c r="Q223" i="31"/>
  <c r="L185" i="31"/>
  <c r="B186" i="31"/>
  <c r="B258" i="31"/>
  <c r="L257" i="31"/>
  <c r="L124" i="31"/>
  <c r="B125" i="31"/>
  <c r="K151" i="31"/>
  <c r="Q151" i="31"/>
  <c r="Q115" i="31"/>
  <c r="B42" i="31"/>
  <c r="L41" i="31"/>
  <c r="B245" i="31"/>
  <c r="L244" i="31"/>
  <c r="B198" i="31"/>
  <c r="L197" i="31"/>
  <c r="F55" i="31"/>
  <c r="L48" i="31"/>
  <c r="Q103" i="31"/>
  <c r="L29" i="31"/>
  <c r="B30" i="31"/>
  <c r="L209" i="31"/>
  <c r="B210" i="31"/>
  <c r="L137" i="31"/>
  <c r="B138" i="31"/>
  <c r="L65" i="31"/>
  <c r="B66" i="31"/>
  <c r="Q79" i="31"/>
  <c r="B54" i="31"/>
  <c r="L53" i="31"/>
  <c r="C161" i="31"/>
  <c r="L160" i="31"/>
  <c r="N18" i="31"/>
  <c r="J18" i="31"/>
  <c r="K223" i="29"/>
  <c r="Q223" i="29"/>
  <c r="Q247" i="29"/>
  <c r="K247" i="29"/>
  <c r="L149" i="29"/>
  <c r="L256" i="29"/>
  <c r="L76" i="29"/>
  <c r="L173" i="29"/>
  <c r="L16" i="29"/>
  <c r="B17" i="29"/>
  <c r="K163" i="29"/>
  <c r="Q163" i="29"/>
  <c r="L185" i="29"/>
  <c r="D41" i="29"/>
  <c r="L40" i="29"/>
  <c r="L233" i="29"/>
  <c r="K139" i="29"/>
  <c r="Q139" i="29"/>
  <c r="L125" i="29"/>
  <c r="L113" i="29"/>
  <c r="L31" i="29"/>
  <c r="H36" i="29"/>
  <c r="C196" i="29"/>
  <c r="L195" i="29"/>
  <c r="L65" i="29"/>
  <c r="C88" i="29"/>
  <c r="L87" i="29"/>
  <c r="L208" i="29"/>
  <c r="J30" i="29"/>
  <c r="L30" i="29" s="1"/>
  <c r="K211" i="28"/>
  <c r="Q211" i="28"/>
  <c r="B53" i="28"/>
  <c r="L52" i="28"/>
  <c r="C124" i="28"/>
  <c r="L123" i="28"/>
  <c r="D30" i="28"/>
  <c r="L29" i="28"/>
  <c r="Q199" i="28"/>
  <c r="K199" i="28"/>
  <c r="K151" i="28"/>
  <c r="Q151" i="28"/>
  <c r="K235" i="28"/>
  <c r="Q235" i="28"/>
  <c r="C184" i="28"/>
  <c r="L183" i="28"/>
  <c r="B258" i="28"/>
  <c r="L257" i="28"/>
  <c r="L161" i="28"/>
  <c r="B162" i="28"/>
  <c r="Q175" i="28"/>
  <c r="K175" i="28"/>
  <c r="L41" i="28"/>
  <c r="B42" i="28"/>
  <c r="L31" i="28"/>
  <c r="H36" i="28"/>
  <c r="Q187" i="28"/>
  <c r="K187" i="28"/>
  <c r="B17" i="28"/>
  <c r="L16" i="28"/>
  <c r="Q91" i="32" l="1"/>
  <c r="Q103" i="32"/>
  <c r="C186" i="32"/>
  <c r="L185" i="32"/>
  <c r="N18" i="32"/>
  <c r="L18" i="32"/>
  <c r="J18" i="32"/>
  <c r="Q79" i="32"/>
  <c r="Q67" i="32"/>
  <c r="Q199" i="32"/>
  <c r="K199" i="32"/>
  <c r="Q247" i="32"/>
  <c r="K247" i="32"/>
  <c r="B258" i="32"/>
  <c r="L257" i="32"/>
  <c r="Q175" i="32"/>
  <c r="K175" i="32"/>
  <c r="Q127" i="32"/>
  <c r="K127" i="32"/>
  <c r="Q163" i="32"/>
  <c r="K163" i="32"/>
  <c r="Q211" i="32"/>
  <c r="K211" i="32"/>
  <c r="Q139" i="32"/>
  <c r="K139" i="32"/>
  <c r="Q55" i="32"/>
  <c r="C209" i="32"/>
  <c r="L208" i="32"/>
  <c r="Q43" i="32"/>
  <c r="J42" i="32"/>
  <c r="L42" i="32" s="1"/>
  <c r="Q235" i="32"/>
  <c r="K235" i="32"/>
  <c r="L43" i="32"/>
  <c r="H48" i="32"/>
  <c r="C162" i="31"/>
  <c r="L161" i="31"/>
  <c r="K259" i="31"/>
  <c r="L259" i="31" s="1"/>
  <c r="J258" i="31"/>
  <c r="L258" i="31" s="1"/>
  <c r="Q259" i="31"/>
  <c r="N258" i="31"/>
  <c r="O18" i="31"/>
  <c r="Q139" i="31"/>
  <c r="K139" i="31"/>
  <c r="J30" i="31"/>
  <c r="L30" i="31"/>
  <c r="N30" i="31"/>
  <c r="L55" i="31"/>
  <c r="H60" i="31"/>
  <c r="B246" i="31"/>
  <c r="L245" i="31"/>
  <c r="B126" i="31"/>
  <c r="L125" i="31"/>
  <c r="Q187" i="31"/>
  <c r="K187" i="31"/>
  <c r="L18" i="31"/>
  <c r="P18" i="31" s="1"/>
  <c r="Q55" i="31"/>
  <c r="J54" i="31"/>
  <c r="L54" i="31" s="1"/>
  <c r="Q67" i="31"/>
  <c r="J66" i="31"/>
  <c r="N66" i="31" s="1"/>
  <c r="Q211" i="31"/>
  <c r="K211" i="31"/>
  <c r="Q199" i="31"/>
  <c r="K199" i="31"/>
  <c r="Q43" i="31"/>
  <c r="J42" i="31"/>
  <c r="L42" i="31" s="1"/>
  <c r="Q67" i="29"/>
  <c r="Q127" i="29"/>
  <c r="K127" i="29"/>
  <c r="L257" i="29"/>
  <c r="Q115" i="29"/>
  <c r="Q235" i="29"/>
  <c r="K235" i="29"/>
  <c r="Q187" i="29"/>
  <c r="K187" i="29"/>
  <c r="Q151" i="29"/>
  <c r="K151" i="29"/>
  <c r="N30" i="29"/>
  <c r="L209" i="29"/>
  <c r="C89" i="29"/>
  <c r="L88" i="29"/>
  <c r="C197" i="29"/>
  <c r="L196" i="29"/>
  <c r="Q91" i="29"/>
  <c r="K175" i="29"/>
  <c r="Q175" i="29"/>
  <c r="Q199" i="29"/>
  <c r="K199" i="29"/>
  <c r="F43" i="29"/>
  <c r="L36" i="29"/>
  <c r="D42" i="29"/>
  <c r="L41" i="29"/>
  <c r="L17" i="29"/>
  <c r="B18" i="29"/>
  <c r="L77" i="29"/>
  <c r="B18" i="28"/>
  <c r="L17" i="28"/>
  <c r="K163" i="28"/>
  <c r="Q163" i="28"/>
  <c r="C125" i="28"/>
  <c r="L124" i="28"/>
  <c r="C185" i="28"/>
  <c r="L184" i="28"/>
  <c r="D260" i="28"/>
  <c r="J30" i="28"/>
  <c r="L30" i="28" s="1"/>
  <c r="B54" i="28"/>
  <c r="B260" i="28" s="1"/>
  <c r="L53" i="28"/>
  <c r="J42" i="28"/>
  <c r="L42" i="28" s="1"/>
  <c r="Q43" i="28"/>
  <c r="F43" i="28"/>
  <c r="L36" i="28"/>
  <c r="J258" i="28"/>
  <c r="L258" i="28" s="1"/>
  <c r="Q259" i="28"/>
  <c r="N258" i="28"/>
  <c r="K259" i="28"/>
  <c r="L259" i="28" s="1"/>
  <c r="N42" i="32" l="1"/>
  <c r="O42" i="32" s="1"/>
  <c r="P42" i="32" s="1"/>
  <c r="K259" i="32"/>
  <c r="L259" i="32" s="1"/>
  <c r="J258" i="32"/>
  <c r="N258" i="32" s="1"/>
  <c r="Q259" i="32"/>
  <c r="B260" i="32"/>
  <c r="F55" i="32"/>
  <c r="L48" i="32"/>
  <c r="C210" i="32"/>
  <c r="L209" i="32"/>
  <c r="J54" i="32"/>
  <c r="L54" i="32" s="1"/>
  <c r="O18" i="32"/>
  <c r="B260" i="31"/>
  <c r="N42" i="31"/>
  <c r="O66" i="31"/>
  <c r="Q247" i="31"/>
  <c r="K247" i="31"/>
  <c r="O30" i="31"/>
  <c r="P30" i="31" s="1"/>
  <c r="O258" i="31"/>
  <c r="P259" i="31"/>
  <c r="O42" i="31"/>
  <c r="P42" i="31" s="1"/>
  <c r="L66" i="31"/>
  <c r="N54" i="31"/>
  <c r="Q127" i="31"/>
  <c r="K127" i="31"/>
  <c r="K260" i="31" s="1"/>
  <c r="F67" i="31"/>
  <c r="L60" i="31"/>
  <c r="C260" i="31"/>
  <c r="K259" i="29"/>
  <c r="L259" i="29" s="1"/>
  <c r="J258" i="29"/>
  <c r="N258" i="29" s="1"/>
  <c r="Q259" i="29"/>
  <c r="B260" i="29"/>
  <c r="L43" i="29"/>
  <c r="H48" i="29"/>
  <c r="J54" i="29" s="1"/>
  <c r="L54" i="29" s="1"/>
  <c r="C198" i="29"/>
  <c r="L197" i="29"/>
  <c r="Q211" i="29"/>
  <c r="K211" i="29"/>
  <c r="K260" i="29" s="1"/>
  <c r="J18" i="29"/>
  <c r="L18" i="29"/>
  <c r="C90" i="29"/>
  <c r="L89" i="29"/>
  <c r="Q79" i="29"/>
  <c r="D260" i="29"/>
  <c r="J42" i="29"/>
  <c r="N42" i="29" s="1"/>
  <c r="O30" i="29"/>
  <c r="P30" i="29"/>
  <c r="N42" i="28"/>
  <c r="O42" i="28" s="1"/>
  <c r="P42" i="28" s="1"/>
  <c r="C186" i="28"/>
  <c r="L185" i="28"/>
  <c r="O258" i="28"/>
  <c r="L43" i="28"/>
  <c r="H48" i="28"/>
  <c r="J54" i="28" s="1"/>
  <c r="N54" i="28" s="1"/>
  <c r="P259" i="28"/>
  <c r="N30" i="28"/>
  <c r="L18" i="28"/>
  <c r="N18" i="28"/>
  <c r="J18" i="28"/>
  <c r="Q55" i="28"/>
  <c r="C126" i="28"/>
  <c r="L125" i="28"/>
  <c r="K260" i="28"/>
  <c r="K260" i="32" l="1"/>
  <c r="L258" i="32"/>
  <c r="N54" i="32"/>
  <c r="O258" i="32"/>
  <c r="O54" i="32"/>
  <c r="P54" i="32" s="1"/>
  <c r="C260" i="32"/>
  <c r="P18" i="32"/>
  <c r="L55" i="32"/>
  <c r="H60" i="32"/>
  <c r="J66" i="32" s="1"/>
  <c r="P259" i="32"/>
  <c r="L258" i="29"/>
  <c r="P66" i="31"/>
  <c r="O54" i="31"/>
  <c r="P54" i="31" s="1"/>
  <c r="L67" i="31"/>
  <c r="H72" i="31"/>
  <c r="J78" i="31" s="1"/>
  <c r="O42" i="29"/>
  <c r="O258" i="29"/>
  <c r="L42" i="29"/>
  <c r="P42" i="29" s="1"/>
  <c r="C260" i="29"/>
  <c r="F55" i="29"/>
  <c r="L48" i="29"/>
  <c r="N18" i="29"/>
  <c r="N54" i="29"/>
  <c r="P259" i="29"/>
  <c r="O54" i="28"/>
  <c r="L54" i="28"/>
  <c r="O18" i="28"/>
  <c r="P18" i="28"/>
  <c r="P30" i="28"/>
  <c r="O30" i="28"/>
  <c r="F55" i="28"/>
  <c r="L48" i="28"/>
  <c r="C260" i="28"/>
  <c r="N66" i="32" l="1"/>
  <c r="O66" i="32" s="1"/>
  <c r="F67" i="32"/>
  <c r="L60" i="32"/>
  <c r="L66" i="32"/>
  <c r="L78" i="31"/>
  <c r="F79" i="31"/>
  <c r="L72" i="31"/>
  <c r="N78" i="31"/>
  <c r="L55" i="29"/>
  <c r="H60" i="29"/>
  <c r="P54" i="29"/>
  <c r="O54" i="29"/>
  <c r="O18" i="29"/>
  <c r="P54" i="28"/>
  <c r="H60" i="28"/>
  <c r="L55" i="28"/>
  <c r="L67" i="32" l="1"/>
  <c r="H72" i="32"/>
  <c r="P66" i="32"/>
  <c r="O78" i="31"/>
  <c r="H84" i="31"/>
  <c r="J90" i="31" s="1"/>
  <c r="N90" i="31" s="1"/>
  <c r="L79" i="31"/>
  <c r="J66" i="29"/>
  <c r="F67" i="29"/>
  <c r="L60" i="29"/>
  <c r="P18" i="29"/>
  <c r="F67" i="28"/>
  <c r="L60" i="28"/>
  <c r="J66" i="28"/>
  <c r="F79" i="32" l="1"/>
  <c r="L72" i="32"/>
  <c r="J78" i="32"/>
  <c r="N78" i="32" s="1"/>
  <c r="O90" i="31"/>
  <c r="L90" i="31"/>
  <c r="F91" i="31"/>
  <c r="L84" i="31"/>
  <c r="P78" i="31"/>
  <c r="L67" i="29"/>
  <c r="H72" i="29"/>
  <c r="J78" i="29" s="1"/>
  <c r="L66" i="29"/>
  <c r="N66" i="29"/>
  <c r="L66" i="28"/>
  <c r="N66" i="28"/>
  <c r="L67" i="28"/>
  <c r="H72" i="28"/>
  <c r="J78" i="28" s="1"/>
  <c r="L78" i="28" s="1"/>
  <c r="L79" i="32" l="1"/>
  <c r="H84" i="32"/>
  <c r="J90" i="32" s="1"/>
  <c r="L90" i="32" s="1"/>
  <c r="L78" i="32"/>
  <c r="O78" i="32"/>
  <c r="L91" i="31"/>
  <c r="H96" i="31"/>
  <c r="P90" i="31"/>
  <c r="L78" i="29"/>
  <c r="N78" i="29"/>
  <c r="F79" i="29"/>
  <c r="L72" i="29"/>
  <c r="O66" i="29"/>
  <c r="P66" i="29" s="1"/>
  <c r="N78" i="28"/>
  <c r="O66" i="28"/>
  <c r="F79" i="28"/>
  <c r="L72" i="28"/>
  <c r="P78" i="32" l="1"/>
  <c r="N90" i="32"/>
  <c r="F91" i="32"/>
  <c r="L84" i="32"/>
  <c r="J102" i="31"/>
  <c r="L102" i="31" s="1"/>
  <c r="F103" i="31"/>
  <c r="L96" i="31"/>
  <c r="O78" i="29"/>
  <c r="P78" i="29" s="1"/>
  <c r="L79" i="29"/>
  <c r="H84" i="29"/>
  <c r="P66" i="28"/>
  <c r="H84" i="28"/>
  <c r="J90" i="28" s="1"/>
  <c r="L79" i="28"/>
  <c r="O78" i="28"/>
  <c r="O90" i="32" l="1"/>
  <c r="P90" i="32" s="1"/>
  <c r="L91" i="32"/>
  <c r="H96" i="32"/>
  <c r="L103" i="31"/>
  <c r="H108" i="31"/>
  <c r="J114" i="31" s="1"/>
  <c r="L114" i="31" s="1"/>
  <c r="N102" i="31"/>
  <c r="J90" i="29"/>
  <c r="F91" i="29"/>
  <c r="L84" i="29"/>
  <c r="L90" i="28"/>
  <c r="P78" i="28"/>
  <c r="F91" i="28"/>
  <c r="L84" i="28"/>
  <c r="N90" i="28"/>
  <c r="F103" i="32" l="1"/>
  <c r="L96" i="32"/>
  <c r="J102" i="32"/>
  <c r="L102" i="32" s="1"/>
  <c r="N114" i="31"/>
  <c r="F115" i="31"/>
  <c r="L108" i="31"/>
  <c r="O102" i="31"/>
  <c r="P102" i="31" s="1"/>
  <c r="L91" i="29"/>
  <c r="H96" i="29"/>
  <c r="J102" i="29" s="1"/>
  <c r="L102" i="29" s="1"/>
  <c r="L90" i="29"/>
  <c r="N90" i="29"/>
  <c r="O90" i="28"/>
  <c r="P90" i="28" s="1"/>
  <c r="L91" i="28"/>
  <c r="H96" i="28"/>
  <c r="J102" i="28" s="1"/>
  <c r="L102" i="28" s="1"/>
  <c r="N102" i="32" l="1"/>
  <c r="O102" i="32" s="1"/>
  <c r="P102" i="32" s="1"/>
  <c r="L103" i="32"/>
  <c r="H108" i="32"/>
  <c r="L115" i="31"/>
  <c r="H120" i="31"/>
  <c r="O114" i="31"/>
  <c r="P114" i="31" s="1"/>
  <c r="N102" i="29"/>
  <c r="O102" i="29" s="1"/>
  <c r="O90" i="29"/>
  <c r="P90" i="29" s="1"/>
  <c r="F103" i="29"/>
  <c r="L96" i="29"/>
  <c r="N102" i="28"/>
  <c r="F103" i="28"/>
  <c r="L96" i="28"/>
  <c r="F115" i="32" l="1"/>
  <c r="L108" i="32"/>
  <c r="J114" i="32"/>
  <c r="L114" i="32" s="1"/>
  <c r="J126" i="31"/>
  <c r="L126" i="31" s="1"/>
  <c r="F127" i="31"/>
  <c r="L120" i="31"/>
  <c r="P102" i="29"/>
  <c r="L103" i="29"/>
  <c r="H108" i="29"/>
  <c r="L103" i="28"/>
  <c r="H108" i="28"/>
  <c r="J114" i="28" s="1"/>
  <c r="O102" i="28"/>
  <c r="P102" i="28" s="1"/>
  <c r="N114" i="32" l="1"/>
  <c r="L115" i="32"/>
  <c r="H120" i="32"/>
  <c r="J126" i="32" s="1"/>
  <c r="L126" i="32" s="1"/>
  <c r="L127" i="31"/>
  <c r="H132" i="31"/>
  <c r="J138" i="31" s="1"/>
  <c r="L138" i="31" s="1"/>
  <c r="N126" i="31"/>
  <c r="J114" i="29"/>
  <c r="L114" i="29" s="1"/>
  <c r="F115" i="29"/>
  <c r="L108" i="29"/>
  <c r="L114" i="28"/>
  <c r="N114" i="28"/>
  <c r="F115" i="28"/>
  <c r="L108" i="28"/>
  <c r="F127" i="32" l="1"/>
  <c r="L120" i="32"/>
  <c r="N126" i="32"/>
  <c r="O114" i="32"/>
  <c r="P114" i="32" s="1"/>
  <c r="F139" i="31"/>
  <c r="L132" i="31"/>
  <c r="N138" i="31"/>
  <c r="O126" i="31"/>
  <c r="P126" i="31" s="1"/>
  <c r="L115" i="29"/>
  <c r="H120" i="29"/>
  <c r="J126" i="29" s="1"/>
  <c r="L126" i="29" s="1"/>
  <c r="N114" i="29"/>
  <c r="L115" i="28"/>
  <c r="H120" i="28"/>
  <c r="J126" i="28" s="1"/>
  <c r="L126" i="28" s="1"/>
  <c r="O114" i="28"/>
  <c r="P114" i="28" s="1"/>
  <c r="O126" i="32" l="1"/>
  <c r="P126" i="32" s="1"/>
  <c r="L127" i="32"/>
  <c r="H132" i="32"/>
  <c r="O138" i="31"/>
  <c r="P138" i="31" s="1"/>
  <c r="L139" i="31"/>
  <c r="H144" i="31"/>
  <c r="N126" i="29"/>
  <c r="F127" i="29"/>
  <c r="L120" i="29"/>
  <c r="O114" i="29"/>
  <c r="P114" i="29" s="1"/>
  <c r="N126" i="28"/>
  <c r="O126" i="28" s="1"/>
  <c r="F127" i="28"/>
  <c r="L120" i="28"/>
  <c r="F139" i="32" l="1"/>
  <c r="L132" i="32"/>
  <c r="J138" i="32"/>
  <c r="L138" i="32" s="1"/>
  <c r="F151" i="31"/>
  <c r="L144" i="31"/>
  <c r="J150" i="31"/>
  <c r="O126" i="29"/>
  <c r="P126" i="29" s="1"/>
  <c r="L127" i="29"/>
  <c r="H132" i="29"/>
  <c r="J138" i="29" s="1"/>
  <c r="L138" i="29" s="1"/>
  <c r="P126" i="28"/>
  <c r="H132" i="28"/>
  <c r="J138" i="28" s="1"/>
  <c r="L127" i="28"/>
  <c r="N138" i="32" l="1"/>
  <c r="L139" i="32"/>
  <c r="H144" i="32"/>
  <c r="L150" i="31"/>
  <c r="N150" i="31"/>
  <c r="L151" i="31"/>
  <c r="H156" i="31"/>
  <c r="J162" i="31" s="1"/>
  <c r="L162" i="31" s="1"/>
  <c r="F139" i="29"/>
  <c r="L132" i="29"/>
  <c r="N138" i="29"/>
  <c r="L138" i="28"/>
  <c r="N138" i="28"/>
  <c r="O138" i="28" s="1"/>
  <c r="F139" i="28"/>
  <c r="L132" i="28"/>
  <c r="F151" i="32" l="1"/>
  <c r="L144" i="32"/>
  <c r="J150" i="32"/>
  <c r="O138" i="32"/>
  <c r="P138" i="32" s="1"/>
  <c r="N162" i="31"/>
  <c r="O162" i="31" s="1"/>
  <c r="F163" i="31"/>
  <c r="L156" i="31"/>
  <c r="O150" i="31"/>
  <c r="P150" i="31" s="1"/>
  <c r="O138" i="29"/>
  <c r="P138" i="29" s="1"/>
  <c r="L139" i="29"/>
  <c r="H144" i="29"/>
  <c r="J150" i="29" s="1"/>
  <c r="L150" i="29" s="1"/>
  <c r="P138" i="28"/>
  <c r="L139" i="28"/>
  <c r="H144" i="28"/>
  <c r="J150" i="28" s="1"/>
  <c r="L150" i="32" l="1"/>
  <c r="N150" i="32"/>
  <c r="L151" i="32"/>
  <c r="H156" i="32"/>
  <c r="J162" i="32" s="1"/>
  <c r="L162" i="32" s="1"/>
  <c r="P162" i="31"/>
  <c r="L163" i="31"/>
  <c r="H168" i="31"/>
  <c r="N150" i="29"/>
  <c r="O150" i="29" s="1"/>
  <c r="F151" i="29"/>
  <c r="L144" i="29"/>
  <c r="L150" i="28"/>
  <c r="N150" i="28"/>
  <c r="F151" i="28"/>
  <c r="L144" i="28"/>
  <c r="F163" i="32" l="1"/>
  <c r="L156" i="32"/>
  <c r="O150" i="32"/>
  <c r="P150" i="32" s="1"/>
  <c r="N162" i="32"/>
  <c r="F175" i="31"/>
  <c r="L168" i="31"/>
  <c r="J174" i="31"/>
  <c r="L174" i="31" s="1"/>
  <c r="P150" i="29"/>
  <c r="L151" i="29"/>
  <c r="H156" i="29"/>
  <c r="J162" i="29" s="1"/>
  <c r="L162" i="29" s="1"/>
  <c r="O150" i="28"/>
  <c r="P150" i="28" s="1"/>
  <c r="L151" i="28"/>
  <c r="H156" i="28"/>
  <c r="O162" i="32" l="1"/>
  <c r="P162" i="32" s="1"/>
  <c r="L163" i="32"/>
  <c r="H168" i="32"/>
  <c r="L175" i="31"/>
  <c r="H180" i="31"/>
  <c r="J186" i="31" s="1"/>
  <c r="L186" i="31" s="1"/>
  <c r="N174" i="31"/>
  <c r="N162" i="29"/>
  <c r="F163" i="29"/>
  <c r="L156" i="29"/>
  <c r="F163" i="28"/>
  <c r="L156" i="28"/>
  <c r="J162" i="28"/>
  <c r="L162" i="28" s="1"/>
  <c r="F175" i="32" l="1"/>
  <c r="L168" i="32"/>
  <c r="J174" i="32"/>
  <c r="N186" i="31"/>
  <c r="O186" i="31" s="1"/>
  <c r="F187" i="31"/>
  <c r="L180" i="31"/>
  <c r="O174" i="31"/>
  <c r="P174" i="31" s="1"/>
  <c r="L163" i="29"/>
  <c r="H168" i="29"/>
  <c r="J174" i="29" s="1"/>
  <c r="L174" i="29" s="1"/>
  <c r="O162" i="29"/>
  <c r="P162" i="29" s="1"/>
  <c r="N162" i="28"/>
  <c r="O162" i="28" s="1"/>
  <c r="L163" i="28"/>
  <c r="H168" i="28"/>
  <c r="J174" i="28" s="1"/>
  <c r="L174" i="28" s="1"/>
  <c r="L174" i="32" l="1"/>
  <c r="N174" i="32"/>
  <c r="L175" i="32"/>
  <c r="H180" i="32"/>
  <c r="P186" i="31"/>
  <c r="L187" i="31"/>
  <c r="H192" i="31"/>
  <c r="N174" i="29"/>
  <c r="F175" i="29"/>
  <c r="L168" i="29"/>
  <c r="P162" i="28"/>
  <c r="F175" i="28"/>
  <c r="L168" i="28"/>
  <c r="N174" i="28"/>
  <c r="F187" i="32" l="1"/>
  <c r="L180" i="32"/>
  <c r="O174" i="32"/>
  <c r="P174" i="32" s="1"/>
  <c r="J186" i="32"/>
  <c r="L186" i="32" s="1"/>
  <c r="F199" i="31"/>
  <c r="L192" i="31"/>
  <c r="J198" i="31"/>
  <c r="O174" i="29"/>
  <c r="P174" i="29" s="1"/>
  <c r="L175" i="29"/>
  <c r="H180" i="29"/>
  <c r="O174" i="28"/>
  <c r="P174" i="28" s="1"/>
  <c r="L175" i="28"/>
  <c r="H180" i="28"/>
  <c r="J186" i="28" s="1"/>
  <c r="L186" i="28" s="1"/>
  <c r="N186" i="32" l="1"/>
  <c r="L187" i="32"/>
  <c r="H192" i="32"/>
  <c r="L198" i="31"/>
  <c r="N198" i="31"/>
  <c r="L199" i="31"/>
  <c r="H204" i="31"/>
  <c r="J210" i="31" s="1"/>
  <c r="L210" i="31" s="1"/>
  <c r="F187" i="29"/>
  <c r="L180" i="29"/>
  <c r="J186" i="29"/>
  <c r="N186" i="28"/>
  <c r="F187" i="28"/>
  <c r="L180" i="28"/>
  <c r="J198" i="32" l="1"/>
  <c r="L198" i="32" s="1"/>
  <c r="F199" i="32"/>
  <c r="L192" i="32"/>
  <c r="O186" i="32"/>
  <c r="P186" i="32" s="1"/>
  <c r="N210" i="31"/>
  <c r="O210" i="31" s="1"/>
  <c r="F211" i="31"/>
  <c r="L204" i="31"/>
  <c r="O198" i="31"/>
  <c r="P198" i="31" s="1"/>
  <c r="L186" i="29"/>
  <c r="N186" i="29"/>
  <c r="L187" i="29"/>
  <c r="H192" i="29"/>
  <c r="L187" i="28"/>
  <c r="H192" i="28"/>
  <c r="J198" i="28" s="1"/>
  <c r="L198" i="28" s="1"/>
  <c r="O186" i="28"/>
  <c r="P186" i="28" s="1"/>
  <c r="N198" i="32" l="1"/>
  <c r="O198" i="32" s="1"/>
  <c r="L199" i="32"/>
  <c r="H204" i="32"/>
  <c r="J210" i="32" s="1"/>
  <c r="L210" i="32" s="1"/>
  <c r="P210" i="31"/>
  <c r="L211" i="31"/>
  <c r="H216" i="31"/>
  <c r="J222" i="31" s="1"/>
  <c r="F199" i="29"/>
  <c r="L192" i="29"/>
  <c r="O186" i="29"/>
  <c r="P186" i="29" s="1"/>
  <c r="J198" i="29"/>
  <c r="L198" i="29" s="1"/>
  <c r="N198" i="28"/>
  <c r="O198" i="28" s="1"/>
  <c r="F199" i="28"/>
  <c r="L192" i="28"/>
  <c r="N210" i="32" l="1"/>
  <c r="O210" i="32" s="1"/>
  <c r="P198" i="32"/>
  <c r="F211" i="32"/>
  <c r="L204" i="32"/>
  <c r="L222" i="31"/>
  <c r="N222" i="31"/>
  <c r="F223" i="31"/>
  <c r="L216" i="31"/>
  <c r="N198" i="29"/>
  <c r="L199" i="29"/>
  <c r="H204" i="29"/>
  <c r="P198" i="28"/>
  <c r="L199" i="28"/>
  <c r="H204" i="28"/>
  <c r="J210" i="28" s="1"/>
  <c r="L210" i="28" s="1"/>
  <c r="P210" i="32" l="1"/>
  <c r="L211" i="32"/>
  <c r="H216" i="32"/>
  <c r="L223" i="31"/>
  <c r="H228" i="31"/>
  <c r="J234" i="31" s="1"/>
  <c r="L234" i="31" s="1"/>
  <c r="O222" i="31"/>
  <c r="P222" i="31" s="1"/>
  <c r="F211" i="29"/>
  <c r="L204" i="29"/>
  <c r="J210" i="29"/>
  <c r="O198" i="29"/>
  <c r="P198" i="29" s="1"/>
  <c r="N210" i="28"/>
  <c r="O210" i="28" s="1"/>
  <c r="F211" i="28"/>
  <c r="L204" i="28"/>
  <c r="F223" i="32" l="1"/>
  <c r="L216" i="32"/>
  <c r="J222" i="32"/>
  <c r="L222" i="32" s="1"/>
  <c r="N234" i="31"/>
  <c r="F235" i="31"/>
  <c r="L228" i="31"/>
  <c r="L210" i="29"/>
  <c r="N210" i="29"/>
  <c r="L211" i="29"/>
  <c r="H216" i="29"/>
  <c r="P210" i="28"/>
  <c r="H216" i="28"/>
  <c r="J222" i="28" s="1"/>
  <c r="L222" i="28" s="1"/>
  <c r="L211" i="28"/>
  <c r="N222" i="32" l="1"/>
  <c r="L223" i="32"/>
  <c r="H228" i="32"/>
  <c r="J234" i="32" s="1"/>
  <c r="L234" i="32" s="1"/>
  <c r="O234" i="31"/>
  <c r="P234" i="31" s="1"/>
  <c r="L235" i="31"/>
  <c r="H240" i="31"/>
  <c r="J246" i="31" s="1"/>
  <c r="F223" i="29"/>
  <c r="L216" i="29"/>
  <c r="O210" i="29"/>
  <c r="P210" i="29" s="1"/>
  <c r="J222" i="29"/>
  <c r="N222" i="28"/>
  <c r="F223" i="28"/>
  <c r="L216" i="28"/>
  <c r="N234" i="32" l="1"/>
  <c r="O234" i="32" s="1"/>
  <c r="F235" i="32"/>
  <c r="L228" i="32"/>
  <c r="O222" i="32"/>
  <c r="P222" i="32" s="1"/>
  <c r="N246" i="31"/>
  <c r="O246" i="31" s="1"/>
  <c r="O260" i="31" s="1"/>
  <c r="L246" i="31"/>
  <c r="J260" i="31"/>
  <c r="F247" i="31"/>
  <c r="L240" i="31"/>
  <c r="H260" i="31"/>
  <c r="L222" i="29"/>
  <c r="N222" i="29"/>
  <c r="L223" i="29"/>
  <c r="H228" i="29"/>
  <c r="L223" i="28"/>
  <c r="H228" i="28"/>
  <c r="J234" i="28" s="1"/>
  <c r="L234" i="28" s="1"/>
  <c r="O222" i="28"/>
  <c r="P222" i="28" s="1"/>
  <c r="P234" i="32" l="1"/>
  <c r="L235" i="32"/>
  <c r="H240" i="32"/>
  <c r="J246" i="32" s="1"/>
  <c r="N260" i="31"/>
  <c r="P246" i="31"/>
  <c r="L247" i="31"/>
  <c r="F260" i="31"/>
  <c r="F235" i="29"/>
  <c r="L228" i="29"/>
  <c r="O222" i="29"/>
  <c r="P222" i="29" s="1"/>
  <c r="J234" i="29"/>
  <c r="L234" i="29" s="1"/>
  <c r="N234" i="28"/>
  <c r="O234" i="28" s="1"/>
  <c r="F235" i="28"/>
  <c r="L228" i="28"/>
  <c r="L246" i="32" l="1"/>
  <c r="J260" i="32"/>
  <c r="N246" i="32"/>
  <c r="F247" i="32"/>
  <c r="L240" i="32"/>
  <c r="H260" i="32"/>
  <c r="P258" i="31"/>
  <c r="P260" i="31" s="1"/>
  <c r="L260" i="31"/>
  <c r="L261" i="31" s="1"/>
  <c r="N234" i="29"/>
  <c r="O234" i="29" s="1"/>
  <c r="P234" i="29" s="1"/>
  <c r="L235" i="29"/>
  <c r="H240" i="29"/>
  <c r="J246" i="29" s="1"/>
  <c r="P234" i="28"/>
  <c r="L235" i="28"/>
  <c r="H240" i="28"/>
  <c r="L247" i="32" l="1"/>
  <c r="F260" i="32"/>
  <c r="O246" i="32"/>
  <c r="O260" i="32" s="1"/>
  <c r="N260" i="32"/>
  <c r="F247" i="29"/>
  <c r="L240" i="29"/>
  <c r="H260" i="29"/>
  <c r="L246" i="29"/>
  <c r="J260" i="29"/>
  <c r="N246" i="29"/>
  <c r="F247" i="28"/>
  <c r="L240" i="28"/>
  <c r="H260" i="28"/>
  <c r="J246" i="28"/>
  <c r="P246" i="32" l="1"/>
  <c r="P258" i="32"/>
  <c r="P260" i="32" s="1"/>
  <c r="L260" i="32"/>
  <c r="L261" i="32" s="1"/>
  <c r="O246" i="29"/>
  <c r="O260" i="29" s="1"/>
  <c r="N260" i="29"/>
  <c r="L247" i="29"/>
  <c r="F260" i="29"/>
  <c r="L247" i="28"/>
  <c r="F260" i="28"/>
  <c r="L246" i="28"/>
  <c r="J260" i="28"/>
  <c r="N246" i="28"/>
  <c r="P258" i="29" l="1"/>
  <c r="L260" i="29"/>
  <c r="L261" i="29" s="1"/>
  <c r="P246" i="29"/>
  <c r="O246" i="28"/>
  <c r="O260" i="28" s="1"/>
  <c r="N260" i="28"/>
  <c r="P258" i="28"/>
  <c r="L260" i="28"/>
  <c r="P260" i="29" l="1"/>
  <c r="L261" i="28"/>
  <c r="P246" i="28"/>
  <c r="P260" i="28" s="1"/>
</calcChain>
</file>

<file path=xl/comments1.xml><?xml version="1.0" encoding="utf-8"?>
<comments xmlns="http://schemas.openxmlformats.org/spreadsheetml/2006/main">
  <authors>
    <author>TH-HUMANO</author>
  </authors>
  <commentList>
    <comment ref="B31" authorId="0">
      <text>
        <r>
          <rPr>
            <sz val="9"/>
            <color indexed="81"/>
            <rFont val="Tahoma"/>
            <family val="2"/>
          </rPr>
          <t>adriana diaz, german peña o reyes michel hsb</t>
        </r>
      </text>
    </comment>
    <comment ref="B43" authorId="0">
      <text>
        <r>
          <rPr>
            <sz val="9"/>
            <color indexed="81"/>
            <rFont val="Tahoma"/>
            <family val="2"/>
          </rPr>
          <t>adriana diaz, german peña o reyes michel hsb</t>
        </r>
      </text>
    </comment>
    <comment ref="B55" authorId="0">
      <text>
        <r>
          <rPr>
            <sz val="9"/>
            <color indexed="81"/>
            <rFont val="Tahoma"/>
            <family val="2"/>
          </rPr>
          <t>adriana diaz, german peña o reyes michel hsb</t>
        </r>
      </text>
    </comment>
    <comment ref="B67" authorId="0">
      <text>
        <r>
          <rPr>
            <sz val="9"/>
            <color indexed="81"/>
            <rFont val="Tahoma"/>
            <family val="2"/>
          </rPr>
          <t>adriana diaz, german peña o reyes michel hsb</t>
        </r>
      </text>
    </comment>
    <comment ref="B79" authorId="0">
      <text>
        <r>
          <rPr>
            <sz val="9"/>
            <color indexed="81"/>
            <rFont val="Tahoma"/>
            <family val="2"/>
          </rPr>
          <t>adriana diaz, german peña o reyes michel hsb</t>
        </r>
      </text>
    </comment>
    <comment ref="B91" authorId="0">
      <text>
        <r>
          <rPr>
            <sz val="9"/>
            <color indexed="81"/>
            <rFont val="Tahoma"/>
            <family val="2"/>
          </rPr>
          <t>adriana diaz, german peña o reyes michel hsb</t>
        </r>
      </text>
    </comment>
    <comment ref="B103" authorId="0">
      <text>
        <r>
          <rPr>
            <sz val="9"/>
            <color indexed="81"/>
            <rFont val="Tahoma"/>
            <family val="2"/>
          </rPr>
          <t>adriana diaz, german peña o reyes michel hsb</t>
        </r>
      </text>
    </comment>
    <comment ref="B115" authorId="0">
      <text>
        <r>
          <rPr>
            <sz val="9"/>
            <color indexed="81"/>
            <rFont val="Tahoma"/>
            <family val="2"/>
          </rPr>
          <t>adriana diaz, german peña o reyes michel hsb</t>
        </r>
      </text>
    </comment>
    <comment ref="B127" authorId="0">
      <text>
        <r>
          <rPr>
            <sz val="9"/>
            <color indexed="81"/>
            <rFont val="Tahoma"/>
            <family val="2"/>
          </rPr>
          <t>adriana diaz, german peña o reyes michel hsb</t>
        </r>
      </text>
    </comment>
    <comment ref="B139" authorId="0">
      <text>
        <r>
          <rPr>
            <sz val="9"/>
            <color indexed="81"/>
            <rFont val="Tahoma"/>
            <family val="2"/>
          </rPr>
          <t>adriana diaz, german peña o reyes michel hsb</t>
        </r>
      </text>
    </comment>
    <comment ref="B151" authorId="0">
      <text>
        <r>
          <rPr>
            <sz val="9"/>
            <color indexed="81"/>
            <rFont val="Tahoma"/>
            <family val="2"/>
          </rPr>
          <t>adriana diaz, german peña o reyes michel hsb</t>
        </r>
      </text>
    </comment>
    <comment ref="B163" authorId="0">
      <text>
        <r>
          <rPr>
            <sz val="9"/>
            <color indexed="81"/>
            <rFont val="Tahoma"/>
            <family val="2"/>
          </rPr>
          <t>adriana diaz, german peña o reyes michel hsb</t>
        </r>
      </text>
    </comment>
    <comment ref="B175" authorId="0">
      <text>
        <r>
          <rPr>
            <sz val="9"/>
            <color indexed="81"/>
            <rFont val="Tahoma"/>
            <family val="2"/>
          </rPr>
          <t>adriana diaz, german peña o reyes michel hsb</t>
        </r>
      </text>
    </comment>
    <comment ref="B187" authorId="0">
      <text>
        <r>
          <rPr>
            <sz val="9"/>
            <color indexed="81"/>
            <rFont val="Tahoma"/>
            <family val="2"/>
          </rPr>
          <t>adriana diaz, german peña o reyes michel hsb</t>
        </r>
      </text>
    </comment>
    <comment ref="B199" authorId="0">
      <text>
        <r>
          <rPr>
            <sz val="9"/>
            <color indexed="81"/>
            <rFont val="Tahoma"/>
            <family val="2"/>
          </rPr>
          <t>adriana diaz, german peña o reyes michel hsb</t>
        </r>
      </text>
    </comment>
    <comment ref="B211" authorId="0">
      <text>
        <r>
          <rPr>
            <sz val="9"/>
            <color indexed="81"/>
            <rFont val="Tahoma"/>
            <family val="2"/>
          </rPr>
          <t>adriana diaz, german peña o reyes michel hsb</t>
        </r>
      </text>
    </comment>
    <comment ref="B223" authorId="0">
      <text>
        <r>
          <rPr>
            <sz val="9"/>
            <color indexed="81"/>
            <rFont val="Tahoma"/>
            <family val="2"/>
          </rPr>
          <t>adriana diaz, german peña o reyes michel hsb</t>
        </r>
      </text>
    </comment>
    <comment ref="B235" authorId="0">
      <text>
        <r>
          <rPr>
            <sz val="9"/>
            <color indexed="81"/>
            <rFont val="Tahoma"/>
            <family val="2"/>
          </rPr>
          <t>adriana diaz, german peña o reyes michel hsb</t>
        </r>
      </text>
    </comment>
    <comment ref="B247" authorId="0">
      <text>
        <r>
          <rPr>
            <sz val="9"/>
            <color indexed="81"/>
            <rFont val="Tahoma"/>
            <family val="2"/>
          </rPr>
          <t>adriana diaz, german peña o reyes michel hsb</t>
        </r>
      </text>
    </comment>
    <comment ref="B259" authorId="0">
      <text>
        <r>
          <rPr>
            <b/>
            <sz val="9"/>
            <color indexed="81"/>
            <rFont val="Tahoma"/>
            <family val="2"/>
          </rPr>
          <t>TH-HUMANO:</t>
        </r>
        <r>
          <rPr>
            <sz val="9"/>
            <color indexed="81"/>
            <rFont val="Tahoma"/>
            <family val="2"/>
          </rPr>
          <t xml:space="preserve">
nancy quinteropalnta subred</t>
        </r>
      </text>
    </comment>
  </commentList>
</comments>
</file>

<file path=xl/comments2.xml><?xml version="1.0" encoding="utf-8"?>
<comments xmlns="http://schemas.openxmlformats.org/spreadsheetml/2006/main">
  <authors>
    <author>TH-HUMANO</author>
  </authors>
  <commentList>
    <comment ref="B31" authorId="0">
      <text>
        <r>
          <rPr>
            <sz val="9"/>
            <color indexed="81"/>
            <rFont val="Tahoma"/>
            <family val="2"/>
          </rPr>
          <t>castro mendez</t>
        </r>
      </text>
    </comment>
    <comment ref="B43" authorId="0">
      <text>
        <r>
          <rPr>
            <sz val="9"/>
            <color indexed="81"/>
            <rFont val="Tahoma"/>
            <family val="2"/>
          </rPr>
          <t>castro mendez</t>
        </r>
      </text>
    </comment>
    <comment ref="B55" authorId="0">
      <text>
        <r>
          <rPr>
            <sz val="9"/>
            <color indexed="81"/>
            <rFont val="Tahoma"/>
            <family val="2"/>
          </rPr>
          <t>castro mendez</t>
        </r>
      </text>
    </comment>
    <comment ref="B67" authorId="0">
      <text>
        <r>
          <rPr>
            <sz val="9"/>
            <color indexed="81"/>
            <rFont val="Tahoma"/>
            <family val="2"/>
          </rPr>
          <t>castro mendez</t>
        </r>
      </text>
    </comment>
    <comment ref="B79" authorId="0">
      <text>
        <r>
          <rPr>
            <sz val="9"/>
            <color indexed="81"/>
            <rFont val="Tahoma"/>
            <family val="2"/>
          </rPr>
          <t>castro mendez</t>
        </r>
      </text>
    </comment>
    <comment ref="B91" authorId="0">
      <text>
        <r>
          <rPr>
            <sz val="9"/>
            <color indexed="81"/>
            <rFont val="Tahoma"/>
            <family val="2"/>
          </rPr>
          <t>castro mendez</t>
        </r>
      </text>
    </comment>
    <comment ref="B103" authorId="0">
      <text>
        <r>
          <rPr>
            <sz val="9"/>
            <color indexed="81"/>
            <rFont val="Tahoma"/>
            <family val="2"/>
          </rPr>
          <t>castro mendez</t>
        </r>
      </text>
    </comment>
    <comment ref="B115" authorId="0">
      <text>
        <r>
          <rPr>
            <sz val="9"/>
            <color indexed="81"/>
            <rFont val="Tahoma"/>
            <family val="2"/>
          </rPr>
          <t>castro mendez</t>
        </r>
      </text>
    </comment>
    <comment ref="B127" authorId="0">
      <text>
        <r>
          <rPr>
            <sz val="9"/>
            <color indexed="81"/>
            <rFont val="Tahoma"/>
            <family val="2"/>
          </rPr>
          <t>castro mendez</t>
        </r>
      </text>
    </comment>
    <comment ref="B139" authorId="0">
      <text>
        <r>
          <rPr>
            <sz val="9"/>
            <color indexed="81"/>
            <rFont val="Tahoma"/>
            <family val="2"/>
          </rPr>
          <t>castro mendez</t>
        </r>
      </text>
    </comment>
    <comment ref="B151" authorId="0">
      <text>
        <r>
          <rPr>
            <sz val="9"/>
            <color indexed="81"/>
            <rFont val="Tahoma"/>
            <family val="2"/>
          </rPr>
          <t>castro mendez</t>
        </r>
      </text>
    </comment>
    <comment ref="B163" authorId="0">
      <text>
        <r>
          <rPr>
            <sz val="9"/>
            <color indexed="81"/>
            <rFont val="Tahoma"/>
            <family val="2"/>
          </rPr>
          <t>castro mendez</t>
        </r>
      </text>
    </comment>
    <comment ref="B175" authorId="0">
      <text>
        <r>
          <rPr>
            <sz val="9"/>
            <color indexed="81"/>
            <rFont val="Tahoma"/>
            <family val="2"/>
          </rPr>
          <t>castro mendez</t>
        </r>
      </text>
    </comment>
    <comment ref="B187" authorId="0">
      <text>
        <r>
          <rPr>
            <sz val="9"/>
            <color indexed="81"/>
            <rFont val="Tahoma"/>
            <family val="2"/>
          </rPr>
          <t>castro mendez</t>
        </r>
      </text>
    </comment>
    <comment ref="B199" authorId="0">
      <text>
        <r>
          <rPr>
            <sz val="9"/>
            <color indexed="81"/>
            <rFont val="Tahoma"/>
            <family val="2"/>
          </rPr>
          <t>castro mendez</t>
        </r>
      </text>
    </comment>
    <comment ref="B211" authorId="0">
      <text>
        <r>
          <rPr>
            <sz val="9"/>
            <color indexed="81"/>
            <rFont val="Tahoma"/>
            <family val="2"/>
          </rPr>
          <t>castro mendez</t>
        </r>
      </text>
    </comment>
    <comment ref="B223" authorId="0">
      <text>
        <r>
          <rPr>
            <sz val="9"/>
            <color indexed="81"/>
            <rFont val="Tahoma"/>
            <family val="2"/>
          </rPr>
          <t>castro mendez</t>
        </r>
      </text>
    </comment>
    <comment ref="B235" authorId="0">
      <text>
        <r>
          <rPr>
            <sz val="9"/>
            <color indexed="81"/>
            <rFont val="Tahoma"/>
            <family val="2"/>
          </rPr>
          <t>castro mendez</t>
        </r>
      </text>
    </comment>
    <comment ref="B247" authorId="0">
      <text>
        <r>
          <rPr>
            <sz val="9"/>
            <color indexed="81"/>
            <rFont val="Tahoma"/>
            <family val="2"/>
          </rPr>
          <t>castro mendez</t>
        </r>
      </text>
    </comment>
    <comment ref="B259" authorId="0">
      <text>
        <r>
          <rPr>
            <sz val="9"/>
            <color indexed="81"/>
            <rFont val="Tahoma"/>
            <family val="2"/>
          </rPr>
          <t>castro mendez</t>
        </r>
      </text>
    </comment>
  </commentList>
</comments>
</file>

<file path=xl/comments3.xml><?xml version="1.0" encoding="utf-8"?>
<comments xmlns="http://schemas.openxmlformats.org/spreadsheetml/2006/main">
  <authors>
    <author>TH-HUMANO</author>
  </authors>
  <commentList>
    <comment ref="B31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  <comment ref="B43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  <comment ref="B55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  <comment ref="B67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  <comment ref="B79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  <comment ref="B91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  <comment ref="B103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  <comment ref="B115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  <comment ref="B127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  <comment ref="B139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  <comment ref="B151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  <comment ref="B163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  <comment ref="B175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  <comment ref="B187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  <comment ref="B199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  <comment ref="B211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  <comment ref="B223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  <comment ref="B235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  <comment ref="B247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  <comment ref="B259" authorId="0">
      <text>
        <r>
          <rPr>
            <sz val="9"/>
            <color indexed="81"/>
            <rFont val="Tahoma"/>
            <family val="2"/>
          </rPr>
          <t>ROMERO VARGAS o MRENO URREGO hsb</t>
        </r>
      </text>
    </comment>
  </commentList>
</comments>
</file>

<file path=xl/comments4.xml><?xml version="1.0" encoding="utf-8"?>
<comments xmlns="http://schemas.openxmlformats.org/spreadsheetml/2006/main">
  <authors>
    <author>TH-HUMANO</author>
  </authors>
  <commentList>
    <comment ref="B31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  <comment ref="B43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  <comment ref="B55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  <comment ref="B67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  <comment ref="B79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  <comment ref="B91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  <comment ref="B103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  <comment ref="B115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  <comment ref="B127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  <comment ref="B139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  <comment ref="B151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  <comment ref="B163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  <comment ref="B175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  <comment ref="B187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  <comment ref="B199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  <comment ref="B211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  <comment ref="B223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  <comment ref="B235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  <comment ref="B247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  <comment ref="B259" authorId="0">
      <text>
        <r>
          <rPr>
            <sz val="9"/>
            <color indexed="81"/>
            <rFont val="Tahoma"/>
            <family val="2"/>
          </rPr>
          <t xml:space="preserve">ROMERO VARGAS o MEDINA CABALLERO
</t>
        </r>
      </text>
    </comment>
  </commentList>
</comments>
</file>

<file path=xl/sharedStrings.xml><?xml version="1.0" encoding="utf-8"?>
<sst xmlns="http://schemas.openxmlformats.org/spreadsheetml/2006/main" count="124" uniqueCount="34">
  <si>
    <t xml:space="preserve"> </t>
  </si>
  <si>
    <t>MES</t>
  </si>
  <si>
    <t>CESANTIAS</t>
  </si>
  <si>
    <t>NIT: 900971006-4</t>
  </si>
  <si>
    <t>CERTIFICA</t>
  </si>
  <si>
    <t>PROYECCION SALARIO Y PRESTACIONES</t>
  </si>
  <si>
    <t>CESANTIAS E INTERESES</t>
  </si>
  <si>
    <t>GRAN TOTAL</t>
  </si>
  <si>
    <t>% INCREMENTO</t>
  </si>
  <si>
    <t>ASIGNACION BASICA</t>
  </si>
  <si>
    <t>PRIMA ANTIGÜEDAD</t>
  </si>
  <si>
    <t>AUXILIO ALIMENTACION</t>
  </si>
  <si>
    <t>PRIM VAC</t>
  </si>
  <si>
    <t>BONIF ESP DE RECREACION</t>
  </si>
  <si>
    <t>PRIMA SEMESTRAL</t>
  </si>
  <si>
    <t>BONIF * SERV. PRESTADOS</t>
  </si>
  <si>
    <t>PRIM NAV</t>
  </si>
  <si>
    <t>TOTAL</t>
  </si>
  <si>
    <t>DIAS CESANTIAS</t>
  </si>
  <si>
    <t>INTERES DE CESANTIAS</t>
  </si>
  <si>
    <t>TOTALES</t>
  </si>
  <si>
    <t>PROYECTO: EFRAÍN AMOROCHO DÍAZ - TÉCNICO ADMINISTRATIVO</t>
  </si>
  <si>
    <t>DIRECCIÓN DE GESTIÓN DEL TALENTO HUMANO</t>
  </si>
  <si>
    <t>REVISO: ADRIANA CRISTANCHO GONZALEZ - PROFESIONAL ESPECIALIZADO</t>
  </si>
  <si>
    <t>FUENTE: PLANTAS DE PERSONAL Y NORMAS</t>
  </si>
  <si>
    <t>SUBSIDIO TRANSPORTE</t>
  </si>
  <si>
    <t>RECONOCIMIENTO POR PERMANENCIA</t>
  </si>
  <si>
    <t>Que revisadas las bases de datos que reposan en la Dirección de Gestión de Talento Humano de la ESE, la siguiente es la  información calculada del  valor del salario y prestaciones laborales para el empleo de Tecnico 401 12 desde el año 1997  hasta el año 2005, Técnico Operativo 314 12, entre el 2005 hasta el 30 MAR 2017 y Técnico Operativo 314 15 a partir del 5 de abril de 2017.</t>
  </si>
  <si>
    <t>JOSE EMIGDIO GUTIERREZ REINA</t>
  </si>
  <si>
    <t>DIRECTOR OPERATIVO  ( E)</t>
  </si>
  <si>
    <t>Que revisadas las bases de datos que reposan en la Dirección de Gestión de Talento Humano de la ESE, la siguiente es la  información calculada del  valor del salario y prestaciones laborales para el empleo de Técnico 401 09 desde el año 1997  hasta el año 2005, Técnico Operativo 314 09, entre el 2005 hasta el 30 MAR 2017 y Técnico Operativo 314 14 a partir del 5 de abril de 2017.</t>
  </si>
  <si>
    <t>Que revisadas las bases de datos que reposan en la Dirección de Gestión de Talento Humano de la ESE, la siguiente es la  información calculada del  valor del salario y prestaciones laborales para el empleo de Tecnico Estadistica 417 02 desde el año 1997  hasta el año 2005, Técnico  Administraivo 367 02, entre el 2005 hasta el 30 MAR 2017 y Técnico Administrativo 367 09 a partir del 5 de abril de 2017.</t>
  </si>
  <si>
    <t>Que revisadas las bases de datos que reposan en la Dirección de Gestión de Talento Humano de la ESE, la siguiente es la  información calculada del  valor del salario y prestaciones laborales para el empleo de Almacenista Auxiliar 403 03 desde el año 1997  hasta el año 2005, Técnico Administrativo  367 03, entre el 2005 hasta el 30 MAR 2017 y Técnico Administrativo 367 10 a partir del 5 de abril de 2017.</t>
  </si>
  <si>
    <t>EL SUSCRITO DIRECTOR ( E)  OPERATIVO DE GESTION DE TALENTO HUMANO DE LA SUBRED INTEGRADA DE SERVICIOS DE SALUD NORTE E.S.E.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</si>
</sst>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 * #,##0.00_ ;_ * \-#,##0.00_ ;_ * &quot;-&quot;??_ ;_ @_ "/>
    <numFmt numFmtId="165" formatCode="_ * #,##0.00_ ;_ * \-#,##0.00_ ;_ * \-??_ ;_ @_ "/>
    <numFmt numFmtId="166" formatCode="0.0000"/>
    <numFmt numFmtId="167" formatCode="_-&quot;$&quot;* #,##0.00_-;\-&quot;$&quot;* #,##0.00_-;_-&quot;$&quot;* &quot;-&quot;??_-;_-@_-"/>
    <numFmt numFmtId="168" formatCode="_-* #,##0.00\ _€_-;\-* #,##0.00\ _€_-;_-* &quot;-&quot;??\ _€_-;_-@_-"/>
    <numFmt numFmtId="169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7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165" fontId="2" fillId="0" borderId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Fill="1" applyBorder="1"/>
    <xf numFmtId="0" fontId="0" fillId="0" borderId="0" xfId="0" applyFill="1"/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3" fillId="0" borderId="2" xfId="0" applyNumberFormat="1" applyFont="1" applyFill="1" applyBorder="1" applyAlignment="1">
      <alignment vertical="center"/>
    </xf>
    <xf numFmtId="3" fontId="3" fillId="0" borderId="1" xfId="0" applyNumberFormat="1" applyFont="1" applyFill="1" applyBorder="1"/>
    <xf numFmtId="3" fontId="3" fillId="0" borderId="2" xfId="0" applyNumberFormat="1" applyFont="1" applyFill="1" applyBorder="1"/>
    <xf numFmtId="17" fontId="4" fillId="0" borderId="0" xfId="0" applyNumberFormat="1" applyFont="1" applyFill="1" applyBorder="1"/>
    <xf numFmtId="14" fontId="3" fillId="0" borderId="0" xfId="0" applyNumberFormat="1" applyFont="1" applyFill="1" applyBorder="1"/>
    <xf numFmtId="3" fontId="3" fillId="0" borderId="0" xfId="0" applyNumberFormat="1" applyFont="1" applyFill="1" applyBorder="1"/>
    <xf numFmtId="169" fontId="3" fillId="0" borderId="0" xfId="8" applyNumberFormat="1" applyFont="1" applyFill="1" applyBorder="1"/>
    <xf numFmtId="169" fontId="4" fillId="0" borderId="0" xfId="8" applyNumberFormat="1" applyFont="1" applyFill="1" applyBorder="1"/>
    <xf numFmtId="0" fontId="9" fillId="0" borderId="0" xfId="0" applyFont="1" applyFill="1"/>
    <xf numFmtId="0" fontId="10" fillId="0" borderId="0" xfId="0" applyFont="1" applyFill="1" applyBorder="1"/>
    <xf numFmtId="0" fontId="7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/>
    <xf numFmtId="3" fontId="3" fillId="0" borderId="7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166" fontId="4" fillId="0" borderId="13" xfId="0" applyNumberFormat="1" applyFont="1" applyFill="1" applyBorder="1" applyAlignment="1">
      <alignment horizontal="left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right" vertical="center" wrapText="1"/>
    </xf>
    <xf numFmtId="3" fontId="3" fillId="0" borderId="7" xfId="0" applyNumberFormat="1" applyFont="1" applyFill="1" applyBorder="1"/>
    <xf numFmtId="0" fontId="4" fillId="0" borderId="7" xfId="0" applyFont="1" applyFill="1" applyBorder="1" applyAlignment="1">
      <alignment horizontal="center" vertical="center" wrapText="1"/>
    </xf>
    <xf numFmtId="4" fontId="0" fillId="0" borderId="8" xfId="0" applyNumberFormat="1" applyFill="1" applyBorder="1" applyAlignment="1">
      <alignment vertical="center"/>
    </xf>
    <xf numFmtId="17" fontId="3" fillId="0" borderId="9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0" fillId="0" borderId="10" xfId="0" applyNumberFormat="1" applyFill="1" applyBorder="1" applyAlignment="1">
      <alignment vertical="center"/>
    </xf>
    <xf numFmtId="17" fontId="3" fillId="0" borderId="11" xfId="0" applyNumberFormat="1" applyFont="1" applyFill="1" applyBorder="1" applyAlignment="1">
      <alignment horizontal="right"/>
    </xf>
    <xf numFmtId="3" fontId="3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4" fontId="0" fillId="0" borderId="12" xfId="0" applyNumberFormat="1" applyFill="1" applyBorder="1" applyAlignment="1">
      <alignment vertical="center"/>
    </xf>
    <xf numFmtId="4" fontId="0" fillId="0" borderId="21" xfId="0" applyNumberFormat="1" applyFill="1" applyBorder="1" applyAlignment="1">
      <alignment vertical="center"/>
    </xf>
    <xf numFmtId="17" fontId="3" fillId="0" borderId="4" xfId="0" applyNumberFormat="1" applyFont="1" applyFill="1" applyBorder="1" applyAlignment="1">
      <alignment horizontal="right"/>
    </xf>
    <xf numFmtId="3" fontId="3" fillId="0" borderId="5" xfId="0" applyNumberFormat="1" applyFont="1" applyFill="1" applyBorder="1" applyAlignment="1">
      <alignment horizontal="right" vertical="center" wrapText="1"/>
    </xf>
    <xf numFmtId="3" fontId="3" fillId="0" borderId="5" xfId="0" applyNumberFormat="1" applyFont="1" applyFill="1" applyBorder="1"/>
    <xf numFmtId="4" fontId="0" fillId="0" borderId="22" xfId="0" applyNumberFormat="1" applyFill="1" applyBorder="1" applyAlignment="1">
      <alignment vertical="center"/>
    </xf>
    <xf numFmtId="17" fontId="4" fillId="0" borderId="19" xfId="0" applyNumberFormat="1" applyFont="1" applyFill="1" applyBorder="1"/>
    <xf numFmtId="3" fontId="4" fillId="0" borderId="16" xfId="0" applyNumberFormat="1" applyFont="1" applyFill="1" applyBorder="1"/>
    <xf numFmtId="17" fontId="6" fillId="0" borderId="0" xfId="0" applyNumberFormat="1" applyFont="1" applyFill="1" applyAlignment="1">
      <alignment vertical="center"/>
    </xf>
    <xf numFmtId="17" fontId="6" fillId="0" borderId="20" xfId="0" applyNumberFormat="1" applyFont="1" applyFill="1" applyBorder="1" applyAlignment="1">
      <alignment vertical="center"/>
    </xf>
    <xf numFmtId="0" fontId="10" fillId="0" borderId="0" xfId="0" applyFont="1" applyFill="1"/>
    <xf numFmtId="3" fontId="6" fillId="0" borderId="0" xfId="0" applyNumberFormat="1" applyFont="1" applyFill="1" applyBorder="1"/>
    <xf numFmtId="169" fontId="6" fillId="0" borderId="0" xfId="8" applyNumberFormat="1" applyFont="1" applyFill="1" applyBorder="1"/>
    <xf numFmtId="17" fontId="14" fillId="0" borderId="20" xfId="0" applyNumberFormat="1" applyFont="1" applyFill="1" applyBorder="1" applyAlignment="1">
      <alignment vertical="center"/>
    </xf>
    <xf numFmtId="0" fontId="3" fillId="0" borderId="20" xfId="0" applyFont="1" applyFill="1" applyBorder="1"/>
    <xf numFmtId="17" fontId="4" fillId="0" borderId="0" xfId="0" applyNumberFormat="1" applyFont="1" applyFill="1"/>
    <xf numFmtId="0" fontId="2" fillId="2" borderId="3" xfId="0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/>
    </xf>
    <xf numFmtId="14" fontId="6" fillId="0" borderId="20" xfId="0" applyNumberFormat="1" applyFont="1" applyFill="1" applyBorder="1" applyAlignment="1">
      <alignment horizontal="center" vertical="center"/>
    </xf>
    <xf numFmtId="14" fontId="6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/>
    </xf>
    <xf numFmtId="3" fontId="4" fillId="0" borderId="14" xfId="0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9">
    <cellStyle name="Hipervínculo 2" xfId="6"/>
    <cellStyle name="Millares 2" xfId="2"/>
    <cellStyle name="Millares 2 2" xfId="8"/>
    <cellStyle name="Millares 3" xfId="5"/>
    <cellStyle name="Moneda 2" xfId="7"/>
    <cellStyle name="Normal" xfId="0" builtinId="0"/>
    <cellStyle name="Normal 2" xfId="1"/>
    <cellStyle name="Porcentaje 2" xfId="3"/>
    <cellStyle name="Porcentaj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-HUMANO/Desktop/AA%20INFORMACION%20SUBRED%20NORTE%2020201001/UNIDAD%20SIMON%20BOLIVAR/PLANTAS/4%20PLANTA%20REV.COD.9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A ACTUALIZADA"/>
      <sheetName val="RETIRADOS2013y 2014"/>
      <sheetName val="RETIRADOS2013"/>
      <sheetName val="vacantesdiciembre13"/>
      <sheetName val="convocatoria"/>
      <sheetName val="nombrecostos"/>
      <sheetName val="centro costos"/>
      <sheetName val="planta correos"/>
      <sheetName val="listado gerentes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CODIGO</v>
          </cell>
          <cell r="B1" t="str">
            <v>Unidad de Negocio</v>
          </cell>
          <cell r="C1" t="str">
            <v>Centros de Costos</v>
          </cell>
          <cell r="D1" t="str">
            <v>CTAS CONTABLES COSTO</v>
          </cell>
          <cell r="E1" t="str">
            <v>abreviada</v>
          </cell>
          <cell r="F1" t="str">
            <v>CODIGO</v>
          </cell>
        </row>
        <row r="2">
          <cell r="A2" t="str">
            <v>A01A</v>
          </cell>
          <cell r="B2" t="str">
            <v>CONSULTA Y PROCEDIMIENTOS SUBESPECIALIDADES</v>
          </cell>
          <cell r="C2" t="str">
            <v>AUDIOLOGIA Y AUDIOMETRÍA</v>
          </cell>
          <cell r="D2">
            <v>7311</v>
          </cell>
          <cell r="E2">
            <v>7311</v>
          </cell>
          <cell r="F2" t="str">
            <v>A01A</v>
          </cell>
        </row>
        <row r="3">
          <cell r="A3" t="str">
            <v>A02A</v>
          </cell>
          <cell r="B3" t="str">
            <v>CONSULTA Y PROCEDIMIENTOS SUBESPECIALIDADES</v>
          </cell>
          <cell r="C3" t="str">
            <v>CARDIOLOGÍA</v>
          </cell>
          <cell r="D3">
            <v>7311</v>
          </cell>
          <cell r="E3">
            <v>7311</v>
          </cell>
          <cell r="F3" t="str">
            <v>A02A</v>
          </cell>
        </row>
        <row r="4">
          <cell r="A4" t="str">
            <v>A02B</v>
          </cell>
          <cell r="B4" t="str">
            <v>CONSULTA Y PROCEDIMIENTOS SUBESPECIALIDADES</v>
          </cell>
          <cell r="C4" t="str">
            <v>CARDIOLOGÍA</v>
          </cell>
          <cell r="D4">
            <v>7311</v>
          </cell>
          <cell r="E4">
            <v>7311</v>
          </cell>
          <cell r="F4" t="str">
            <v>A02B</v>
          </cell>
        </row>
        <row r="5">
          <cell r="A5" t="str">
            <v>A03A</v>
          </cell>
          <cell r="B5" t="str">
            <v>CONSULTA Y PROCEDIMIENTOS SUBESPECIALIDADES</v>
          </cell>
          <cell r="C5" t="str">
            <v>DERMATOLOGÍA</v>
          </cell>
          <cell r="D5">
            <v>7311</v>
          </cell>
          <cell r="E5">
            <v>7311</v>
          </cell>
          <cell r="F5" t="str">
            <v>A03A</v>
          </cell>
        </row>
        <row r="6">
          <cell r="A6" t="str">
            <v>A04A</v>
          </cell>
          <cell r="B6" t="str">
            <v>CONSULTA Y PROCEDIMIENTOS SUBESPECIALIDADES</v>
          </cell>
          <cell r="C6" t="str">
            <v>ENDOCRINOLOGIA</v>
          </cell>
          <cell r="D6">
            <v>7311</v>
          </cell>
          <cell r="E6">
            <v>7311</v>
          </cell>
          <cell r="F6" t="str">
            <v>A04A</v>
          </cell>
        </row>
        <row r="7">
          <cell r="A7" t="str">
            <v>A05B</v>
          </cell>
          <cell r="B7" t="str">
            <v>CONSULTA Y PROCEDIMIENTOS SUBESPECIALIDADES</v>
          </cell>
          <cell r="C7" t="str">
            <v>GERIATRÍA</v>
          </cell>
          <cell r="D7">
            <v>7311</v>
          </cell>
          <cell r="E7">
            <v>7311</v>
          </cell>
          <cell r="F7" t="str">
            <v>A05B</v>
          </cell>
        </row>
        <row r="8">
          <cell r="A8" t="str">
            <v>A06A</v>
          </cell>
          <cell r="B8" t="str">
            <v>CONSULTA Y PROCEDIMIENTOS SUBESPECIALIDADES</v>
          </cell>
          <cell r="C8" t="str">
            <v>GASTROENTEROLOGÍA</v>
          </cell>
          <cell r="D8">
            <v>7311</v>
          </cell>
          <cell r="E8">
            <v>7311</v>
          </cell>
          <cell r="F8" t="str">
            <v>A06A</v>
          </cell>
        </row>
        <row r="9">
          <cell r="A9" t="str">
            <v>A07A</v>
          </cell>
          <cell r="B9" t="str">
            <v>CONSULTA Y PROCEDIMIENTOS SUBESPECIALIDADES</v>
          </cell>
          <cell r="C9" t="str">
            <v>GENÉTICA</v>
          </cell>
          <cell r="D9">
            <v>7311</v>
          </cell>
          <cell r="E9">
            <v>7311</v>
          </cell>
          <cell r="F9" t="str">
            <v>A07A</v>
          </cell>
        </row>
        <row r="10">
          <cell r="A10" t="str">
            <v>A07B</v>
          </cell>
          <cell r="B10" t="str">
            <v>CONSULTA Y PROCEDIMIENTOS SUBESPECIALIDADES</v>
          </cell>
          <cell r="C10" t="str">
            <v>GENÉTICA</v>
          </cell>
          <cell r="D10">
            <v>7311</v>
          </cell>
          <cell r="E10">
            <v>7311</v>
          </cell>
          <cell r="F10" t="str">
            <v>A07B</v>
          </cell>
        </row>
        <row r="11">
          <cell r="A11" t="str">
            <v>A09A</v>
          </cell>
          <cell r="B11" t="str">
            <v>CONSULTA Y PROCEDIMIENTOS SUBESPECIALIDADES</v>
          </cell>
          <cell r="C11" t="str">
            <v>NEFROLOGÍA</v>
          </cell>
          <cell r="D11">
            <v>7311</v>
          </cell>
          <cell r="E11">
            <v>7311</v>
          </cell>
          <cell r="F11" t="str">
            <v>A09A</v>
          </cell>
        </row>
        <row r="12">
          <cell r="A12" t="str">
            <v>A10A</v>
          </cell>
          <cell r="B12" t="str">
            <v>CONSULTA Y PROCEDIMIENTOS SUBESPECIALIDADES</v>
          </cell>
          <cell r="C12" t="str">
            <v>MEDICINA GENERAL</v>
          </cell>
          <cell r="D12">
            <v>7310</v>
          </cell>
          <cell r="E12">
            <v>7310</v>
          </cell>
          <cell r="F12" t="str">
            <v>A10A</v>
          </cell>
        </row>
        <row r="13">
          <cell r="A13" t="str">
            <v>A11A</v>
          </cell>
          <cell r="B13" t="str">
            <v>CONSULTA Y PROCEDIMIENTOS SUBESPECIALIDADES</v>
          </cell>
          <cell r="C13" t="str">
            <v>MEDICINA INTERNA</v>
          </cell>
          <cell r="D13">
            <v>7311</v>
          </cell>
          <cell r="E13">
            <v>7311</v>
          </cell>
          <cell r="F13" t="str">
            <v>A11A</v>
          </cell>
        </row>
        <row r="14">
          <cell r="A14" t="str">
            <v>A11B</v>
          </cell>
          <cell r="B14" t="str">
            <v>CONSULTA Y PROCEDIMIENTOS SUBESPECIALIDADES</v>
          </cell>
          <cell r="C14" t="str">
            <v>MEDICINA INTERNA</v>
          </cell>
          <cell r="D14">
            <v>7311</v>
          </cell>
          <cell r="E14">
            <v>7311</v>
          </cell>
          <cell r="F14" t="str">
            <v>A11B</v>
          </cell>
        </row>
        <row r="15">
          <cell r="A15" t="str">
            <v>A12A</v>
          </cell>
          <cell r="B15" t="str">
            <v>CONSULTA Y PROCEDIMIENTOS SUBESPECIALIDADES</v>
          </cell>
          <cell r="C15" t="str">
            <v>NEUMOLOGIA</v>
          </cell>
          <cell r="D15">
            <v>7311</v>
          </cell>
          <cell r="E15">
            <v>7311</v>
          </cell>
          <cell r="F15" t="str">
            <v>A12A</v>
          </cell>
        </row>
        <row r="16">
          <cell r="A16" t="str">
            <v>A12B</v>
          </cell>
          <cell r="B16" t="str">
            <v>CONSULTA Y PROCEDIMIENTOS SUBESPECIALIDADES</v>
          </cell>
          <cell r="C16" t="str">
            <v>NEUMOLOGIA</v>
          </cell>
          <cell r="D16">
            <v>7311</v>
          </cell>
          <cell r="E16">
            <v>7311</v>
          </cell>
          <cell r="F16" t="str">
            <v>A12B</v>
          </cell>
        </row>
        <row r="17">
          <cell r="A17" t="str">
            <v>A13A</v>
          </cell>
          <cell r="B17" t="str">
            <v>CONSULTA Y PROCEDIMIENTOS SUBESPECIALIDADES</v>
          </cell>
          <cell r="C17" t="str">
            <v>NEUROLOGIA Y NEUROPEDIATRÍA</v>
          </cell>
          <cell r="D17">
            <v>7311</v>
          </cell>
          <cell r="E17">
            <v>7311</v>
          </cell>
          <cell r="F17" t="str">
            <v>A13A</v>
          </cell>
        </row>
        <row r="18">
          <cell r="A18" t="str">
            <v>A13B</v>
          </cell>
          <cell r="B18" t="str">
            <v>CONSULTA Y PROCEDIMIENTOS SUBESPECIALIDADES</v>
          </cell>
          <cell r="C18" t="str">
            <v>NEUROLOGIA Y NEUROPEDIATRÍA</v>
          </cell>
          <cell r="D18">
            <v>7311</v>
          </cell>
          <cell r="E18">
            <v>7311</v>
          </cell>
          <cell r="F18" t="str">
            <v>A13B</v>
          </cell>
        </row>
        <row r="19">
          <cell r="A19" t="str">
            <v>A15A</v>
          </cell>
          <cell r="B19" t="str">
            <v>CONSULTA Y PROCEDIMIENTOS SUBESPECIALIDADES</v>
          </cell>
          <cell r="C19" t="str">
            <v>OPTOMETRIA</v>
          </cell>
          <cell r="D19">
            <v>7311</v>
          </cell>
          <cell r="E19">
            <v>7311</v>
          </cell>
          <cell r="F19" t="str">
            <v>A15A</v>
          </cell>
        </row>
        <row r="20">
          <cell r="A20" t="str">
            <v>A16A</v>
          </cell>
          <cell r="B20" t="str">
            <v>CONSULTA Y PROCEDIMIENTOS SUBESPECIALIDADES</v>
          </cell>
          <cell r="C20" t="str">
            <v>OTORRINOLARINGOLOGIA</v>
          </cell>
          <cell r="D20">
            <v>7311</v>
          </cell>
          <cell r="E20">
            <v>7311</v>
          </cell>
          <cell r="F20" t="str">
            <v>A16A</v>
          </cell>
        </row>
        <row r="21">
          <cell r="A21" t="str">
            <v>A17A</v>
          </cell>
          <cell r="B21" t="str">
            <v>CONSULTA Y PROCEDIMIENTOS SUBESPECIALIDADES</v>
          </cell>
          <cell r="C21" t="str">
            <v>PSIQUIATRIA</v>
          </cell>
          <cell r="D21">
            <v>7311</v>
          </cell>
          <cell r="E21">
            <v>7311</v>
          </cell>
          <cell r="F21" t="str">
            <v>A17A</v>
          </cell>
        </row>
        <row r="22">
          <cell r="A22" t="str">
            <v>A17B</v>
          </cell>
          <cell r="B22" t="str">
            <v>CONSULTA Y PROCEDIMIENTOS SUBESPECIALIDADES</v>
          </cell>
          <cell r="C22" t="str">
            <v>PSIQUIATRIA</v>
          </cell>
          <cell r="D22">
            <v>7311</v>
          </cell>
          <cell r="E22">
            <v>7311</v>
          </cell>
          <cell r="F22" t="str">
            <v>A17B</v>
          </cell>
        </row>
        <row r="23">
          <cell r="A23" t="str">
            <v>A18A</v>
          </cell>
          <cell r="B23" t="str">
            <v>CONSULTA Y PROCEDIMIENTOS SUBESPECIALIDADES</v>
          </cell>
          <cell r="C23" t="str">
            <v>PSICOLOGIA</v>
          </cell>
          <cell r="D23">
            <v>7311</v>
          </cell>
          <cell r="E23">
            <v>7311</v>
          </cell>
          <cell r="F23" t="str">
            <v>A18A</v>
          </cell>
        </row>
        <row r="24">
          <cell r="A24" t="str">
            <v>A18B</v>
          </cell>
          <cell r="B24" t="str">
            <v>CONSULTA Y PROCEDIMIENTOS SUBESPECIALIDADES</v>
          </cell>
          <cell r="C24" t="str">
            <v>PSICOLOGIA</v>
          </cell>
          <cell r="D24">
            <v>7311</v>
          </cell>
          <cell r="E24">
            <v>7311</v>
          </cell>
          <cell r="F24" t="str">
            <v>A18B</v>
          </cell>
        </row>
        <row r="25">
          <cell r="A25" t="str">
            <v>A19A</v>
          </cell>
          <cell r="B25" t="str">
            <v>CONSULTA Y PROCEDIMIENTOS SUBESPECIALIDADES</v>
          </cell>
          <cell r="C25" t="str">
            <v>REUMATOLOGÍA</v>
          </cell>
          <cell r="D25">
            <v>7311</v>
          </cell>
          <cell r="E25">
            <v>7311</v>
          </cell>
          <cell r="F25" t="str">
            <v>A19A</v>
          </cell>
        </row>
        <row r="26">
          <cell r="A26" t="str">
            <v>A20A</v>
          </cell>
          <cell r="B26" t="str">
            <v>CONSULTA Y PROCEDIMIENTOS SUBESPECIALIDADES</v>
          </cell>
          <cell r="C26" t="str">
            <v>UROLOGIA</v>
          </cell>
          <cell r="D26">
            <v>7311</v>
          </cell>
          <cell r="E26">
            <v>7311</v>
          </cell>
          <cell r="F26" t="str">
            <v>A20A</v>
          </cell>
        </row>
        <row r="27">
          <cell r="A27" t="str">
            <v>A20B</v>
          </cell>
          <cell r="B27" t="str">
            <v>CONSULTA Y PROCEDIMIENTOS SUBESPECIALIDADES</v>
          </cell>
          <cell r="C27" t="str">
            <v>UROLOGIA</v>
          </cell>
          <cell r="D27">
            <v>7311</v>
          </cell>
          <cell r="E27">
            <v>7311</v>
          </cell>
          <cell r="F27" t="str">
            <v>A20B</v>
          </cell>
        </row>
        <row r="28">
          <cell r="A28" t="str">
            <v>A21A</v>
          </cell>
          <cell r="D28">
            <v>7311</v>
          </cell>
          <cell r="E28">
            <v>7311</v>
          </cell>
          <cell r="F28" t="str">
            <v>A21A</v>
          </cell>
        </row>
        <row r="29">
          <cell r="A29" t="str">
            <v>A22A</v>
          </cell>
          <cell r="D29">
            <v>7311</v>
          </cell>
          <cell r="E29">
            <v>7311</v>
          </cell>
          <cell r="F29" t="str">
            <v>A22A</v>
          </cell>
        </row>
        <row r="30">
          <cell r="A30" t="str">
            <v>A23A</v>
          </cell>
          <cell r="D30">
            <v>7311</v>
          </cell>
          <cell r="E30">
            <v>7311</v>
          </cell>
          <cell r="F30" t="str">
            <v>A23A</v>
          </cell>
        </row>
        <row r="31">
          <cell r="A31" t="str">
            <v>A24A</v>
          </cell>
          <cell r="D31">
            <v>7311</v>
          </cell>
          <cell r="E31">
            <v>7311</v>
          </cell>
          <cell r="F31" t="str">
            <v>A24A</v>
          </cell>
        </row>
        <row r="32">
          <cell r="A32" t="str">
            <v>A25A</v>
          </cell>
          <cell r="D32">
            <v>7311</v>
          </cell>
          <cell r="E32">
            <v>7311</v>
          </cell>
          <cell r="F32" t="str">
            <v>A25A</v>
          </cell>
        </row>
        <row r="33">
          <cell r="A33" t="str">
            <v>A26A</v>
          </cell>
          <cell r="D33">
            <v>7311</v>
          </cell>
          <cell r="E33">
            <v>7311</v>
          </cell>
          <cell r="F33" t="str">
            <v>A26A</v>
          </cell>
        </row>
        <row r="34">
          <cell r="A34" t="str">
            <v>A27A</v>
          </cell>
          <cell r="D34">
            <v>7311</v>
          </cell>
          <cell r="E34">
            <v>7311</v>
          </cell>
          <cell r="F34" t="str">
            <v>A27A</v>
          </cell>
        </row>
        <row r="35">
          <cell r="A35" t="str">
            <v>A28A</v>
          </cell>
          <cell r="D35">
            <v>7311</v>
          </cell>
          <cell r="E35">
            <v>7311</v>
          </cell>
          <cell r="F35" t="str">
            <v>A28A</v>
          </cell>
        </row>
        <row r="36">
          <cell r="A36" t="str">
            <v>A29A</v>
          </cell>
          <cell r="D36">
            <v>7311</v>
          </cell>
          <cell r="E36">
            <v>7311</v>
          </cell>
          <cell r="F36" t="str">
            <v>A29A</v>
          </cell>
        </row>
        <row r="37">
          <cell r="A37" t="str">
            <v>A30A</v>
          </cell>
          <cell r="D37">
            <v>7311</v>
          </cell>
          <cell r="E37">
            <v>7311</v>
          </cell>
          <cell r="F37" t="str">
            <v>A30A</v>
          </cell>
        </row>
        <row r="38">
          <cell r="A38" t="str">
            <v>A31A</v>
          </cell>
          <cell r="D38">
            <v>7311</v>
          </cell>
          <cell r="E38">
            <v>7311</v>
          </cell>
          <cell r="F38" t="str">
            <v>A31A</v>
          </cell>
        </row>
        <row r="39">
          <cell r="A39" t="str">
            <v>A32A</v>
          </cell>
          <cell r="D39">
            <v>7311</v>
          </cell>
          <cell r="E39">
            <v>7311</v>
          </cell>
          <cell r="F39" t="str">
            <v>A32A</v>
          </cell>
        </row>
        <row r="40">
          <cell r="A40" t="str">
            <v>B01A</v>
          </cell>
          <cell r="B40" t="str">
            <v>URGENCIAS</v>
          </cell>
          <cell r="C40" t="str">
            <v>CONSULTA URGENCIAS</v>
          </cell>
          <cell r="D40">
            <v>7301</v>
          </cell>
          <cell r="E40">
            <v>7301</v>
          </cell>
          <cell r="F40" t="str">
            <v>B01A</v>
          </cell>
        </row>
        <row r="41">
          <cell r="A41" t="str">
            <v>B02A</v>
          </cell>
          <cell r="B41" t="str">
            <v>URGENCIAS</v>
          </cell>
          <cell r="C41" t="str">
            <v>OBSERVACIÓN</v>
          </cell>
          <cell r="D41">
            <v>7302</v>
          </cell>
          <cell r="E41">
            <v>7302</v>
          </cell>
          <cell r="F41" t="str">
            <v>B02A</v>
          </cell>
        </row>
        <row r="42">
          <cell r="A42" t="str">
            <v>B03A</v>
          </cell>
          <cell r="B42" t="str">
            <v>URGENCIAS</v>
          </cell>
          <cell r="C42" t="str">
            <v>PROCEDIMIENTOS URGENCIAS</v>
          </cell>
          <cell r="D42">
            <v>7301</v>
          </cell>
          <cell r="E42">
            <v>7301</v>
          </cell>
          <cell r="F42" t="str">
            <v>B03A</v>
          </cell>
        </row>
        <row r="43">
          <cell r="A43" t="str">
            <v>B04A</v>
          </cell>
          <cell r="B43" t="str">
            <v>URGENCIAS</v>
          </cell>
          <cell r="C43" t="str">
            <v>URGENCIAS ESPECIALIZADAS</v>
          </cell>
          <cell r="D43">
            <v>7302</v>
          </cell>
          <cell r="E43">
            <v>7302</v>
          </cell>
          <cell r="F43" t="str">
            <v>B04A</v>
          </cell>
        </row>
        <row r="44">
          <cell r="A44" t="str">
            <v>B05A</v>
          </cell>
          <cell r="D44">
            <v>7302</v>
          </cell>
          <cell r="E44">
            <v>7302</v>
          </cell>
          <cell r="F44" t="str">
            <v>B05A</v>
          </cell>
        </row>
        <row r="45">
          <cell r="A45" t="str">
            <v>C01A</v>
          </cell>
          <cell r="B45" t="str">
            <v>CIRUGÍA</v>
          </cell>
          <cell r="C45" t="str">
            <v>CIRUGÍA GENERAL</v>
          </cell>
          <cell r="D45">
            <v>7330</v>
          </cell>
          <cell r="E45">
            <v>7330</v>
          </cell>
          <cell r="F45" t="str">
            <v>C01A</v>
          </cell>
        </row>
        <row r="46">
          <cell r="A46" t="str">
            <v>C02A</v>
          </cell>
          <cell r="B46" t="str">
            <v>CIRUGÍA</v>
          </cell>
          <cell r="C46" t="str">
            <v>CIRUGÍA ORAL Y MAXILOFACIAL</v>
          </cell>
          <cell r="D46">
            <v>7330</v>
          </cell>
          <cell r="E46">
            <v>7330</v>
          </cell>
          <cell r="F46" t="str">
            <v>C02A</v>
          </cell>
        </row>
        <row r="47">
          <cell r="A47" t="str">
            <v>C03A</v>
          </cell>
          <cell r="B47" t="str">
            <v>CIRUGÍA</v>
          </cell>
          <cell r="C47" t="str">
            <v>CIRUGÍA PLÁSTICA</v>
          </cell>
          <cell r="D47">
            <v>7330</v>
          </cell>
          <cell r="E47">
            <v>7330</v>
          </cell>
          <cell r="F47" t="str">
            <v>C03A</v>
          </cell>
        </row>
        <row r="48">
          <cell r="A48" t="str">
            <v>C03B</v>
          </cell>
          <cell r="B48" t="str">
            <v>CIRUGÍA</v>
          </cell>
          <cell r="C48" t="str">
            <v>CIRUGÍA PLÁSTICA</v>
          </cell>
          <cell r="D48">
            <v>7330</v>
          </cell>
          <cell r="E48">
            <v>7330</v>
          </cell>
          <cell r="F48" t="str">
            <v>C03B</v>
          </cell>
        </row>
        <row r="49">
          <cell r="A49" t="str">
            <v>C04A</v>
          </cell>
          <cell r="B49" t="str">
            <v>CIRUGÍA</v>
          </cell>
          <cell r="C49" t="str">
            <v>NEUROCIRUGÍA</v>
          </cell>
          <cell r="D49">
            <v>7330</v>
          </cell>
          <cell r="E49">
            <v>7330</v>
          </cell>
          <cell r="F49" t="str">
            <v>C04A</v>
          </cell>
        </row>
        <row r="50">
          <cell r="A50" t="str">
            <v>C04B</v>
          </cell>
          <cell r="B50" t="str">
            <v>CIRUGÍA</v>
          </cell>
          <cell r="C50" t="str">
            <v>NEUROCIRUGÍA</v>
          </cell>
          <cell r="D50">
            <v>7330</v>
          </cell>
          <cell r="E50">
            <v>7330</v>
          </cell>
          <cell r="F50" t="str">
            <v>C04B</v>
          </cell>
        </row>
        <row r="51">
          <cell r="A51" t="str">
            <v>C05A</v>
          </cell>
          <cell r="B51" t="str">
            <v>CIRUGÍA</v>
          </cell>
          <cell r="C51" t="str">
            <v>CIRUGÍA CARDIOVASCULAR</v>
          </cell>
          <cell r="D51">
            <v>7330</v>
          </cell>
          <cell r="E51">
            <v>7330</v>
          </cell>
          <cell r="F51" t="str">
            <v>C05A</v>
          </cell>
        </row>
        <row r="52">
          <cell r="A52" t="str">
            <v>C06A</v>
          </cell>
          <cell r="D52">
            <v>7330</v>
          </cell>
          <cell r="E52">
            <v>7330</v>
          </cell>
          <cell r="F52" t="str">
            <v>C06A</v>
          </cell>
        </row>
        <row r="53">
          <cell r="A53" t="str">
            <v>C08A</v>
          </cell>
          <cell r="D53">
            <v>7330</v>
          </cell>
          <cell r="E53">
            <v>7330</v>
          </cell>
          <cell r="F53" t="str">
            <v>C08A</v>
          </cell>
        </row>
        <row r="54">
          <cell r="A54" t="str">
            <v>C09A</v>
          </cell>
          <cell r="D54">
            <v>7330</v>
          </cell>
          <cell r="E54">
            <v>7330</v>
          </cell>
          <cell r="F54" t="str">
            <v>C09A</v>
          </cell>
        </row>
        <row r="55">
          <cell r="A55" t="str">
            <v>C10A</v>
          </cell>
          <cell r="D55">
            <v>7330</v>
          </cell>
          <cell r="E55">
            <v>7330</v>
          </cell>
          <cell r="F55" t="str">
            <v>C10A</v>
          </cell>
        </row>
        <row r="56">
          <cell r="A56" t="str">
            <v>C11A</v>
          </cell>
          <cell r="D56">
            <v>7330</v>
          </cell>
          <cell r="E56">
            <v>7330</v>
          </cell>
          <cell r="F56" t="str">
            <v>C11A</v>
          </cell>
        </row>
        <row r="57">
          <cell r="A57" t="str">
            <v>C12A</v>
          </cell>
          <cell r="D57">
            <v>7330</v>
          </cell>
          <cell r="E57">
            <v>7330</v>
          </cell>
          <cell r="F57" t="str">
            <v>C12A</v>
          </cell>
        </row>
        <row r="58">
          <cell r="A58" t="str">
            <v>C13A</v>
          </cell>
          <cell r="D58">
            <v>7330</v>
          </cell>
          <cell r="E58">
            <v>7330</v>
          </cell>
          <cell r="F58" t="str">
            <v>C13A</v>
          </cell>
        </row>
        <row r="59">
          <cell r="A59" t="str">
            <v>C14A</v>
          </cell>
          <cell r="D59">
            <v>7330</v>
          </cell>
          <cell r="E59">
            <v>7330</v>
          </cell>
          <cell r="F59" t="str">
            <v>C14A</v>
          </cell>
        </row>
        <row r="60">
          <cell r="A60" t="str">
            <v>C15A</v>
          </cell>
          <cell r="D60">
            <v>7330</v>
          </cell>
          <cell r="E60">
            <v>7330</v>
          </cell>
          <cell r="F60" t="str">
            <v>C15A</v>
          </cell>
        </row>
        <row r="61">
          <cell r="A61" t="str">
            <v>C16A</v>
          </cell>
          <cell r="D61">
            <v>7330</v>
          </cell>
          <cell r="E61">
            <v>7330</v>
          </cell>
          <cell r="F61" t="str">
            <v>C16A</v>
          </cell>
        </row>
        <row r="62">
          <cell r="A62" t="str">
            <v>C17A</v>
          </cell>
          <cell r="D62">
            <v>7330</v>
          </cell>
          <cell r="E62">
            <v>7330</v>
          </cell>
          <cell r="F62" t="str">
            <v>C17A</v>
          </cell>
        </row>
        <row r="63">
          <cell r="A63" t="str">
            <v>D01A</v>
          </cell>
          <cell r="B63" t="str">
            <v>GINECOBSTETRICIA</v>
          </cell>
          <cell r="C63" t="str">
            <v>CONSULTA GINECOBSTETRICIA</v>
          </cell>
          <cell r="D63">
            <v>7311</v>
          </cell>
          <cell r="E63">
            <v>7311</v>
          </cell>
          <cell r="F63" t="str">
            <v>D01A</v>
          </cell>
        </row>
        <row r="64">
          <cell r="A64" t="str">
            <v>D02A</v>
          </cell>
          <cell r="B64" t="str">
            <v>GINECOBSTETRICIA</v>
          </cell>
          <cell r="C64" t="str">
            <v>ATENCIÓN DE PARTO</v>
          </cell>
          <cell r="D64">
            <v>7331</v>
          </cell>
          <cell r="E64">
            <v>7331</v>
          </cell>
          <cell r="F64" t="str">
            <v>D02A</v>
          </cell>
        </row>
        <row r="65">
          <cell r="A65" t="str">
            <v>D03A</v>
          </cell>
          <cell r="B65" t="str">
            <v>GINECOBSTETRICIA</v>
          </cell>
          <cell r="C65" t="str">
            <v>PROCEDIMIENTOS GINECOBSTETRICIA</v>
          </cell>
          <cell r="D65">
            <v>7331</v>
          </cell>
          <cell r="E65">
            <v>7331</v>
          </cell>
          <cell r="F65" t="str">
            <v>D03A</v>
          </cell>
        </row>
        <row r="66">
          <cell r="A66" t="str">
            <v>D04A</v>
          </cell>
          <cell r="B66" t="str">
            <v>GINECOBSTETRICIA</v>
          </cell>
          <cell r="C66" t="str">
            <v>CIRUGÍA GINECOOBTETRICIA</v>
          </cell>
          <cell r="D66">
            <v>7331</v>
          </cell>
          <cell r="E66">
            <v>7331</v>
          </cell>
          <cell r="F66" t="str">
            <v>D04A</v>
          </cell>
        </row>
        <row r="67">
          <cell r="A67" t="str">
            <v>D05A</v>
          </cell>
          <cell r="D67">
            <v>7331</v>
          </cell>
          <cell r="E67">
            <v>7331</v>
          </cell>
          <cell r="F67" t="str">
            <v>D05A</v>
          </cell>
        </row>
        <row r="68">
          <cell r="A68" t="str">
            <v>E01A</v>
          </cell>
          <cell r="B68" t="str">
            <v>ODONTOLOGÍA</v>
          </cell>
          <cell r="C68" t="str">
            <v>ODONTOLOGÍA GENERAL</v>
          </cell>
          <cell r="D68">
            <v>7312</v>
          </cell>
          <cell r="E68">
            <v>7312</v>
          </cell>
          <cell r="F68" t="str">
            <v>E01A</v>
          </cell>
        </row>
        <row r="69">
          <cell r="A69" t="str">
            <v>E01B</v>
          </cell>
          <cell r="B69" t="str">
            <v>ODONTOLOGÍA</v>
          </cell>
          <cell r="C69" t="str">
            <v>ODONTOLOGÍA GENERAL</v>
          </cell>
          <cell r="D69">
            <v>7312</v>
          </cell>
          <cell r="E69">
            <v>7312</v>
          </cell>
          <cell r="F69" t="str">
            <v>E01B</v>
          </cell>
        </row>
        <row r="70">
          <cell r="A70" t="str">
            <v>E02A</v>
          </cell>
          <cell r="B70" t="str">
            <v>ODONTOLOGÍA</v>
          </cell>
          <cell r="C70" t="str">
            <v>ODONTOLOGÍA PEDIÁTRICA</v>
          </cell>
          <cell r="D70">
            <v>7312</v>
          </cell>
          <cell r="E70">
            <v>7312</v>
          </cell>
          <cell r="F70" t="str">
            <v>E02A</v>
          </cell>
        </row>
        <row r="71">
          <cell r="A71" t="str">
            <v>E02B</v>
          </cell>
          <cell r="B71" t="str">
            <v>ODONTOLOGÍA</v>
          </cell>
          <cell r="C71" t="str">
            <v>ODONTOLOGÍA PEDIÁTRICA</v>
          </cell>
          <cell r="D71">
            <v>7312</v>
          </cell>
          <cell r="E71">
            <v>7312</v>
          </cell>
          <cell r="F71" t="str">
            <v>E02B</v>
          </cell>
        </row>
        <row r="72">
          <cell r="A72" t="str">
            <v>E03A</v>
          </cell>
          <cell r="B72" t="str">
            <v>ODONTOLOGÍA</v>
          </cell>
          <cell r="C72" t="str">
            <v>ORTODONCIA</v>
          </cell>
          <cell r="D72">
            <v>7312</v>
          </cell>
          <cell r="E72">
            <v>7312</v>
          </cell>
          <cell r="F72" t="str">
            <v>E03A</v>
          </cell>
        </row>
        <row r="73">
          <cell r="A73" t="str">
            <v>E04A</v>
          </cell>
          <cell r="B73" t="str">
            <v>ODONTOLOGÍA</v>
          </cell>
          <cell r="C73" t="str">
            <v>REHABILITACIÓN ORAL</v>
          </cell>
          <cell r="D73">
            <v>7312</v>
          </cell>
          <cell r="E73">
            <v>7312</v>
          </cell>
          <cell r="F73" t="str">
            <v>E04A</v>
          </cell>
        </row>
        <row r="74">
          <cell r="A74" t="str">
            <v>E04B</v>
          </cell>
          <cell r="B74" t="str">
            <v>ODONTOLOGÍA</v>
          </cell>
          <cell r="C74" t="str">
            <v>REHABILITACIÓN ORAL</v>
          </cell>
          <cell r="D74">
            <v>7312</v>
          </cell>
          <cell r="E74">
            <v>7312</v>
          </cell>
          <cell r="F74" t="str">
            <v>E04B</v>
          </cell>
        </row>
        <row r="75">
          <cell r="A75" t="str">
            <v>E05A</v>
          </cell>
          <cell r="D75">
            <v>7312</v>
          </cell>
          <cell r="E75">
            <v>7312</v>
          </cell>
          <cell r="F75" t="str">
            <v>E05A</v>
          </cell>
        </row>
        <row r="76">
          <cell r="A76" t="str">
            <v>F01A</v>
          </cell>
          <cell r="B76" t="str">
            <v>OFTALMOLOGÍA</v>
          </cell>
          <cell r="C76" t="str">
            <v>CONSULTA OFTALMOLÓGICA</v>
          </cell>
          <cell r="D76">
            <v>7311</v>
          </cell>
          <cell r="E76">
            <v>7311</v>
          </cell>
          <cell r="F76" t="str">
            <v>F01A</v>
          </cell>
        </row>
        <row r="77">
          <cell r="A77" t="str">
            <v>F01B</v>
          </cell>
          <cell r="B77" t="str">
            <v>OFTALMOLOGÍA</v>
          </cell>
          <cell r="C77" t="str">
            <v>CONSULTA OFTALMOLÓGICA</v>
          </cell>
          <cell r="D77">
            <v>7311</v>
          </cell>
          <cell r="E77">
            <v>7311</v>
          </cell>
          <cell r="F77" t="str">
            <v>F01B</v>
          </cell>
        </row>
        <row r="78">
          <cell r="A78" t="str">
            <v>F02A</v>
          </cell>
          <cell r="B78" t="str">
            <v>OFTALMOLOGÍA</v>
          </cell>
          <cell r="C78" t="str">
            <v>CIRUGÍA OFTALMOLÓGICA</v>
          </cell>
          <cell r="D78">
            <v>7330</v>
          </cell>
          <cell r="E78">
            <v>7330</v>
          </cell>
          <cell r="F78" t="str">
            <v>F02A</v>
          </cell>
        </row>
        <row r="79">
          <cell r="A79" t="str">
            <v>F02B</v>
          </cell>
          <cell r="B79" t="str">
            <v>OFTALMOLOGÍA</v>
          </cell>
          <cell r="C79" t="str">
            <v>CIRUGÍA OFTALMOLÓGICA</v>
          </cell>
          <cell r="D79">
            <v>7330</v>
          </cell>
          <cell r="E79">
            <v>7330</v>
          </cell>
          <cell r="F79" t="str">
            <v>F02B</v>
          </cell>
        </row>
        <row r="80">
          <cell r="A80" t="str">
            <v>G01A</v>
          </cell>
          <cell r="B80" t="str">
            <v>ORTOPEDIA</v>
          </cell>
          <cell r="C80" t="str">
            <v>CONSULTA ORTOPEDIA</v>
          </cell>
          <cell r="D80">
            <v>7311</v>
          </cell>
          <cell r="E80">
            <v>7311</v>
          </cell>
          <cell r="F80" t="str">
            <v>G01A</v>
          </cell>
        </row>
        <row r="81">
          <cell r="A81" t="str">
            <v>G02A</v>
          </cell>
          <cell r="B81" t="str">
            <v>ORTOPEDIA</v>
          </cell>
          <cell r="C81" t="str">
            <v>PROCEDIMIENTOS ORTOPEDIA</v>
          </cell>
          <cell r="D81">
            <v>7311</v>
          </cell>
          <cell r="E81">
            <v>7311</v>
          </cell>
          <cell r="F81" t="str">
            <v>G02A</v>
          </cell>
        </row>
        <row r="82">
          <cell r="A82" t="str">
            <v>G03A</v>
          </cell>
          <cell r="B82" t="str">
            <v>ORTOPEDIA</v>
          </cell>
          <cell r="C82" t="str">
            <v>CIRUGÍA ORTOPEDIA</v>
          </cell>
          <cell r="D82">
            <v>7330</v>
          </cell>
          <cell r="E82">
            <v>7330</v>
          </cell>
          <cell r="F82" t="str">
            <v>G03A</v>
          </cell>
        </row>
        <row r="83">
          <cell r="A83" t="str">
            <v>H01A</v>
          </cell>
          <cell r="B83" t="str">
            <v>PEDIATRIA</v>
          </cell>
          <cell r="C83" t="str">
            <v>CONSULTA PEDIÁTRICA</v>
          </cell>
          <cell r="D83">
            <v>7311</v>
          </cell>
          <cell r="E83">
            <v>7311</v>
          </cell>
          <cell r="F83" t="str">
            <v>H01A</v>
          </cell>
        </row>
        <row r="84">
          <cell r="A84" t="str">
            <v>H02A</v>
          </cell>
          <cell r="B84" t="str">
            <v>PEDIATRIA</v>
          </cell>
          <cell r="C84" t="str">
            <v xml:space="preserve">PERINATOLOGÍA Y NEONATOLOGÍA </v>
          </cell>
          <cell r="D84">
            <v>7311</v>
          </cell>
          <cell r="E84">
            <v>7311</v>
          </cell>
          <cell r="F84" t="str">
            <v>H02A</v>
          </cell>
        </row>
        <row r="85">
          <cell r="A85" t="str">
            <v>H03A</v>
          </cell>
          <cell r="B85" t="str">
            <v>PEDIATRIA</v>
          </cell>
          <cell r="C85" t="str">
            <v>CIRUGÍA PEDIÁTRICA</v>
          </cell>
          <cell r="D85">
            <v>7330</v>
          </cell>
          <cell r="E85">
            <v>7330</v>
          </cell>
          <cell r="F85" t="str">
            <v>H03A</v>
          </cell>
        </row>
        <row r="86">
          <cell r="A86" t="str">
            <v>I01A</v>
          </cell>
          <cell r="B86" t="str">
            <v>HOSPITALIZACION</v>
          </cell>
          <cell r="C86" t="str">
            <v>HOSPITALIZACIÓN CIRUGÍA</v>
          </cell>
          <cell r="D86">
            <v>7320</v>
          </cell>
          <cell r="E86">
            <v>7320</v>
          </cell>
          <cell r="F86" t="str">
            <v>I01A</v>
          </cell>
        </row>
        <row r="87">
          <cell r="A87" t="str">
            <v>I02A</v>
          </cell>
          <cell r="B87" t="str">
            <v>HOSPITALIZACION</v>
          </cell>
          <cell r="C87" t="str">
            <v>HOSPITALIZACIÓN ORTOPEDIA</v>
          </cell>
          <cell r="D87">
            <v>7320</v>
          </cell>
          <cell r="E87">
            <v>7320</v>
          </cell>
          <cell r="F87" t="str">
            <v>I02A</v>
          </cell>
        </row>
        <row r="88">
          <cell r="A88" t="str">
            <v>I03A</v>
          </cell>
          <cell r="B88" t="str">
            <v>HOSPITALIZACION</v>
          </cell>
          <cell r="C88" t="str">
            <v>HOSPITALIZACIÓN GINECOBSTETRICIA</v>
          </cell>
          <cell r="D88">
            <v>7320</v>
          </cell>
          <cell r="E88">
            <v>7320</v>
          </cell>
          <cell r="F88" t="str">
            <v>I03A</v>
          </cell>
        </row>
        <row r="89">
          <cell r="A89" t="str">
            <v>I04A</v>
          </cell>
          <cell r="B89" t="str">
            <v>HOSPITALIZACION</v>
          </cell>
          <cell r="C89" t="str">
            <v>HOSPITALIZACIÓN OFTALMOLOGIA</v>
          </cell>
          <cell r="D89">
            <v>7320</v>
          </cell>
          <cell r="E89">
            <v>7320</v>
          </cell>
          <cell r="F89" t="str">
            <v>I04A</v>
          </cell>
        </row>
        <row r="90">
          <cell r="A90" t="str">
            <v>I05A</v>
          </cell>
          <cell r="B90" t="str">
            <v>HOSPITALIZACION</v>
          </cell>
          <cell r="C90" t="str">
            <v>HOSPITALIZACIÓN PEDIATRÍA</v>
          </cell>
          <cell r="D90">
            <v>7320</v>
          </cell>
          <cell r="E90">
            <v>7320</v>
          </cell>
          <cell r="F90" t="str">
            <v>I05A</v>
          </cell>
        </row>
        <row r="91">
          <cell r="A91" t="str">
            <v>I06A</v>
          </cell>
          <cell r="B91" t="str">
            <v>HOSPITALIZACION</v>
          </cell>
          <cell r="C91" t="str">
            <v>HOSPITALIZACIÓN MEDICINA INTERNA</v>
          </cell>
          <cell r="D91">
            <v>7320</v>
          </cell>
          <cell r="E91">
            <v>7320</v>
          </cell>
          <cell r="F91" t="str">
            <v>I06A</v>
          </cell>
        </row>
        <row r="92">
          <cell r="A92" t="str">
            <v>I07A</v>
          </cell>
          <cell r="D92">
            <v>7320</v>
          </cell>
          <cell r="E92">
            <v>7320</v>
          </cell>
          <cell r="F92" t="str">
            <v>I07A</v>
          </cell>
        </row>
        <row r="93">
          <cell r="A93" t="str">
            <v>I08A</v>
          </cell>
          <cell r="D93">
            <v>7320</v>
          </cell>
          <cell r="E93">
            <v>7320</v>
          </cell>
          <cell r="F93" t="str">
            <v>I08A</v>
          </cell>
        </row>
        <row r="94">
          <cell r="A94" t="str">
            <v>I09A</v>
          </cell>
          <cell r="D94">
            <v>7320</v>
          </cell>
          <cell r="E94">
            <v>7320</v>
          </cell>
          <cell r="F94" t="str">
            <v>I09A</v>
          </cell>
        </row>
        <row r="95">
          <cell r="A95" t="str">
            <v>I10A</v>
          </cell>
          <cell r="D95">
            <v>7320</v>
          </cell>
          <cell r="E95">
            <v>7320</v>
          </cell>
          <cell r="F95" t="str">
            <v>I10A</v>
          </cell>
        </row>
        <row r="96">
          <cell r="A96" t="str">
            <v>I12A</v>
          </cell>
          <cell r="D96">
            <v>7320</v>
          </cell>
          <cell r="E96">
            <v>7320</v>
          </cell>
          <cell r="F96" t="str">
            <v>I12A</v>
          </cell>
        </row>
        <row r="97">
          <cell r="A97" t="str">
            <v>I13A</v>
          </cell>
          <cell r="D97">
            <v>7320</v>
          </cell>
          <cell r="E97">
            <v>7320</v>
          </cell>
          <cell r="F97" t="str">
            <v>I13A</v>
          </cell>
        </row>
        <row r="98">
          <cell r="A98" t="str">
            <v>I14A</v>
          </cell>
          <cell r="D98">
            <v>7320</v>
          </cell>
          <cell r="E98">
            <v>7320</v>
          </cell>
          <cell r="F98" t="str">
            <v>I14A</v>
          </cell>
        </row>
        <row r="99">
          <cell r="A99" t="str">
            <v>I15A</v>
          </cell>
          <cell r="D99">
            <v>7320</v>
          </cell>
          <cell r="E99">
            <v>7320</v>
          </cell>
          <cell r="F99" t="str">
            <v>I15A</v>
          </cell>
        </row>
        <row r="100">
          <cell r="A100" t="str">
            <v>I16A</v>
          </cell>
          <cell r="D100">
            <v>7320</v>
          </cell>
          <cell r="E100">
            <v>7320</v>
          </cell>
          <cell r="F100" t="str">
            <v>I16A</v>
          </cell>
        </row>
        <row r="101">
          <cell r="A101" t="str">
            <v>J02A</v>
          </cell>
          <cell r="B101" t="str">
            <v>UNIDADES ESPECIALES</v>
          </cell>
          <cell r="C101" t="str">
            <v>UCI ADULTOS</v>
          </cell>
          <cell r="D101">
            <v>7321</v>
          </cell>
          <cell r="E101">
            <v>7321</v>
          </cell>
          <cell r="F101" t="str">
            <v>J02A</v>
          </cell>
        </row>
        <row r="102">
          <cell r="A102" t="str">
            <v>J03A</v>
          </cell>
          <cell r="B102" t="str">
            <v>UNIDADES ESPECIALES</v>
          </cell>
          <cell r="C102" t="str">
            <v>UCI PEDIÁTRICA</v>
          </cell>
          <cell r="D102">
            <v>7321</v>
          </cell>
          <cell r="E102">
            <v>7321</v>
          </cell>
          <cell r="F102" t="str">
            <v>J03A</v>
          </cell>
        </row>
        <row r="103">
          <cell r="A103" t="str">
            <v>J04A</v>
          </cell>
          <cell r="B103" t="str">
            <v>UNIDADES ESPECIALES</v>
          </cell>
          <cell r="C103" t="str">
            <v>UCI NEONATAL</v>
          </cell>
          <cell r="D103">
            <v>7321</v>
          </cell>
          <cell r="E103">
            <v>7321</v>
          </cell>
          <cell r="F103" t="str">
            <v>J04A</v>
          </cell>
        </row>
        <row r="104">
          <cell r="A104" t="str">
            <v>J05A</v>
          </cell>
          <cell r="B104" t="str">
            <v>UNIDADES ESPECIALES</v>
          </cell>
          <cell r="C104" t="str">
            <v>U. INTERMEDIOS ADULTOS</v>
          </cell>
          <cell r="D104">
            <v>7322</v>
          </cell>
          <cell r="E104">
            <v>7322</v>
          </cell>
          <cell r="F104" t="str">
            <v>J05A</v>
          </cell>
        </row>
        <row r="105">
          <cell r="A105" t="str">
            <v>J06A</v>
          </cell>
          <cell r="B105" t="str">
            <v>UNIDADES ESPECIALES</v>
          </cell>
          <cell r="C105" t="str">
            <v>U. INTERMEDIOS PEDIÁTRICA</v>
          </cell>
          <cell r="D105">
            <v>7322</v>
          </cell>
          <cell r="E105">
            <v>7322</v>
          </cell>
          <cell r="F105" t="str">
            <v>J06A</v>
          </cell>
        </row>
        <row r="106">
          <cell r="A106" t="str">
            <v>J07A</v>
          </cell>
          <cell r="B106" t="str">
            <v>UNIDADES ESPECIALES</v>
          </cell>
          <cell r="C106" t="str">
            <v>U. INTERMEDIOS NEONATAL</v>
          </cell>
          <cell r="D106">
            <v>7322</v>
          </cell>
          <cell r="E106">
            <v>7322</v>
          </cell>
          <cell r="F106" t="str">
            <v>J07A</v>
          </cell>
        </row>
        <row r="107">
          <cell r="A107" t="str">
            <v>J08A</v>
          </cell>
          <cell r="B107" t="str">
            <v>UNIDADES ESPECIALES</v>
          </cell>
          <cell r="C107" t="str">
            <v>UNIDAD DE QUEMADOS</v>
          </cell>
          <cell r="D107">
            <v>7325</v>
          </cell>
          <cell r="E107">
            <v>7325</v>
          </cell>
          <cell r="F107" t="str">
            <v>J08A</v>
          </cell>
        </row>
        <row r="108">
          <cell r="A108" t="str">
            <v>J09A</v>
          </cell>
          <cell r="B108" t="str">
            <v>UNIDADES ESPECIALES</v>
          </cell>
          <cell r="C108" t="str">
            <v>UNIDAD DE RECIÉN NACIDOS</v>
          </cell>
          <cell r="D108">
            <v>7323</v>
          </cell>
          <cell r="E108">
            <v>7323</v>
          </cell>
          <cell r="F108" t="str">
            <v>J09A</v>
          </cell>
        </row>
        <row r="109">
          <cell r="A109" t="str">
            <v>J10A</v>
          </cell>
          <cell r="B109" t="str">
            <v>UNIDADES ESPECIALES</v>
          </cell>
          <cell r="C109" t="str">
            <v>UNIDAD SALUD MENTAL Y DESINTOXICACIÓN</v>
          </cell>
          <cell r="D109">
            <v>7324</v>
          </cell>
          <cell r="E109">
            <v>7324</v>
          </cell>
          <cell r="F109" t="str">
            <v>J10A</v>
          </cell>
          <cell r="G109" t="str">
            <v>INACTIVA</v>
          </cell>
        </row>
        <row r="110">
          <cell r="A110" t="str">
            <v>J11A</v>
          </cell>
          <cell r="B110" t="str">
            <v>UNIDADES ESPECIALES</v>
          </cell>
          <cell r="C110" t="str">
            <v>INTERNACION PARCIAL</v>
          </cell>
          <cell r="D110">
            <v>7326</v>
          </cell>
          <cell r="E110">
            <v>7326</v>
          </cell>
          <cell r="F110" t="str">
            <v>J11A</v>
          </cell>
        </row>
        <row r="111">
          <cell r="A111" t="str">
            <v>J12A</v>
          </cell>
          <cell r="B111" t="str">
            <v>UNIDADES ESPECIALES</v>
          </cell>
          <cell r="C111" t="str">
            <v>UNIDAD DE AISLAMIENTO</v>
          </cell>
          <cell r="D111">
            <v>7326</v>
          </cell>
          <cell r="E111">
            <v>7326</v>
          </cell>
          <cell r="F111" t="str">
            <v>J12A</v>
          </cell>
        </row>
        <row r="112">
          <cell r="A112" t="str">
            <v>J13A</v>
          </cell>
          <cell r="B112" t="str">
            <v>UNIDADES ESPECIALES</v>
          </cell>
          <cell r="C112" t="str">
            <v>OTRAS UNIDADES ESPECIALES</v>
          </cell>
          <cell r="D112">
            <v>7326</v>
          </cell>
          <cell r="E112">
            <v>7326</v>
          </cell>
          <cell r="F112" t="str">
            <v>J13A</v>
          </cell>
        </row>
        <row r="113">
          <cell r="A113" t="str">
            <v>J14A</v>
          </cell>
          <cell r="D113">
            <v>7325</v>
          </cell>
          <cell r="E113">
            <v>7325</v>
          </cell>
          <cell r="F113" t="str">
            <v>J14A</v>
          </cell>
        </row>
        <row r="114">
          <cell r="A114" t="str">
            <v>J15A</v>
          </cell>
          <cell r="D114">
            <v>7324</v>
          </cell>
          <cell r="E114">
            <v>7324</v>
          </cell>
          <cell r="F114" t="str">
            <v>J15A</v>
          </cell>
        </row>
        <row r="115">
          <cell r="A115" t="str">
            <v>J15B</v>
          </cell>
          <cell r="D115">
            <v>7324</v>
          </cell>
          <cell r="E115">
            <v>7324</v>
          </cell>
          <cell r="F115" t="str">
            <v>J15B</v>
          </cell>
        </row>
        <row r="116">
          <cell r="A116" t="str">
            <v>J16A</v>
          </cell>
          <cell r="D116">
            <v>7313</v>
          </cell>
          <cell r="E116">
            <v>7313</v>
          </cell>
          <cell r="F116" t="str">
            <v>J16A</v>
          </cell>
        </row>
        <row r="117">
          <cell r="A117" t="str">
            <v>K08A</v>
          </cell>
          <cell r="B117" t="str">
            <v>SERVICIOS AMBULATORIOS</v>
          </cell>
          <cell r="C117" t="str">
            <v>PROYECTO LOCALIDADES</v>
          </cell>
          <cell r="D117">
            <v>7311</v>
          </cell>
          <cell r="E117">
            <v>7311</v>
          </cell>
          <cell r="F117" t="str">
            <v>K08A</v>
          </cell>
        </row>
        <row r="118">
          <cell r="A118" t="str">
            <v>L01A</v>
          </cell>
          <cell r="B118" t="str">
            <v>APOYO DIAGNÓSTICO</v>
          </cell>
          <cell r="C118" t="str">
            <v>ANATOMÍA PATOLÓGICA</v>
          </cell>
          <cell r="D118">
            <v>7342</v>
          </cell>
          <cell r="E118">
            <v>7342</v>
          </cell>
          <cell r="F118" t="str">
            <v>L01A</v>
          </cell>
        </row>
        <row r="119">
          <cell r="A119" t="str">
            <v>L02A</v>
          </cell>
          <cell r="B119" t="str">
            <v>APOYO DIAGNÓSTICO</v>
          </cell>
          <cell r="C119" t="str">
            <v>IMAGENEOLOGÍA RADIOLÓGICA</v>
          </cell>
          <cell r="D119">
            <v>7341</v>
          </cell>
          <cell r="E119">
            <v>7341</v>
          </cell>
          <cell r="F119" t="str">
            <v>L02A</v>
          </cell>
        </row>
        <row r="120">
          <cell r="A120" t="str">
            <v>L02B</v>
          </cell>
          <cell r="B120" t="str">
            <v>APOYO DIAGNÓSTICO</v>
          </cell>
          <cell r="C120" t="str">
            <v>IMAGENEOLOGÍA RADIOLÓGICA</v>
          </cell>
          <cell r="D120">
            <v>7341</v>
          </cell>
          <cell r="E120">
            <v>7341</v>
          </cell>
          <cell r="F120" t="str">
            <v>L02B</v>
          </cell>
        </row>
        <row r="121">
          <cell r="A121" t="str">
            <v>L03A</v>
          </cell>
          <cell r="B121" t="str">
            <v>APOYO DIAGNÓSTICO</v>
          </cell>
          <cell r="C121" t="str">
            <v>IMAGENEOLOGÍA RADIOLÓGICA ESPECIAL</v>
          </cell>
          <cell r="D121">
            <v>7341</v>
          </cell>
          <cell r="E121">
            <v>7341</v>
          </cell>
          <cell r="F121" t="str">
            <v>L03A</v>
          </cell>
        </row>
        <row r="122">
          <cell r="A122" t="str">
            <v>L03B</v>
          </cell>
          <cell r="B122" t="str">
            <v>APOYO DIAGNÓSTICO</v>
          </cell>
          <cell r="C122" t="str">
            <v>IMAGENEOLOGÍA RADIOLÓGICA ESPECIAL</v>
          </cell>
          <cell r="D122">
            <v>7341</v>
          </cell>
          <cell r="E122">
            <v>7341</v>
          </cell>
          <cell r="F122" t="str">
            <v>L03B</v>
          </cell>
        </row>
        <row r="123">
          <cell r="A123" t="str">
            <v>L04A</v>
          </cell>
          <cell r="B123" t="str">
            <v>APOYO DIAGNÓSTICO</v>
          </cell>
          <cell r="C123" t="str">
            <v>IMAGENEOLOGIA NO RADIOLÓGICA</v>
          </cell>
          <cell r="D123">
            <v>7341</v>
          </cell>
          <cell r="E123">
            <v>7341</v>
          </cell>
          <cell r="F123" t="str">
            <v>L04A</v>
          </cell>
        </row>
        <row r="124">
          <cell r="A124" t="str">
            <v>L04B</v>
          </cell>
          <cell r="B124" t="str">
            <v>APOYO DIAGNÓSTICO</v>
          </cell>
          <cell r="C124" t="str">
            <v>IMAGENEOLOGIA NO RADIOLÓGICA</v>
          </cell>
          <cell r="D124">
            <v>7341</v>
          </cell>
          <cell r="E124">
            <v>7341</v>
          </cell>
          <cell r="F124" t="str">
            <v>L04B</v>
          </cell>
        </row>
        <row r="125">
          <cell r="A125" t="str">
            <v>L06A</v>
          </cell>
          <cell r="B125" t="str">
            <v>APOYO DIAGNÓSTICO</v>
          </cell>
          <cell r="C125" t="str">
            <v>RESONANCIA MAGNÉTICA Y T.A.C.</v>
          </cell>
          <cell r="D125">
            <v>7343</v>
          </cell>
          <cell r="E125">
            <v>7343</v>
          </cell>
          <cell r="F125" t="str">
            <v>L06A</v>
          </cell>
        </row>
        <row r="126">
          <cell r="A126" t="str">
            <v>L06B</v>
          </cell>
          <cell r="B126" t="str">
            <v>APOYO DIAGNÓSTICO</v>
          </cell>
          <cell r="C126" t="str">
            <v>RESONANCIA MAGNÉTICA Y T.A.C.</v>
          </cell>
          <cell r="D126">
            <v>7343</v>
          </cell>
          <cell r="E126">
            <v>7343</v>
          </cell>
          <cell r="F126" t="str">
            <v>L06B</v>
          </cell>
        </row>
        <row r="127">
          <cell r="A127" t="str">
            <v>L07A</v>
          </cell>
          <cell r="B127" t="str">
            <v>APOYO DIAGNÓSTICO</v>
          </cell>
          <cell r="C127" t="str">
            <v>LABORATORIO Y ANÁLISIS CLÍNICO</v>
          </cell>
          <cell r="D127">
            <v>7340</v>
          </cell>
          <cell r="E127">
            <v>7340</v>
          </cell>
          <cell r="F127" t="str">
            <v>L07A</v>
          </cell>
        </row>
        <row r="128">
          <cell r="A128" t="str">
            <v>L07B</v>
          </cell>
          <cell r="B128" t="str">
            <v>APOYO DIAGNÓSTICO</v>
          </cell>
          <cell r="C128" t="str">
            <v>LABORATORIO Y ANÁLISIS CLÍNICO</v>
          </cell>
          <cell r="D128">
            <v>7340</v>
          </cell>
          <cell r="E128">
            <v>7340</v>
          </cell>
          <cell r="F128" t="str">
            <v>L07B</v>
          </cell>
        </row>
        <row r="129">
          <cell r="A129" t="str">
            <v>M01A</v>
          </cell>
          <cell r="B129" t="str">
            <v>APOYO TERAPÉUTICO</v>
          </cell>
          <cell r="C129" t="str">
            <v>BANCO DE SANGRE</v>
          </cell>
          <cell r="D129">
            <v>7351</v>
          </cell>
          <cell r="E129">
            <v>7351</v>
          </cell>
          <cell r="F129" t="str">
            <v>M01A</v>
          </cell>
        </row>
        <row r="130">
          <cell r="A130" t="str">
            <v>M02A</v>
          </cell>
          <cell r="B130" t="str">
            <v>APOYO TERAPÉUTICO</v>
          </cell>
          <cell r="C130" t="str">
            <v>HEMOCENTRO</v>
          </cell>
          <cell r="D130">
            <v>7351</v>
          </cell>
          <cell r="E130">
            <v>7351</v>
          </cell>
          <cell r="F130" t="str">
            <v>M02A</v>
          </cell>
        </row>
        <row r="131">
          <cell r="A131" t="str">
            <v>M03A</v>
          </cell>
          <cell r="B131" t="str">
            <v>APOYO TERAPÉUTICO</v>
          </cell>
          <cell r="C131" t="str">
            <v>TERAPIA RENAL</v>
          </cell>
          <cell r="D131">
            <v>7352</v>
          </cell>
          <cell r="E131">
            <v>7352</v>
          </cell>
          <cell r="F131" t="str">
            <v>M03A</v>
          </cell>
        </row>
        <row r="132">
          <cell r="A132" t="str">
            <v>M04A</v>
          </cell>
          <cell r="B132" t="str">
            <v>APOYO TERAPÉUTICO</v>
          </cell>
          <cell r="C132" t="str">
            <v>OXIGENO</v>
          </cell>
          <cell r="D132">
            <v>7356</v>
          </cell>
          <cell r="E132">
            <v>7356</v>
          </cell>
          <cell r="F132" t="str">
            <v>M04A</v>
          </cell>
        </row>
        <row r="133">
          <cell r="A133" t="str">
            <v>M05A</v>
          </cell>
          <cell r="B133" t="str">
            <v>APOYO TERAPÉUTICO</v>
          </cell>
          <cell r="C133" t="str">
            <v>FARMACIA</v>
          </cell>
          <cell r="D133">
            <v>7355</v>
          </cell>
          <cell r="E133">
            <v>7355</v>
          </cell>
          <cell r="F133" t="str">
            <v>M05A</v>
          </cell>
        </row>
        <row r="134">
          <cell r="A134" t="str">
            <v>M06A</v>
          </cell>
          <cell r="B134" t="str">
            <v>APOYO TERAPÉUTICO</v>
          </cell>
          <cell r="C134" t="str">
            <v>FISIOTERAPIA Y REHABILITACIÓN</v>
          </cell>
          <cell r="D134">
            <v>7349</v>
          </cell>
          <cell r="E134">
            <v>7349</v>
          </cell>
          <cell r="F134" t="str">
            <v>M06A</v>
          </cell>
        </row>
        <row r="135">
          <cell r="A135" t="str">
            <v>M06B</v>
          </cell>
          <cell r="B135" t="str">
            <v>APOYO TERAPÉUTICO</v>
          </cell>
          <cell r="C135" t="str">
            <v>FISIOTERAPIA Y REHABILITACIÓN</v>
          </cell>
          <cell r="D135">
            <v>7349</v>
          </cell>
          <cell r="E135">
            <v>7349</v>
          </cell>
          <cell r="F135" t="str">
            <v>M06B</v>
          </cell>
        </row>
        <row r="136">
          <cell r="A136" t="str">
            <v>M07A</v>
          </cell>
          <cell r="B136" t="str">
            <v>APOYO TERAPÉUTICO</v>
          </cell>
          <cell r="C136" t="str">
            <v>OTRAS TERAPIAS</v>
          </cell>
          <cell r="D136">
            <v>7349</v>
          </cell>
          <cell r="E136">
            <v>7349</v>
          </cell>
          <cell r="F136" t="str">
            <v>M07A</v>
          </cell>
        </row>
        <row r="137">
          <cell r="A137" t="str">
            <v>M07B</v>
          </cell>
          <cell r="B137" t="str">
            <v>APOYO TERAPÉUTICO</v>
          </cell>
          <cell r="C137" t="str">
            <v>OTRAS TERAPIAS</v>
          </cell>
          <cell r="D137">
            <v>7349</v>
          </cell>
          <cell r="E137">
            <v>7349</v>
          </cell>
          <cell r="F137" t="str">
            <v>M07B</v>
          </cell>
        </row>
        <row r="138">
          <cell r="A138" t="str">
            <v>M08A</v>
          </cell>
          <cell r="B138" t="str">
            <v>APOYO TERAPÉUTICO</v>
          </cell>
          <cell r="C138" t="str">
            <v>MEDICINA NUCLEAR TERAPÉUTICA</v>
          </cell>
          <cell r="D138">
            <v>7349</v>
          </cell>
          <cell r="E138">
            <v>7349</v>
          </cell>
          <cell r="F138" t="str">
            <v>M08A</v>
          </cell>
        </row>
        <row r="139">
          <cell r="A139" t="str">
            <v>M09A</v>
          </cell>
          <cell r="B139" t="str">
            <v>APOYO TERAPÉUTICO</v>
          </cell>
          <cell r="C139" t="str">
            <v>SALAS ENFERMEDAD RESPIRATORIA AGUDA (ERA)</v>
          </cell>
          <cell r="D139">
            <v>7349</v>
          </cell>
          <cell r="E139">
            <v>7349</v>
          </cell>
          <cell r="F139" t="str">
            <v>M09A</v>
          </cell>
        </row>
        <row r="140">
          <cell r="A140" t="str">
            <v>N01A</v>
          </cell>
          <cell r="B140" t="str">
            <v>APOYO MEDICO</v>
          </cell>
          <cell r="C140" t="str">
            <v>ATENCIÓN MEDICA DOMICILIARIA</v>
          </cell>
          <cell r="D140">
            <v>7387</v>
          </cell>
          <cell r="E140">
            <v>7387</v>
          </cell>
          <cell r="F140" t="str">
            <v>N01A</v>
          </cell>
        </row>
        <row r="141">
          <cell r="A141" t="str">
            <v>N02A</v>
          </cell>
          <cell r="B141" t="str">
            <v>APOYO MEDICO</v>
          </cell>
          <cell r="C141" t="str">
            <v>NUTRICION Y DIESTISTA</v>
          </cell>
          <cell r="D141">
            <v>7310</v>
          </cell>
          <cell r="E141">
            <v>7310</v>
          </cell>
          <cell r="F141" t="str">
            <v>N02A</v>
          </cell>
        </row>
        <row r="142">
          <cell r="A142" t="str">
            <v>N02B</v>
          </cell>
          <cell r="B142" t="str">
            <v>APOYO MEDICO</v>
          </cell>
          <cell r="C142" t="str">
            <v>NUTRICION Y DIESTISTA</v>
          </cell>
          <cell r="D142">
            <v>7310</v>
          </cell>
          <cell r="E142">
            <v>7310</v>
          </cell>
          <cell r="F142" t="str">
            <v>N02B</v>
          </cell>
        </row>
        <row r="143">
          <cell r="A143" t="str">
            <v>N03A</v>
          </cell>
          <cell r="B143" t="str">
            <v>APOYO MEDICO</v>
          </cell>
          <cell r="C143" t="str">
            <v>PROMOCIÓN Y PREVENCIÓN</v>
          </cell>
          <cell r="D143">
            <v>7313</v>
          </cell>
          <cell r="E143">
            <v>7313</v>
          </cell>
          <cell r="F143" t="str">
            <v>N03A</v>
          </cell>
        </row>
        <row r="144">
          <cell r="A144" t="str">
            <v>N04A</v>
          </cell>
          <cell r="B144" t="str">
            <v>APOYO MEDICO</v>
          </cell>
          <cell r="C144" t="str">
            <v>OTROS ENFERMERÍA</v>
          </cell>
          <cell r="D144">
            <v>7310</v>
          </cell>
          <cell r="E144">
            <v>7310</v>
          </cell>
          <cell r="F144" t="str">
            <v>N04A</v>
          </cell>
        </row>
        <row r="145">
          <cell r="A145" t="str">
            <v>N04B</v>
          </cell>
          <cell r="B145" t="str">
            <v>APOYO MEDICO</v>
          </cell>
          <cell r="C145" t="str">
            <v>OTROS ENFERMERÍA</v>
          </cell>
          <cell r="D145">
            <v>7310</v>
          </cell>
          <cell r="E145">
            <v>7310</v>
          </cell>
          <cell r="F145" t="str">
            <v>N04B</v>
          </cell>
        </row>
        <row r="146">
          <cell r="A146" t="str">
            <v>N05A</v>
          </cell>
          <cell r="B146" t="str">
            <v>APOYO MEDICO</v>
          </cell>
          <cell r="C146" t="str">
            <v>ESTERILIZACIÓN</v>
          </cell>
          <cell r="D146">
            <v>7387</v>
          </cell>
          <cell r="E146">
            <v>7387</v>
          </cell>
          <cell r="F146" t="str">
            <v>N05A</v>
          </cell>
        </row>
        <row r="147">
          <cell r="A147" t="str">
            <v>N06A</v>
          </cell>
          <cell r="B147" t="str">
            <v>APOYO MEDICO</v>
          </cell>
          <cell r="C147" t="str">
            <v>INFECTOLOGIA</v>
          </cell>
          <cell r="D147">
            <v>7387</v>
          </cell>
          <cell r="E147">
            <v>7387</v>
          </cell>
          <cell r="F147" t="str">
            <v>N06A</v>
          </cell>
        </row>
        <row r="148">
          <cell r="A148" t="str">
            <v>N07A</v>
          </cell>
          <cell r="B148" t="str">
            <v>APOYO MEDICO</v>
          </cell>
          <cell r="C148" t="str">
            <v>LACTARIO</v>
          </cell>
          <cell r="D148">
            <v>7387</v>
          </cell>
          <cell r="E148">
            <v>7387</v>
          </cell>
          <cell r="F148" t="str">
            <v>N07A</v>
          </cell>
        </row>
        <row r="149">
          <cell r="A149" t="str">
            <v>N08A</v>
          </cell>
          <cell r="B149" t="str">
            <v>APOYO MEDICO</v>
          </cell>
          <cell r="C149" t="str">
            <v>SERVICIO DE AMBULANCIAS</v>
          </cell>
          <cell r="D149">
            <v>7386</v>
          </cell>
          <cell r="E149">
            <v>7386</v>
          </cell>
          <cell r="F149" t="str">
            <v>N08A</v>
          </cell>
        </row>
        <row r="150">
          <cell r="A150" t="str">
            <v>N09A</v>
          </cell>
          <cell r="B150" t="str">
            <v>APOYO MEDICO</v>
          </cell>
          <cell r="C150" t="str">
            <v>TOXICOLOGÍA</v>
          </cell>
          <cell r="D150">
            <v>7387</v>
          </cell>
          <cell r="E150">
            <v>7387</v>
          </cell>
          <cell r="F150" t="str">
            <v>N09A</v>
          </cell>
        </row>
        <row r="151">
          <cell r="A151" t="str">
            <v>N10A</v>
          </cell>
          <cell r="B151" t="str">
            <v>APOYO MEDICO</v>
          </cell>
          <cell r="C151" t="str">
            <v>VIGILANCIA EPIDEMIOLÓGICA Y MEDIO AMBIENTE</v>
          </cell>
          <cell r="D151">
            <v>7380</v>
          </cell>
          <cell r="E151">
            <v>7380</v>
          </cell>
          <cell r="F151" t="str">
            <v>N10A</v>
          </cell>
        </row>
        <row r="152">
          <cell r="A152" t="str">
            <v>O01A</v>
          </cell>
          <cell r="B152" t="str">
            <v>ATENCIÓN AL PACIENTE</v>
          </cell>
          <cell r="C152" t="str">
            <v>TRABAJO SOCIAL</v>
          </cell>
          <cell r="D152">
            <v>5111</v>
          </cell>
          <cell r="E152">
            <v>5</v>
          </cell>
          <cell r="F152" t="str">
            <v>O01A</v>
          </cell>
        </row>
        <row r="153">
          <cell r="A153" t="str">
            <v>O01B</v>
          </cell>
          <cell r="B153" t="str">
            <v>ATENCIÓN AL PACIENTE</v>
          </cell>
          <cell r="C153" t="str">
            <v>TRABAJO SOCIAL</v>
          </cell>
          <cell r="D153">
            <v>5111</v>
          </cell>
          <cell r="E153">
            <v>5</v>
          </cell>
          <cell r="F153" t="str">
            <v>O01B</v>
          </cell>
        </row>
        <row r="154">
          <cell r="A154" t="str">
            <v>O02A</v>
          </cell>
          <cell r="B154" t="str">
            <v>ATENCIÓN AL PACIENTE</v>
          </cell>
          <cell r="C154" t="str">
            <v>ATENCIÓN AL USUARIO</v>
          </cell>
          <cell r="D154">
            <v>5111</v>
          </cell>
          <cell r="E154">
            <v>5</v>
          </cell>
          <cell r="F154" t="str">
            <v>O02A</v>
          </cell>
        </row>
        <row r="155">
          <cell r="A155" t="str">
            <v>O02B</v>
          </cell>
          <cell r="B155" t="str">
            <v>ATENCIÓN AL PACIENTE</v>
          </cell>
          <cell r="C155" t="str">
            <v>ATENCIÓN AL USUARIO</v>
          </cell>
          <cell r="D155">
            <v>5111</v>
          </cell>
          <cell r="E155">
            <v>5</v>
          </cell>
          <cell r="F155" t="str">
            <v>O02B</v>
          </cell>
        </row>
        <row r="156">
          <cell r="A156" t="str">
            <v>P01A</v>
          </cell>
          <cell r="B156" t="str">
            <v>ALIMENTACION Y LAVANDERIA</v>
          </cell>
          <cell r="C156" t="str">
            <v>COCINA</v>
          </cell>
          <cell r="D156">
            <v>5111</v>
          </cell>
          <cell r="E156">
            <v>5</v>
          </cell>
          <cell r="F156" t="str">
            <v>P01A</v>
          </cell>
        </row>
        <row r="157">
          <cell r="A157" t="str">
            <v>P01B</v>
          </cell>
          <cell r="B157" t="str">
            <v>ALIMENTACION Y LAVANDERIA</v>
          </cell>
          <cell r="C157" t="str">
            <v>COCINA</v>
          </cell>
          <cell r="D157">
            <v>5111</v>
          </cell>
          <cell r="E157">
            <v>5</v>
          </cell>
          <cell r="F157" t="str">
            <v>P01B</v>
          </cell>
        </row>
        <row r="158">
          <cell r="A158" t="str">
            <v>P02A</v>
          </cell>
          <cell r="B158" t="str">
            <v>ALIMENTACION Y LAVANDERIA</v>
          </cell>
          <cell r="C158" t="str">
            <v>MANTENIMIENTO HOSPITALARIO</v>
          </cell>
          <cell r="D158">
            <v>5111</v>
          </cell>
          <cell r="E158">
            <v>5</v>
          </cell>
          <cell r="F158" t="str">
            <v>P02A</v>
          </cell>
        </row>
        <row r="159">
          <cell r="A159" t="str">
            <v>P02B</v>
          </cell>
          <cell r="B159" t="str">
            <v>ALIMENTACION Y LAVANDERIA</v>
          </cell>
          <cell r="C159" t="str">
            <v>MANTENIMIENTO HOSPITALARIO</v>
          </cell>
          <cell r="D159">
            <v>5111</v>
          </cell>
          <cell r="E159">
            <v>5</v>
          </cell>
          <cell r="F159" t="str">
            <v>P02B</v>
          </cell>
        </row>
        <row r="160">
          <cell r="A160" t="str">
            <v>P03A</v>
          </cell>
          <cell r="B160" t="str">
            <v>ALIMENTACION Y LAVANDERIA</v>
          </cell>
          <cell r="C160" t="str">
            <v>LAVANDERIA, VESTUARIO Y COSTURERO</v>
          </cell>
          <cell r="D160">
            <v>5111</v>
          </cell>
          <cell r="E160">
            <v>5</v>
          </cell>
          <cell r="F160" t="str">
            <v>P03A</v>
          </cell>
        </row>
        <row r="161">
          <cell r="A161" t="str">
            <v>P03B</v>
          </cell>
          <cell r="B161" t="str">
            <v>ALIMENTACION Y LAVANDERIA</v>
          </cell>
          <cell r="C161" t="str">
            <v>LAVANDERIA, VESTUARIO Y COSTURERO</v>
          </cell>
          <cell r="D161">
            <v>5111</v>
          </cell>
          <cell r="E161">
            <v>5</v>
          </cell>
          <cell r="F161" t="str">
            <v>P03B</v>
          </cell>
        </row>
        <row r="162">
          <cell r="A162" t="str">
            <v>P04A</v>
          </cell>
          <cell r="B162" t="str">
            <v>ALIMENTACION Y LAVANDERIA</v>
          </cell>
          <cell r="C162" t="str">
            <v>NUTRICION</v>
          </cell>
          <cell r="D162">
            <v>5111</v>
          </cell>
          <cell r="E162">
            <v>5</v>
          </cell>
          <cell r="F162" t="str">
            <v>P04A</v>
          </cell>
        </row>
        <row r="163">
          <cell r="A163" t="str">
            <v>Q01A</v>
          </cell>
          <cell r="B163" t="str">
            <v>ADMISIONES, ARCHIVOS Y DOCUMENTACION CLINICA</v>
          </cell>
          <cell r="C163" t="str">
            <v>ADMISIONES</v>
          </cell>
          <cell r="D163">
            <v>5111</v>
          </cell>
          <cell r="E163">
            <v>5</v>
          </cell>
          <cell r="F163" t="str">
            <v>Q01A</v>
          </cell>
        </row>
        <row r="164">
          <cell r="A164" t="str">
            <v>Q01B</v>
          </cell>
          <cell r="B164" t="str">
            <v>ADMISIONES, ARCHIVOS Y DOCUMENTACION CLINICA</v>
          </cell>
          <cell r="C164" t="str">
            <v>ADMISIONES</v>
          </cell>
          <cell r="D164">
            <v>5111</v>
          </cell>
          <cell r="E164">
            <v>5</v>
          </cell>
          <cell r="F164" t="str">
            <v>Q01B</v>
          </cell>
        </row>
        <row r="165">
          <cell r="A165" t="str">
            <v>Q02A</v>
          </cell>
          <cell r="B165" t="str">
            <v>ADMISIONES, ARCHIVOS Y DOCUMENTACION CLINICA</v>
          </cell>
          <cell r="C165" t="str">
            <v>AUTORIZACIONES</v>
          </cell>
          <cell r="D165">
            <v>5111</v>
          </cell>
          <cell r="E165">
            <v>5</v>
          </cell>
          <cell r="F165" t="str">
            <v>Q02A</v>
          </cell>
        </row>
        <row r="166">
          <cell r="A166" t="str">
            <v>Q02B</v>
          </cell>
          <cell r="B166" t="str">
            <v>ADMISIONES, ARCHIVOS Y DOCUMENTACION CLINICA</v>
          </cell>
          <cell r="C166" t="str">
            <v>AUTORIZACIONES</v>
          </cell>
          <cell r="D166">
            <v>5111</v>
          </cell>
          <cell r="E166">
            <v>5</v>
          </cell>
          <cell r="F166" t="str">
            <v>Q02B</v>
          </cell>
        </row>
        <row r="167">
          <cell r="A167" t="str">
            <v>Q03A</v>
          </cell>
          <cell r="B167" t="str">
            <v>ADMISIONES, ARCHIVOS Y DOCUMENTACION CLINICA</v>
          </cell>
          <cell r="C167" t="str">
            <v>HISTORIAS CLINICAS</v>
          </cell>
          <cell r="D167">
            <v>5111</v>
          </cell>
          <cell r="E167">
            <v>5</v>
          </cell>
          <cell r="F167" t="str">
            <v>Q03A</v>
          </cell>
        </row>
        <row r="168">
          <cell r="A168" t="str">
            <v>Q03B</v>
          </cell>
          <cell r="B168" t="str">
            <v>ADMISIONES, ARCHIVOS Y DOCUMENTACION CLINICA</v>
          </cell>
          <cell r="C168" t="str">
            <v>HISTORIAS CLINICAS</v>
          </cell>
          <cell r="D168">
            <v>5111</v>
          </cell>
          <cell r="E168">
            <v>5</v>
          </cell>
          <cell r="F168" t="str">
            <v>Q03B</v>
          </cell>
        </row>
        <row r="169">
          <cell r="A169" t="str">
            <v>Q04A</v>
          </cell>
          <cell r="D169">
            <v>5111</v>
          </cell>
          <cell r="E169">
            <v>5</v>
          </cell>
          <cell r="F169" t="str">
            <v>Q04A</v>
          </cell>
        </row>
        <row r="170">
          <cell r="A170" t="str">
            <v>R01A</v>
          </cell>
          <cell r="B170" t="str">
            <v>ADMINISTRATIVA</v>
          </cell>
          <cell r="C170" t="str">
            <v>COORDINACION ADMINISTRATIVA</v>
          </cell>
          <cell r="D170">
            <v>5111</v>
          </cell>
          <cell r="E170">
            <v>5</v>
          </cell>
          <cell r="F170" t="str">
            <v>R01A</v>
          </cell>
        </row>
        <row r="171">
          <cell r="A171" t="str">
            <v>R01B</v>
          </cell>
          <cell r="B171" t="str">
            <v>ADMINISTRATIVA</v>
          </cell>
          <cell r="C171" t="str">
            <v>COORDINACION ADMINISTRATIVA</v>
          </cell>
          <cell r="D171">
            <v>5111</v>
          </cell>
          <cell r="E171">
            <v>5</v>
          </cell>
          <cell r="F171" t="str">
            <v>R01B</v>
          </cell>
        </row>
        <row r="172">
          <cell r="A172" t="str">
            <v>R02A</v>
          </cell>
          <cell r="B172" t="str">
            <v>ADMINISTRATIVA</v>
          </cell>
          <cell r="C172" t="str">
            <v>RECURSOS FISICOS</v>
          </cell>
          <cell r="D172">
            <v>5111</v>
          </cell>
          <cell r="E172">
            <v>5</v>
          </cell>
          <cell r="F172" t="str">
            <v>R02A</v>
          </cell>
        </row>
        <row r="173">
          <cell r="A173" t="str">
            <v>R02B</v>
          </cell>
          <cell r="B173" t="str">
            <v>ADMINISTRATIVA</v>
          </cell>
          <cell r="C173" t="str">
            <v>RECURSOS FISICOS</v>
          </cell>
          <cell r="D173">
            <v>5111</v>
          </cell>
          <cell r="E173">
            <v>5</v>
          </cell>
          <cell r="F173" t="str">
            <v>R02B</v>
          </cell>
        </row>
        <row r="174">
          <cell r="A174" t="str">
            <v>R03A</v>
          </cell>
          <cell r="B174" t="str">
            <v>ADMINISTRATIVA</v>
          </cell>
          <cell r="C174" t="str">
            <v>MANTENIMIENTO</v>
          </cell>
          <cell r="D174">
            <v>5111</v>
          </cell>
          <cell r="E174">
            <v>5</v>
          </cell>
          <cell r="F174" t="str">
            <v>R03A</v>
          </cell>
        </row>
        <row r="175">
          <cell r="A175" t="str">
            <v>R03B</v>
          </cell>
          <cell r="B175" t="str">
            <v>ADMINISTRATIVA</v>
          </cell>
          <cell r="C175" t="str">
            <v>MANTENIMIENTO</v>
          </cell>
          <cell r="D175">
            <v>5111</v>
          </cell>
          <cell r="E175">
            <v>5</v>
          </cell>
          <cell r="F175" t="str">
            <v>R03B</v>
          </cell>
        </row>
        <row r="176">
          <cell r="A176" t="str">
            <v>R04A</v>
          </cell>
          <cell r="B176" t="str">
            <v>ADMINISTRATIVA</v>
          </cell>
          <cell r="C176" t="str">
            <v>ASEO Y LIMPIEZA</v>
          </cell>
          <cell r="D176">
            <v>5111</v>
          </cell>
          <cell r="E176">
            <v>5</v>
          </cell>
          <cell r="F176" t="str">
            <v>R04A</v>
          </cell>
        </row>
        <row r="177">
          <cell r="A177" t="str">
            <v>R04B</v>
          </cell>
          <cell r="B177" t="str">
            <v>ADMINISTRATIVA</v>
          </cell>
          <cell r="C177" t="str">
            <v>ASEO Y LIMPIEZA</v>
          </cell>
          <cell r="D177">
            <v>5111</v>
          </cell>
          <cell r="E177">
            <v>5</v>
          </cell>
          <cell r="F177" t="str">
            <v>R04B</v>
          </cell>
        </row>
        <row r="178">
          <cell r="A178" t="str">
            <v>R05A</v>
          </cell>
          <cell r="B178" t="str">
            <v>ADMINISTRATIVA</v>
          </cell>
          <cell r="C178" t="str">
            <v>TALENTO HUMANO</v>
          </cell>
          <cell r="D178">
            <v>5111</v>
          </cell>
          <cell r="E178">
            <v>5</v>
          </cell>
          <cell r="F178" t="str">
            <v>R05A</v>
          </cell>
        </row>
        <row r="179">
          <cell r="A179" t="str">
            <v>R06A</v>
          </cell>
          <cell r="B179" t="str">
            <v>ADMINISTRATIVA</v>
          </cell>
          <cell r="C179" t="str">
            <v>SEGURIDAD Y VIGILANCIA</v>
          </cell>
          <cell r="D179">
            <v>5111</v>
          </cell>
          <cell r="E179">
            <v>5</v>
          </cell>
          <cell r="F179" t="str">
            <v>R06A</v>
          </cell>
        </row>
        <row r="180">
          <cell r="A180" t="str">
            <v>R06B</v>
          </cell>
          <cell r="B180" t="str">
            <v>ADMINISTRATIVA</v>
          </cell>
          <cell r="C180" t="str">
            <v>SEGURIDAD Y VIGILANCIA</v>
          </cell>
          <cell r="D180">
            <v>5111</v>
          </cell>
          <cell r="E180">
            <v>5</v>
          </cell>
          <cell r="F180" t="str">
            <v>R06B</v>
          </cell>
        </row>
        <row r="181">
          <cell r="A181" t="str">
            <v>R07A</v>
          </cell>
          <cell r="B181" t="str">
            <v>ADMINISTRATIVA</v>
          </cell>
          <cell r="C181" t="str">
            <v>OTROS VEHICULOS Y CONDUCTORES</v>
          </cell>
          <cell r="D181">
            <v>5111</v>
          </cell>
          <cell r="E181">
            <v>5</v>
          </cell>
          <cell r="F181" t="str">
            <v>R07A</v>
          </cell>
        </row>
        <row r="182">
          <cell r="A182" t="str">
            <v>R07B</v>
          </cell>
          <cell r="B182" t="str">
            <v>ADMINISTRATIVA</v>
          </cell>
          <cell r="C182" t="str">
            <v>OTROS VEHICULOS Y CONDUCTORES</v>
          </cell>
          <cell r="D182">
            <v>5111</v>
          </cell>
          <cell r="E182">
            <v>5</v>
          </cell>
          <cell r="F182" t="str">
            <v>R07B</v>
          </cell>
        </row>
        <row r="183">
          <cell r="A183" t="str">
            <v>R08A</v>
          </cell>
          <cell r="B183" t="str">
            <v>ADMINISTRATIVA</v>
          </cell>
          <cell r="C183" t="str">
            <v>SALUD OCUPACIONAL</v>
          </cell>
          <cell r="D183">
            <v>5111</v>
          </cell>
          <cell r="E183">
            <v>5</v>
          </cell>
          <cell r="F183" t="str">
            <v>R08A</v>
          </cell>
        </row>
        <row r="184">
          <cell r="A184" t="str">
            <v>R09A</v>
          </cell>
          <cell r="B184" t="str">
            <v>ADMINISTRATIVA</v>
          </cell>
          <cell r="C184" t="str">
            <v>GESTIÓN DOCUMENTAL Y ARCHIVISTICA</v>
          </cell>
          <cell r="D184">
            <v>5111</v>
          </cell>
          <cell r="E184">
            <v>5</v>
          </cell>
          <cell r="F184" t="str">
            <v>R09A</v>
          </cell>
        </row>
        <row r="185">
          <cell r="A185" t="str">
            <v>S01A</v>
          </cell>
          <cell r="B185" t="str">
            <v>FINANCIERA</v>
          </cell>
          <cell r="C185" t="str">
            <v>COORDINACION FINANCIERA</v>
          </cell>
          <cell r="D185">
            <v>5111</v>
          </cell>
          <cell r="E185">
            <v>5</v>
          </cell>
          <cell r="F185" t="str">
            <v>S01A</v>
          </cell>
        </row>
        <row r="186">
          <cell r="A186" t="str">
            <v>S02A</v>
          </cell>
          <cell r="B186" t="str">
            <v>FINANCIERA</v>
          </cell>
          <cell r="C186" t="str">
            <v>CONTABILIDAD Y COSTOS</v>
          </cell>
          <cell r="D186">
            <v>5111</v>
          </cell>
          <cell r="E186">
            <v>5</v>
          </cell>
          <cell r="F186" t="str">
            <v>S02A</v>
          </cell>
        </row>
        <row r="187">
          <cell r="A187" t="str">
            <v>S03A</v>
          </cell>
          <cell r="B187" t="str">
            <v>FINANCIERA</v>
          </cell>
          <cell r="C187" t="str">
            <v>CARTERA</v>
          </cell>
          <cell r="D187">
            <v>5111</v>
          </cell>
          <cell r="E187">
            <v>5</v>
          </cell>
          <cell r="F187" t="str">
            <v>S03A</v>
          </cell>
        </row>
        <row r="188">
          <cell r="A188" t="str">
            <v>S03B</v>
          </cell>
          <cell r="B188" t="str">
            <v>FINANCIERA</v>
          </cell>
          <cell r="D188">
            <v>5111</v>
          </cell>
          <cell r="E188">
            <v>5</v>
          </cell>
          <cell r="F188" t="str">
            <v>S03B</v>
          </cell>
        </row>
        <row r="189">
          <cell r="A189" t="str">
            <v>S04A</v>
          </cell>
          <cell r="B189" t="str">
            <v>FINANCIERA</v>
          </cell>
          <cell r="C189" t="str">
            <v>FACTURACIÓN Y AUDITORIA DE CUENTAS MEDICAS</v>
          </cell>
          <cell r="D189">
            <v>5111</v>
          </cell>
          <cell r="E189">
            <v>5</v>
          </cell>
          <cell r="F189" t="str">
            <v>S04A</v>
          </cell>
        </row>
        <row r="190">
          <cell r="A190" t="str">
            <v>S04B</v>
          </cell>
          <cell r="B190" t="str">
            <v>FINANCIERA</v>
          </cell>
          <cell r="C190" t="str">
            <v>FACTURACIÓN Y AUDITORIA DE CUENTAS MEDICAS</v>
          </cell>
          <cell r="D190">
            <v>5111</v>
          </cell>
          <cell r="E190">
            <v>5</v>
          </cell>
          <cell r="F190" t="str">
            <v>S04B</v>
          </cell>
        </row>
        <row r="191">
          <cell r="A191" t="str">
            <v>S05A</v>
          </cell>
          <cell r="B191" t="str">
            <v>FINANCIERA</v>
          </cell>
          <cell r="C191" t="str">
            <v>TESORERÍA</v>
          </cell>
          <cell r="D191">
            <v>5111</v>
          </cell>
          <cell r="E191">
            <v>5</v>
          </cell>
          <cell r="F191" t="str">
            <v>S05A</v>
          </cell>
        </row>
        <row r="192">
          <cell r="A192" t="str">
            <v>S06A</v>
          </cell>
          <cell r="B192" t="str">
            <v>FINANCIERA</v>
          </cell>
          <cell r="C192" t="str">
            <v>PRESUPUESTO</v>
          </cell>
          <cell r="D192">
            <v>5111</v>
          </cell>
          <cell r="E192">
            <v>5</v>
          </cell>
          <cell r="F192" t="str">
            <v>S06A</v>
          </cell>
        </row>
        <row r="193">
          <cell r="A193" t="str">
            <v>T01A</v>
          </cell>
          <cell r="B193" t="str">
            <v>GERENCIA Y GESTIÓN</v>
          </cell>
          <cell r="C193" t="str">
            <v>GERENCIA Y JUNTA DIRECTIVA</v>
          </cell>
          <cell r="D193">
            <v>5111</v>
          </cell>
          <cell r="E193">
            <v>5</v>
          </cell>
          <cell r="F193" t="str">
            <v>T01A</v>
          </cell>
        </row>
        <row r="194">
          <cell r="A194" t="str">
            <v>T02A</v>
          </cell>
          <cell r="B194" t="str">
            <v>GERENCIA Y GESTIÓN</v>
          </cell>
          <cell r="C194" t="str">
            <v>COMUNICACIÓN Y PRENSA</v>
          </cell>
          <cell r="D194">
            <v>5111</v>
          </cell>
          <cell r="E194">
            <v>5</v>
          </cell>
          <cell r="F194" t="str">
            <v>T02A</v>
          </cell>
        </row>
        <row r="195">
          <cell r="A195" t="str">
            <v>T03A</v>
          </cell>
          <cell r="B195" t="str">
            <v>GERENCIA Y GESTIÓN</v>
          </cell>
          <cell r="C195" t="str">
            <v>CONTROL INTERNO DISCIPLINARIO</v>
          </cell>
          <cell r="D195">
            <v>5111</v>
          </cell>
          <cell r="E195">
            <v>5</v>
          </cell>
          <cell r="F195" t="str">
            <v>T03A</v>
          </cell>
        </row>
        <row r="196">
          <cell r="A196" t="str">
            <v>T04A</v>
          </cell>
          <cell r="B196" t="str">
            <v>GERENCIA Y GESTIÓN</v>
          </cell>
          <cell r="C196" t="str">
            <v>GESTION PUBLICA Y AUTOCONTROL</v>
          </cell>
          <cell r="D196">
            <v>5111</v>
          </cell>
          <cell r="E196">
            <v>5</v>
          </cell>
          <cell r="F196" t="str">
            <v>T04A</v>
          </cell>
        </row>
        <row r="197">
          <cell r="A197" t="str">
            <v>T05A</v>
          </cell>
          <cell r="B197" t="str">
            <v>GERENCIA Y GESTIÓN</v>
          </cell>
          <cell r="C197" t="str">
            <v>JURIDICA Y CONTRATACION</v>
          </cell>
          <cell r="D197">
            <v>5111</v>
          </cell>
          <cell r="E197">
            <v>5</v>
          </cell>
          <cell r="F197" t="str">
            <v>T05A</v>
          </cell>
        </row>
        <row r="198">
          <cell r="A198" t="str">
            <v>T05B</v>
          </cell>
          <cell r="B198" t="str">
            <v>GERENCIA Y GESTIÓN</v>
          </cell>
          <cell r="D198">
            <v>5111</v>
          </cell>
          <cell r="E198">
            <v>5</v>
          </cell>
          <cell r="F198" t="str">
            <v>T05B</v>
          </cell>
        </row>
        <row r="199">
          <cell r="A199" t="str">
            <v>T06A</v>
          </cell>
          <cell r="B199" t="str">
            <v>GERENCIA Y GESTIÓN</v>
          </cell>
          <cell r="C199" t="str">
            <v>MERCADEO Y PUBLICIDAD</v>
          </cell>
          <cell r="D199">
            <v>5111</v>
          </cell>
          <cell r="E199">
            <v>5</v>
          </cell>
          <cell r="F199" t="str">
            <v>T06A</v>
          </cell>
        </row>
        <row r="200">
          <cell r="A200" t="str">
            <v>T06B</v>
          </cell>
          <cell r="B200" t="str">
            <v>GERENCIA Y GESTIÓN</v>
          </cell>
          <cell r="D200">
            <v>5111</v>
          </cell>
          <cell r="E200">
            <v>5</v>
          </cell>
          <cell r="F200" t="str">
            <v>T06B</v>
          </cell>
        </row>
        <row r="201">
          <cell r="A201" t="str">
            <v>T07A</v>
          </cell>
          <cell r="B201" t="str">
            <v>GERENCIA Y GESTIÓN</v>
          </cell>
          <cell r="C201" t="str">
            <v>SISTEMAS</v>
          </cell>
          <cell r="D201">
            <v>5111</v>
          </cell>
          <cell r="E201">
            <v>5</v>
          </cell>
          <cell r="F201" t="str">
            <v>T07A</v>
          </cell>
        </row>
        <row r="202">
          <cell r="A202" t="str">
            <v>T08A</v>
          </cell>
          <cell r="B202" t="str">
            <v>GERENCIA Y GESTIÓN</v>
          </cell>
          <cell r="C202" t="str">
            <v>PLANEACION Y DESARROLLO INSTITUCIONAL</v>
          </cell>
          <cell r="D202">
            <v>5111</v>
          </cell>
          <cell r="E202">
            <v>5</v>
          </cell>
          <cell r="F202" t="str">
            <v>T08A</v>
          </cell>
        </row>
        <row r="203">
          <cell r="A203" t="str">
            <v>T09A</v>
          </cell>
          <cell r="B203" t="str">
            <v>GERENCIA Y GESTIÓN</v>
          </cell>
          <cell r="C203" t="str">
            <v>REVISORIA FISCAL</v>
          </cell>
          <cell r="D203">
            <v>5111</v>
          </cell>
          <cell r="E203">
            <v>5</v>
          </cell>
          <cell r="F203" t="str">
            <v>T09A</v>
          </cell>
        </row>
        <row r="204">
          <cell r="A204" t="str">
            <v>T09B</v>
          </cell>
          <cell r="B204" t="str">
            <v>GERENCIA Y GESTIÓN</v>
          </cell>
          <cell r="D204">
            <v>5111</v>
          </cell>
          <cell r="E204">
            <v>5</v>
          </cell>
          <cell r="F204" t="str">
            <v>T09B</v>
          </cell>
        </row>
        <row r="205">
          <cell r="A205" t="str">
            <v>T10A</v>
          </cell>
          <cell r="B205" t="str">
            <v>GERENCIA Y GESTIÓN</v>
          </cell>
          <cell r="C205" t="str">
            <v>PROGRAMAS DE CALIDAD Y ACREDITACIÓN</v>
          </cell>
          <cell r="D205">
            <v>5111</v>
          </cell>
          <cell r="E205">
            <v>5</v>
          </cell>
          <cell r="F205" t="str">
            <v>T10A</v>
          </cell>
        </row>
        <row r="206">
          <cell r="A206" t="str">
            <v>U01A</v>
          </cell>
          <cell r="B206" t="str">
            <v>DIRECCION MEDICA</v>
          </cell>
          <cell r="C206" t="str">
            <v>COORDINACION MEDICA</v>
          </cell>
          <cell r="D206">
            <v>5111</v>
          </cell>
          <cell r="E206">
            <v>5</v>
          </cell>
          <cell r="F206" t="str">
            <v>U01A</v>
          </cell>
        </row>
        <row r="207">
          <cell r="A207" t="str">
            <v>U02A</v>
          </cell>
          <cell r="B207" t="str">
            <v>DIRECCION MEDICA</v>
          </cell>
          <cell r="C207" t="str">
            <v>AUDITORIA MEDICA</v>
          </cell>
          <cell r="D207">
            <v>5111</v>
          </cell>
          <cell r="E207">
            <v>5</v>
          </cell>
          <cell r="F207" t="str">
            <v>U02A</v>
          </cell>
        </row>
        <row r="208">
          <cell r="A208" t="str">
            <v>U03A</v>
          </cell>
          <cell r="B208" t="str">
            <v>DIRECCION MEDICA</v>
          </cell>
          <cell r="C208" t="str">
            <v>EDUCACION MEDICA</v>
          </cell>
          <cell r="D208">
            <v>5111</v>
          </cell>
          <cell r="E208">
            <v>5</v>
          </cell>
          <cell r="F208" t="str">
            <v>U03A</v>
          </cell>
        </row>
        <row r="209">
          <cell r="A209" t="str">
            <v>U04A</v>
          </cell>
          <cell r="B209" t="str">
            <v>DIRECCION MEDICA</v>
          </cell>
          <cell r="C209" t="str">
            <v>INVESTIGACION CIENTIFICA</v>
          </cell>
          <cell r="D209">
            <v>5111</v>
          </cell>
          <cell r="E209">
            <v>5</v>
          </cell>
          <cell r="F209" t="str">
            <v>U04A</v>
          </cell>
        </row>
      </sheetData>
      <sheetData sheetId="6">
        <row r="1">
          <cell r="A1" t="str">
            <v>CEDULA</v>
          </cell>
          <cell r="B1" t="str">
            <v>COD NOM</v>
          </cell>
          <cell r="C1" t="str">
            <v>CCO</v>
          </cell>
          <cell r="D1" t="str">
            <v>NOMBRE</v>
          </cell>
          <cell r="E1" t="str">
            <v>FEC-ING</v>
          </cell>
          <cell r="F1" t="str">
            <v>RET OFICIO</v>
          </cell>
          <cell r="G1" t="str">
            <v>BASICO-MES</v>
          </cell>
        </row>
        <row r="2">
          <cell r="A2">
            <v>209461</v>
          </cell>
          <cell r="B2" t="str">
            <v>01475</v>
          </cell>
          <cell r="C2" t="str">
            <v>C01A</v>
          </cell>
          <cell r="D2" t="str">
            <v>LONDONO GIRALDO GERMAN ANIBAL</v>
          </cell>
          <cell r="E2">
            <v>33312</v>
          </cell>
          <cell r="F2" t="str">
            <v>MEDICO ESPECIALISTA</v>
          </cell>
          <cell r="G2">
            <v>4390231.92</v>
          </cell>
        </row>
        <row r="3">
          <cell r="A3">
            <v>234423</v>
          </cell>
          <cell r="B3" t="str">
            <v>01300</v>
          </cell>
          <cell r="C3" t="str">
            <v>U02A</v>
          </cell>
          <cell r="D3" t="str">
            <v>ALVAN DE OTALORA GLADYS MILAGR</v>
          </cell>
          <cell r="E3">
            <v>37501</v>
          </cell>
          <cell r="F3" t="str">
            <v>MEDICO ESPECIALISTA</v>
          </cell>
          <cell r="G3">
            <v>4390231.92</v>
          </cell>
        </row>
        <row r="4">
          <cell r="A4">
            <v>2988847</v>
          </cell>
          <cell r="B4" t="str">
            <v>01293</v>
          </cell>
          <cell r="C4" t="str">
            <v>S01A</v>
          </cell>
          <cell r="D4" t="str">
            <v>AGUIRRE CASTILLO JHON HERMAN</v>
          </cell>
          <cell r="E4">
            <v>37504</v>
          </cell>
          <cell r="F4" t="str">
            <v>AUXILIAR ADMINISTRATIVO</v>
          </cell>
          <cell r="G4">
            <v>1208706</v>
          </cell>
        </row>
        <row r="5">
          <cell r="A5">
            <v>2995595</v>
          </cell>
          <cell r="B5" t="str">
            <v>00008</v>
          </cell>
          <cell r="C5" t="str">
            <v>S04A</v>
          </cell>
          <cell r="D5" t="str">
            <v>ROMERO AMORTEGUI OSCAR N</v>
          </cell>
          <cell r="E5">
            <v>32009</v>
          </cell>
          <cell r="F5" t="str">
            <v>AUXILIAR ADMINISTRATIVO</v>
          </cell>
          <cell r="G5">
            <v>1208706</v>
          </cell>
        </row>
        <row r="6">
          <cell r="A6">
            <v>3096034</v>
          </cell>
          <cell r="B6" t="str">
            <v>00013</v>
          </cell>
          <cell r="C6" t="str">
            <v>N08A</v>
          </cell>
          <cell r="D6" t="str">
            <v>ALDANA LEON VICTOR MANUEL</v>
          </cell>
          <cell r="E6">
            <v>32378</v>
          </cell>
          <cell r="F6" t="str">
            <v>CONDUCTOR</v>
          </cell>
          <cell r="G6">
            <v>1249933.92</v>
          </cell>
        </row>
        <row r="7">
          <cell r="A7">
            <v>3182779</v>
          </cell>
          <cell r="B7" t="str">
            <v>00014</v>
          </cell>
          <cell r="C7" t="str">
            <v>C11A</v>
          </cell>
          <cell r="D7" t="str">
            <v>PAEZ OSPINA JOSE MAURICIO</v>
          </cell>
          <cell r="E7">
            <v>35034</v>
          </cell>
          <cell r="F7" t="str">
            <v>MEDICO ESPECIALISTA</v>
          </cell>
          <cell r="G7">
            <v>2438850.96</v>
          </cell>
        </row>
        <row r="8">
          <cell r="A8">
            <v>3251492</v>
          </cell>
          <cell r="B8" t="str">
            <v>00017</v>
          </cell>
          <cell r="C8" t="str">
            <v>L01A</v>
          </cell>
          <cell r="D8" t="str">
            <v>REYES DELGADO JOSE ADOLFO</v>
          </cell>
          <cell r="E8">
            <v>33849</v>
          </cell>
          <cell r="F8" t="str">
            <v>TECNICO AREA SALUD</v>
          </cell>
          <cell r="G8">
            <v>1605565.92</v>
          </cell>
        </row>
        <row r="9">
          <cell r="A9">
            <v>4146992</v>
          </cell>
          <cell r="B9" t="str">
            <v>01468</v>
          </cell>
          <cell r="C9" t="str">
            <v>N08A</v>
          </cell>
          <cell r="D9" t="str">
            <v>CORREDOR PARDO JULIO NARCISO</v>
          </cell>
          <cell r="E9">
            <v>39650</v>
          </cell>
          <cell r="F9" t="str">
            <v>CONDUCTOR</v>
          </cell>
          <cell r="G9">
            <v>1249933.92</v>
          </cell>
        </row>
        <row r="10">
          <cell r="A10">
            <v>4346933</v>
          </cell>
          <cell r="B10" t="str">
            <v>01620</v>
          </cell>
          <cell r="C10" t="str">
            <v>B01A</v>
          </cell>
          <cell r="D10" t="str">
            <v>ECHEVERRI  LUIS EDUARDO</v>
          </cell>
          <cell r="E10">
            <v>40918</v>
          </cell>
          <cell r="F10" t="str">
            <v>AUXILIAR AREA SALUD</v>
          </cell>
          <cell r="G10">
            <v>1452084.96</v>
          </cell>
        </row>
        <row r="11">
          <cell r="A11">
            <v>4881123</v>
          </cell>
          <cell r="B11" t="str">
            <v>01295</v>
          </cell>
          <cell r="C11" t="str">
            <v>C01A</v>
          </cell>
          <cell r="D11" t="str">
            <v>GONZALEZ VARGAS OLEGARIO</v>
          </cell>
          <cell r="E11">
            <v>37508</v>
          </cell>
          <cell r="F11" t="str">
            <v>MEDICO ESPECIALISTA</v>
          </cell>
          <cell r="G11">
            <v>4390231.92</v>
          </cell>
        </row>
        <row r="12">
          <cell r="A12">
            <v>5600103</v>
          </cell>
          <cell r="B12" t="str">
            <v>00023</v>
          </cell>
          <cell r="C12" t="str">
            <v>S04A</v>
          </cell>
          <cell r="D12" t="str">
            <v>GUZMAN GARCIA JAIRO</v>
          </cell>
          <cell r="E12">
            <v>30449</v>
          </cell>
          <cell r="F12" t="str">
            <v>AUXILIAR AREA SALUD</v>
          </cell>
          <cell r="G12">
            <v>1130117.04</v>
          </cell>
        </row>
        <row r="13">
          <cell r="A13">
            <v>5618046</v>
          </cell>
          <cell r="B13" t="str">
            <v>00024</v>
          </cell>
          <cell r="C13" t="str">
            <v>R03A</v>
          </cell>
          <cell r="D13" t="str">
            <v>LOPEZ BADILLO HERNANDO</v>
          </cell>
          <cell r="E13">
            <v>30524</v>
          </cell>
          <cell r="F13" t="str">
            <v>AUXILIAR DE MANTENIMIENT</v>
          </cell>
          <cell r="G13">
            <v>1163723.28</v>
          </cell>
        </row>
        <row r="14">
          <cell r="A14">
            <v>5668179</v>
          </cell>
          <cell r="B14" t="str">
            <v>00025</v>
          </cell>
          <cell r="C14" t="str">
            <v>R03A</v>
          </cell>
          <cell r="D14" t="str">
            <v>TAVERA MEJIA JULIO</v>
          </cell>
          <cell r="E14">
            <v>30414</v>
          </cell>
          <cell r="F14" t="str">
            <v>AUXILIAR DE MANTENIMIENT</v>
          </cell>
          <cell r="G14">
            <v>1163723.28</v>
          </cell>
        </row>
        <row r="15">
          <cell r="A15">
            <v>5678714</v>
          </cell>
          <cell r="B15" t="str">
            <v>00026</v>
          </cell>
          <cell r="C15" t="str">
            <v>R03A</v>
          </cell>
          <cell r="D15" t="str">
            <v>BLANCO VELOZA ABDELINO</v>
          </cell>
          <cell r="E15">
            <v>31218</v>
          </cell>
          <cell r="F15" t="str">
            <v>AUXILIAR DE MANTENIMIENT</v>
          </cell>
          <cell r="G15">
            <v>1163723.28</v>
          </cell>
        </row>
        <row r="16">
          <cell r="A16">
            <v>6027308</v>
          </cell>
          <cell r="B16" t="str">
            <v>00028</v>
          </cell>
          <cell r="C16" t="str">
            <v>R09A</v>
          </cell>
          <cell r="D16" t="str">
            <v>OSPINA ALVAREZ OSWALDO</v>
          </cell>
          <cell r="E16">
            <v>34984</v>
          </cell>
          <cell r="F16" t="str">
            <v>AUXILIAR ADMINISTRATIVO</v>
          </cell>
          <cell r="G16">
            <v>1452084.96</v>
          </cell>
        </row>
        <row r="17">
          <cell r="A17">
            <v>7222384</v>
          </cell>
          <cell r="B17" t="str">
            <v>01641</v>
          </cell>
          <cell r="C17" t="str">
            <v>T05A</v>
          </cell>
          <cell r="D17" t="str">
            <v>PARDO PEREZ JAVIER</v>
          </cell>
          <cell r="E17">
            <v>41093</v>
          </cell>
          <cell r="F17" t="str">
            <v>JEFE OFICINA ASESORA</v>
          </cell>
          <cell r="G17">
            <v>3567408</v>
          </cell>
        </row>
        <row r="18">
          <cell r="A18">
            <v>7227149</v>
          </cell>
          <cell r="B18" t="str">
            <v>01491</v>
          </cell>
          <cell r="C18" t="str">
            <v>C01A</v>
          </cell>
          <cell r="D18" t="str">
            <v>BECERRA CAMARGO FELIX HERNANDO</v>
          </cell>
          <cell r="E18">
            <v>40058</v>
          </cell>
          <cell r="F18" t="str">
            <v>MEDICO ESPECIALISTA</v>
          </cell>
          <cell r="G18">
            <v>4390231.92</v>
          </cell>
        </row>
        <row r="19">
          <cell r="A19">
            <v>9081541</v>
          </cell>
          <cell r="B19" t="str">
            <v>01366</v>
          </cell>
          <cell r="C19" t="str">
            <v>A02A</v>
          </cell>
          <cell r="D19" t="str">
            <v>ESPINOSA ESPINOSA JOSE GABRIEL</v>
          </cell>
          <cell r="E19">
            <v>38664</v>
          </cell>
          <cell r="F19" t="str">
            <v>MEDICO ESPECIALISTA</v>
          </cell>
          <cell r="G19">
            <v>4390231.92</v>
          </cell>
        </row>
        <row r="20">
          <cell r="A20">
            <v>9518522</v>
          </cell>
          <cell r="B20" t="str">
            <v>01486</v>
          </cell>
          <cell r="C20" t="str">
            <v>B01A</v>
          </cell>
          <cell r="D20" t="str">
            <v>BARACALDO CAMARGO JESUS</v>
          </cell>
          <cell r="E20">
            <v>40058</v>
          </cell>
          <cell r="F20" t="str">
            <v>MEDICO GENERAL</v>
          </cell>
          <cell r="G20">
            <v>2190819</v>
          </cell>
        </row>
        <row r="21">
          <cell r="A21">
            <v>9519448</v>
          </cell>
          <cell r="B21" t="str">
            <v>00033</v>
          </cell>
          <cell r="C21" t="str">
            <v>D02A</v>
          </cell>
          <cell r="D21" t="str">
            <v>NOSSA MORENO HUGO HERNANDO</v>
          </cell>
          <cell r="E21">
            <v>30449</v>
          </cell>
          <cell r="F21" t="str">
            <v>MEDICO ESPECIALISTA</v>
          </cell>
          <cell r="G21">
            <v>4390231.92</v>
          </cell>
        </row>
        <row r="22">
          <cell r="A22">
            <v>9520750</v>
          </cell>
          <cell r="B22" t="str">
            <v>01370</v>
          </cell>
          <cell r="C22" t="str">
            <v>C11A</v>
          </cell>
          <cell r="D22" t="str">
            <v>SANDOVAL REYES JULIO</v>
          </cell>
          <cell r="E22">
            <v>38664</v>
          </cell>
          <cell r="F22" t="str">
            <v>MEDICO ESPECIALISTA</v>
          </cell>
          <cell r="G22">
            <v>2438850.96</v>
          </cell>
        </row>
        <row r="23">
          <cell r="A23">
            <v>9534289</v>
          </cell>
          <cell r="B23" t="str">
            <v>01376</v>
          </cell>
          <cell r="C23" t="str">
            <v>C11A</v>
          </cell>
          <cell r="D23" t="str">
            <v>ROJAS BAEZ GUILLERMO</v>
          </cell>
          <cell r="E23">
            <v>38869</v>
          </cell>
          <cell r="F23" t="str">
            <v>MEDICO ESPECIALISTA</v>
          </cell>
          <cell r="G23">
            <v>2438850.96</v>
          </cell>
        </row>
        <row r="24">
          <cell r="A24">
            <v>10256646</v>
          </cell>
          <cell r="B24" t="str">
            <v>00035</v>
          </cell>
          <cell r="C24" t="str">
            <v>C04A</v>
          </cell>
          <cell r="D24" t="str">
            <v>ARISTIZABAL MAYA JORGE H</v>
          </cell>
          <cell r="E24">
            <v>34901</v>
          </cell>
          <cell r="F24" t="str">
            <v>MEDICO ESPECIALISTA</v>
          </cell>
          <cell r="G24">
            <v>2438850.96</v>
          </cell>
        </row>
        <row r="25">
          <cell r="A25">
            <v>11310355</v>
          </cell>
          <cell r="B25" t="str">
            <v>01378</v>
          </cell>
          <cell r="C25" t="str">
            <v>I06A</v>
          </cell>
          <cell r="D25" t="str">
            <v>PARAMO GUALTEROS FERNANDO</v>
          </cell>
          <cell r="E25">
            <v>38869</v>
          </cell>
          <cell r="F25" t="str">
            <v>MEDICO ESPECIALISTA</v>
          </cell>
          <cell r="G25">
            <v>4390231.92</v>
          </cell>
        </row>
        <row r="26">
          <cell r="A26">
            <v>11446073</v>
          </cell>
          <cell r="B26" t="str">
            <v>01616</v>
          </cell>
          <cell r="C26" t="str">
            <v>S01A</v>
          </cell>
          <cell r="D26" t="str">
            <v>REYES SARMIENTO VICTOR RAUL</v>
          </cell>
          <cell r="E26">
            <v>40878</v>
          </cell>
          <cell r="F26" t="str">
            <v>OPERARIO DE SERVICIOS GE</v>
          </cell>
          <cell r="G26">
            <v>1163723.28</v>
          </cell>
        </row>
        <row r="27">
          <cell r="A27">
            <v>11795403</v>
          </cell>
          <cell r="B27" t="str">
            <v>01498</v>
          </cell>
          <cell r="C27" t="str">
            <v>B01A</v>
          </cell>
          <cell r="D27" t="str">
            <v>PRADO DE LA GUARDIA RONALD</v>
          </cell>
          <cell r="E27">
            <v>40064</v>
          </cell>
          <cell r="F27" t="str">
            <v>PROFESIONAL ESPECIALIZAD</v>
          </cell>
          <cell r="G27">
            <v>3567408</v>
          </cell>
        </row>
        <row r="28">
          <cell r="A28">
            <v>12124855</v>
          </cell>
          <cell r="B28" t="str">
            <v>00041</v>
          </cell>
          <cell r="C28" t="str">
            <v>C01A</v>
          </cell>
          <cell r="D28" t="str">
            <v>MARROQUIN GARCIA LUIS MIGUEL</v>
          </cell>
          <cell r="E28">
            <v>35310</v>
          </cell>
          <cell r="F28" t="str">
            <v>MEDICO ESPECIALISTA</v>
          </cell>
          <cell r="G28">
            <v>4390231.92</v>
          </cell>
        </row>
        <row r="29">
          <cell r="A29">
            <v>12558264</v>
          </cell>
          <cell r="B29" t="str">
            <v>01321</v>
          </cell>
          <cell r="C29" t="str">
            <v>S02A</v>
          </cell>
          <cell r="D29" t="str">
            <v>MOISES HERRERA ISA MOISES</v>
          </cell>
          <cell r="E29">
            <v>36683</v>
          </cell>
          <cell r="F29" t="str">
            <v>AUXILIAR ADMINISTRATIVO</v>
          </cell>
          <cell r="G29">
            <v>1452084.96</v>
          </cell>
        </row>
        <row r="30">
          <cell r="A30">
            <v>12627133</v>
          </cell>
          <cell r="B30" t="str">
            <v>01588</v>
          </cell>
          <cell r="C30" t="str">
            <v>R03A</v>
          </cell>
          <cell r="D30" t="str">
            <v>MORENO PADILLA CARLOS</v>
          </cell>
          <cell r="E30">
            <v>40695</v>
          </cell>
          <cell r="F30" t="str">
            <v>AUXILIAR DE MANTENIMIENT</v>
          </cell>
          <cell r="G30">
            <v>1163723.28</v>
          </cell>
        </row>
        <row r="31">
          <cell r="A31">
            <v>12971476</v>
          </cell>
          <cell r="B31" t="str">
            <v>00043</v>
          </cell>
          <cell r="C31" t="str">
            <v>J08A</v>
          </cell>
          <cell r="D31" t="str">
            <v>CAICEDO ROSERO FRANCO JAVIER</v>
          </cell>
          <cell r="E31">
            <v>33738</v>
          </cell>
          <cell r="F31" t="str">
            <v>MEDICO ESPECIALISTA</v>
          </cell>
          <cell r="G31">
            <v>2438850.96</v>
          </cell>
        </row>
        <row r="32">
          <cell r="A32">
            <v>12980860</v>
          </cell>
          <cell r="B32" t="str">
            <v>00044</v>
          </cell>
          <cell r="C32" t="str">
            <v>B01A</v>
          </cell>
          <cell r="D32" t="str">
            <v>FIGUEROA MORA MARIO FERNANDO</v>
          </cell>
          <cell r="E32">
            <v>34891</v>
          </cell>
          <cell r="F32" t="str">
            <v>MEDICO GENERAL</v>
          </cell>
          <cell r="G32">
            <v>2190819</v>
          </cell>
        </row>
        <row r="33">
          <cell r="A33">
            <v>13060725</v>
          </cell>
          <cell r="B33" t="str">
            <v>00045</v>
          </cell>
          <cell r="C33" t="str">
            <v>S05A</v>
          </cell>
          <cell r="D33" t="str">
            <v>FAJARDO MATERON LUIS EDUARDO</v>
          </cell>
          <cell r="E33">
            <v>30265</v>
          </cell>
          <cell r="F33" t="str">
            <v>TECNICO OPERATIVO</v>
          </cell>
          <cell r="G33">
            <v>1786050.96</v>
          </cell>
        </row>
        <row r="34">
          <cell r="A34">
            <v>13450437</v>
          </cell>
          <cell r="B34" t="str">
            <v>01617</v>
          </cell>
          <cell r="C34" t="str">
            <v>R03A</v>
          </cell>
          <cell r="D34" t="str">
            <v>GARCIA CASTELLANOS JOSE RAMON</v>
          </cell>
          <cell r="E34">
            <v>40878</v>
          </cell>
          <cell r="F34" t="str">
            <v>OPERARIO DE SERVICIOS GE</v>
          </cell>
          <cell r="G34">
            <v>1009796.88</v>
          </cell>
        </row>
        <row r="35">
          <cell r="A35">
            <v>13845108</v>
          </cell>
          <cell r="B35" t="str">
            <v>01134</v>
          </cell>
          <cell r="C35" t="str">
            <v>C11A</v>
          </cell>
          <cell r="D35" t="str">
            <v>MATEUS LUGO RUBEN EDUARDO</v>
          </cell>
          <cell r="E35">
            <v>35765</v>
          </cell>
          <cell r="F35" t="str">
            <v>MEDICO ESPECIALISTA</v>
          </cell>
          <cell r="G35">
            <v>4390231.92</v>
          </cell>
        </row>
        <row r="36">
          <cell r="A36">
            <v>14231417</v>
          </cell>
          <cell r="B36" t="str">
            <v>01595</v>
          </cell>
          <cell r="C36" t="str">
            <v>I03A</v>
          </cell>
          <cell r="D36" t="str">
            <v>HERNANDEZ CARDENAS FERNANDO AU</v>
          </cell>
          <cell r="E36">
            <v>40756</v>
          </cell>
          <cell r="F36" t="str">
            <v>MEDICO ESPECIALISTA</v>
          </cell>
          <cell r="G36">
            <v>2438850.96</v>
          </cell>
        </row>
        <row r="37">
          <cell r="A37">
            <v>16225035</v>
          </cell>
          <cell r="B37" t="str">
            <v>01656</v>
          </cell>
          <cell r="C37" t="str">
            <v>C11A</v>
          </cell>
          <cell r="D37" t="str">
            <v>PRADO DIAZ OSCAR FERNANDO</v>
          </cell>
          <cell r="E37">
            <v>41276</v>
          </cell>
          <cell r="F37" t="str">
            <v>MEDICO ESPECIALISTA</v>
          </cell>
          <cell r="G37">
            <v>4390231.92</v>
          </cell>
        </row>
        <row r="38">
          <cell r="A38">
            <v>17318576</v>
          </cell>
          <cell r="B38" t="str">
            <v>00072</v>
          </cell>
          <cell r="C38" t="str">
            <v>J15A</v>
          </cell>
          <cell r="D38" t="str">
            <v>PULIDO MARTINEZ DELEVI</v>
          </cell>
          <cell r="E38">
            <v>30504</v>
          </cell>
          <cell r="F38" t="str">
            <v>AUXILIAR AREA SALUD</v>
          </cell>
          <cell r="G38">
            <v>1452084.96</v>
          </cell>
        </row>
        <row r="39">
          <cell r="A39">
            <v>17340171</v>
          </cell>
          <cell r="B39" t="str">
            <v>01495</v>
          </cell>
          <cell r="C39" t="str">
            <v>B01A</v>
          </cell>
          <cell r="D39" t="str">
            <v>LUNA ZAPATA CARLOS EDUARDO</v>
          </cell>
          <cell r="E39">
            <v>40058</v>
          </cell>
          <cell r="F39" t="str">
            <v>MEDICO GENERAL</v>
          </cell>
          <cell r="G39">
            <v>2190819</v>
          </cell>
        </row>
        <row r="40">
          <cell r="A40">
            <v>17659030</v>
          </cell>
          <cell r="B40" t="str">
            <v>01592</v>
          </cell>
          <cell r="C40" t="str">
            <v>B02A</v>
          </cell>
          <cell r="D40" t="str">
            <v>MONTOYA LOPEZ GILMER JHONNY</v>
          </cell>
          <cell r="E40">
            <v>40716</v>
          </cell>
          <cell r="F40" t="str">
            <v>AUXILIAR AREA SALUD</v>
          </cell>
          <cell r="G40">
            <v>1452084.96</v>
          </cell>
        </row>
        <row r="41">
          <cell r="A41">
            <v>19075758</v>
          </cell>
          <cell r="B41" t="str">
            <v>00078</v>
          </cell>
          <cell r="C41" t="str">
            <v>C01A</v>
          </cell>
          <cell r="D41" t="str">
            <v>FUENTES CUELLO ARMANDO JOSE</v>
          </cell>
          <cell r="E41">
            <v>32748</v>
          </cell>
          <cell r="F41" t="str">
            <v>MEDICO ESPECIALISTA</v>
          </cell>
          <cell r="G41">
            <v>2438850.96</v>
          </cell>
        </row>
        <row r="42">
          <cell r="A42">
            <v>19105332</v>
          </cell>
          <cell r="B42" t="str">
            <v>00088</v>
          </cell>
          <cell r="C42" t="str">
            <v>A16A</v>
          </cell>
          <cell r="D42" t="str">
            <v>ALARCON BRETON JORGE LUIS A</v>
          </cell>
          <cell r="E42">
            <v>32569</v>
          </cell>
          <cell r="F42" t="str">
            <v>MEDICO ESPECIALISTA</v>
          </cell>
          <cell r="G42">
            <v>4390231.92</v>
          </cell>
        </row>
        <row r="43">
          <cell r="A43">
            <v>19159011</v>
          </cell>
          <cell r="B43" t="str">
            <v>00097</v>
          </cell>
          <cell r="C43" t="str">
            <v>S06A</v>
          </cell>
          <cell r="D43" t="str">
            <v>PARDO NEIRA ALVARO</v>
          </cell>
          <cell r="E43">
            <v>35345</v>
          </cell>
          <cell r="F43" t="str">
            <v>AUXILIAR ADMINISTRATIVO</v>
          </cell>
          <cell r="G43">
            <v>1776756.96</v>
          </cell>
        </row>
        <row r="44">
          <cell r="A44">
            <v>19165469</v>
          </cell>
          <cell r="B44" t="str">
            <v>00098</v>
          </cell>
          <cell r="C44" t="str">
            <v>J08A</v>
          </cell>
          <cell r="D44" t="str">
            <v>RAMIREZ CHAVEZ ALVARO</v>
          </cell>
          <cell r="E44">
            <v>33135</v>
          </cell>
          <cell r="F44" t="str">
            <v>MEDICO GENERAL</v>
          </cell>
          <cell r="G44">
            <v>2190819</v>
          </cell>
        </row>
        <row r="45">
          <cell r="A45">
            <v>19173961</v>
          </cell>
          <cell r="B45" t="str">
            <v>00101</v>
          </cell>
          <cell r="C45" t="str">
            <v>E01A</v>
          </cell>
          <cell r="D45" t="str">
            <v>REY VASQUEZ DANIEL ALFONSO</v>
          </cell>
          <cell r="E45">
            <v>30664</v>
          </cell>
          <cell r="F45" t="str">
            <v>ODONTOLOGO ESPECIALISTA</v>
          </cell>
          <cell r="G45">
            <v>2311917</v>
          </cell>
        </row>
        <row r="46">
          <cell r="A46">
            <v>19209732</v>
          </cell>
          <cell r="B46" t="str">
            <v>00106</v>
          </cell>
          <cell r="C46" t="str">
            <v>I02A</v>
          </cell>
          <cell r="D46" t="str">
            <v>RAMIREZ MORALES MIGUEL ALFONSO</v>
          </cell>
          <cell r="E46">
            <v>32618</v>
          </cell>
          <cell r="F46" t="str">
            <v>OPERARIO DE SERVICIOS GE</v>
          </cell>
          <cell r="G46">
            <v>1163723.28</v>
          </cell>
        </row>
        <row r="47">
          <cell r="A47">
            <v>19217558</v>
          </cell>
          <cell r="B47" t="str">
            <v>00107</v>
          </cell>
          <cell r="C47" t="str">
            <v>D02A</v>
          </cell>
          <cell r="D47" t="str">
            <v>SILVA FRANCO LUIS EDUARDO</v>
          </cell>
          <cell r="E47">
            <v>30727</v>
          </cell>
          <cell r="F47" t="str">
            <v>MEDICO ESPECIALISTA</v>
          </cell>
          <cell r="G47">
            <v>4390231.92</v>
          </cell>
        </row>
        <row r="48">
          <cell r="A48">
            <v>19234969</v>
          </cell>
          <cell r="B48" t="str">
            <v>00108</v>
          </cell>
          <cell r="C48" t="str">
            <v>C01A</v>
          </cell>
          <cell r="D48" t="str">
            <v>AGUILERA CASTRO OSCAR F</v>
          </cell>
          <cell r="E48">
            <v>30670</v>
          </cell>
          <cell r="F48" t="str">
            <v>MEDICO ESPECIALISTA</v>
          </cell>
          <cell r="G48">
            <v>4390231.92</v>
          </cell>
        </row>
        <row r="49">
          <cell r="A49">
            <v>19246257</v>
          </cell>
          <cell r="B49" t="str">
            <v>01506</v>
          </cell>
          <cell r="C49" t="str">
            <v>C01A</v>
          </cell>
          <cell r="D49" t="str">
            <v>ROJAS OBANDO EDGAR GUSTAVO</v>
          </cell>
          <cell r="E49">
            <v>40140</v>
          </cell>
          <cell r="F49" t="str">
            <v>MEDICO ESPECIALISTA</v>
          </cell>
          <cell r="G49">
            <v>4390231.92</v>
          </cell>
        </row>
        <row r="50">
          <cell r="A50">
            <v>19247383</v>
          </cell>
          <cell r="B50" t="str">
            <v>00111</v>
          </cell>
          <cell r="C50" t="str">
            <v>J08A</v>
          </cell>
          <cell r="D50" t="str">
            <v>GUERRA DE LA ESPRIELLA MIGUEL</v>
          </cell>
          <cell r="E50">
            <v>32542</v>
          </cell>
          <cell r="F50" t="str">
            <v>MEDICO ESPECIALISTA</v>
          </cell>
          <cell r="G50">
            <v>4390231.92</v>
          </cell>
        </row>
        <row r="51">
          <cell r="A51">
            <v>19256235</v>
          </cell>
          <cell r="B51" t="str">
            <v>01661</v>
          </cell>
          <cell r="C51" t="str">
            <v>T03A</v>
          </cell>
          <cell r="D51" t="str">
            <v>SANCHEZ FORERO BERNARDO ALFONS</v>
          </cell>
          <cell r="E51">
            <v>41348</v>
          </cell>
          <cell r="F51" t="str">
            <v>JEFE DE OFICINA</v>
          </cell>
          <cell r="G51">
            <v>3567408</v>
          </cell>
        </row>
        <row r="52">
          <cell r="A52">
            <v>19261603</v>
          </cell>
          <cell r="B52" t="str">
            <v>00112</v>
          </cell>
          <cell r="C52" t="str">
            <v>I06A</v>
          </cell>
          <cell r="D52" t="str">
            <v>VELEZ MUNERA JOSE ROBERTO</v>
          </cell>
          <cell r="E52">
            <v>31793</v>
          </cell>
          <cell r="F52" t="str">
            <v>MEDICO ESPECIALISTA</v>
          </cell>
          <cell r="G52">
            <v>4390231.92</v>
          </cell>
        </row>
        <row r="53">
          <cell r="A53">
            <v>19266599</v>
          </cell>
          <cell r="B53" t="str">
            <v>00115</v>
          </cell>
          <cell r="C53" t="str">
            <v>J08A</v>
          </cell>
          <cell r="D53" t="str">
            <v>GUZMAN JORGE ALIRIO</v>
          </cell>
          <cell r="E53">
            <v>30942</v>
          </cell>
          <cell r="F53" t="str">
            <v>AUXILIAR AREA SALUD</v>
          </cell>
          <cell r="G53">
            <v>1452084.96</v>
          </cell>
        </row>
        <row r="54">
          <cell r="A54">
            <v>19271116</v>
          </cell>
          <cell r="B54" t="str">
            <v>01489</v>
          </cell>
          <cell r="C54" t="str">
            <v>T08A</v>
          </cell>
          <cell r="D54" t="str">
            <v>CHINCHILLA GALINDO CARLOS ENRI</v>
          </cell>
          <cell r="E54">
            <v>40058</v>
          </cell>
          <cell r="F54" t="str">
            <v>PROFESIONAL UNIVERSITARI</v>
          </cell>
          <cell r="G54">
            <v>2311917.12</v>
          </cell>
        </row>
        <row r="55">
          <cell r="A55">
            <v>19272815</v>
          </cell>
          <cell r="B55" t="str">
            <v>00116</v>
          </cell>
          <cell r="C55" t="str">
            <v>R09A</v>
          </cell>
          <cell r="D55" t="str">
            <v>HERRERA BENAVIDES ARMANDO</v>
          </cell>
          <cell r="E55">
            <v>28675</v>
          </cell>
          <cell r="F55" t="str">
            <v>TECNICO OPERATIVO</v>
          </cell>
          <cell r="G55">
            <v>1776756.96</v>
          </cell>
        </row>
        <row r="56">
          <cell r="A56">
            <v>19279086</v>
          </cell>
          <cell r="B56" t="str">
            <v>00117</v>
          </cell>
          <cell r="C56" t="str">
            <v>D02A</v>
          </cell>
          <cell r="D56" t="str">
            <v>SASTRE CIFUENTES EDGAR MANUEL</v>
          </cell>
          <cell r="E56">
            <v>31904</v>
          </cell>
          <cell r="F56" t="str">
            <v>MEDICO ESPECIALISTA</v>
          </cell>
          <cell r="G56">
            <v>4390231.92</v>
          </cell>
        </row>
        <row r="57">
          <cell r="A57">
            <v>19300607</v>
          </cell>
          <cell r="B57" t="str">
            <v>01589</v>
          </cell>
          <cell r="C57" t="str">
            <v>R03A</v>
          </cell>
          <cell r="D57" t="str">
            <v>JIMENEZ RINCON MIGUEL ANTONIO</v>
          </cell>
          <cell r="E57">
            <v>40695</v>
          </cell>
          <cell r="F57" t="str">
            <v>AUXILIAR DE MANTENIMIENT</v>
          </cell>
          <cell r="G57">
            <v>1163723.28</v>
          </cell>
        </row>
        <row r="58">
          <cell r="A58">
            <v>19300777</v>
          </cell>
          <cell r="B58" t="str">
            <v>00119</v>
          </cell>
          <cell r="C58" t="str">
            <v>J08A</v>
          </cell>
          <cell r="D58" t="str">
            <v>MADIEDO CLAVIJO RICARDO TOMAS</v>
          </cell>
          <cell r="E58">
            <v>32170</v>
          </cell>
          <cell r="F58" t="str">
            <v>MEDICO ESPECIALISTA</v>
          </cell>
          <cell r="G58">
            <v>2438850.96</v>
          </cell>
        </row>
        <row r="59">
          <cell r="A59">
            <v>19311732</v>
          </cell>
          <cell r="B59" t="str">
            <v>00120</v>
          </cell>
          <cell r="C59" t="str">
            <v>C01A</v>
          </cell>
          <cell r="D59" t="str">
            <v>TAMAYO SUAREZ JORGE EDUARDO</v>
          </cell>
          <cell r="E59">
            <v>32016</v>
          </cell>
          <cell r="F59" t="str">
            <v>MEDICO ESPECIALISTA</v>
          </cell>
          <cell r="G59">
            <v>4390231.92</v>
          </cell>
        </row>
        <row r="60">
          <cell r="A60">
            <v>19312578</v>
          </cell>
          <cell r="B60" t="str">
            <v>01586</v>
          </cell>
          <cell r="C60" t="str">
            <v>R03A</v>
          </cell>
          <cell r="D60" t="str">
            <v>PARRA ALZATE WILLIAM</v>
          </cell>
          <cell r="E60">
            <v>40695</v>
          </cell>
          <cell r="F60" t="str">
            <v>AUXILIAR DE MANTENIMIENT</v>
          </cell>
          <cell r="G60">
            <v>1163723.28</v>
          </cell>
        </row>
        <row r="61">
          <cell r="A61">
            <v>19317219</v>
          </cell>
          <cell r="B61" t="str">
            <v>00122</v>
          </cell>
          <cell r="C61" t="str">
            <v>R02A</v>
          </cell>
          <cell r="D61" t="str">
            <v>MEDINA CABALLERO GONZALO</v>
          </cell>
          <cell r="E61">
            <v>30662</v>
          </cell>
          <cell r="F61" t="str">
            <v>TECNICO ADMINISTRATIVO</v>
          </cell>
          <cell r="G61">
            <v>1605565.92</v>
          </cell>
        </row>
        <row r="62">
          <cell r="A62">
            <v>19325526</v>
          </cell>
          <cell r="B62" t="str">
            <v>01476</v>
          </cell>
          <cell r="C62" t="str">
            <v>R03A</v>
          </cell>
          <cell r="D62" t="str">
            <v>RAMIREZ LOPEZ MARCO ANTONIO</v>
          </cell>
          <cell r="E62">
            <v>39874</v>
          </cell>
          <cell r="F62" t="str">
            <v>AUXILIAR DE MANTENIMIENT</v>
          </cell>
          <cell r="G62">
            <v>1163723.28</v>
          </cell>
        </row>
        <row r="63">
          <cell r="A63">
            <v>19326011</v>
          </cell>
          <cell r="B63" t="str">
            <v>00123</v>
          </cell>
          <cell r="C63" t="str">
            <v>R03A</v>
          </cell>
          <cell r="D63" t="str">
            <v>BABATIVA MARTIN CARLOS JULIO</v>
          </cell>
          <cell r="E63">
            <v>30832</v>
          </cell>
          <cell r="F63" t="str">
            <v>AUXILIAR DE MANTENIMIENT</v>
          </cell>
          <cell r="G63">
            <v>1163723.28</v>
          </cell>
        </row>
        <row r="64">
          <cell r="A64">
            <v>19327494</v>
          </cell>
          <cell r="B64" t="str">
            <v>00124</v>
          </cell>
          <cell r="C64" t="str">
            <v>R09A</v>
          </cell>
          <cell r="D64" t="str">
            <v>PLAZAS FORERO ALFREDO JOSE</v>
          </cell>
          <cell r="E64">
            <v>34477</v>
          </cell>
          <cell r="F64" t="str">
            <v>AUXILIAR DE MANTENIMIENT</v>
          </cell>
          <cell r="G64">
            <v>1163723.28</v>
          </cell>
        </row>
        <row r="65">
          <cell r="A65">
            <v>19329695</v>
          </cell>
          <cell r="B65" t="str">
            <v>00125</v>
          </cell>
          <cell r="C65" t="str">
            <v>D02A</v>
          </cell>
          <cell r="D65" t="str">
            <v>MONTENEGRO ESCOBAR DANIEL A</v>
          </cell>
          <cell r="E65">
            <v>30665</v>
          </cell>
          <cell r="F65" t="str">
            <v>MEDICO ESPECIALISTA</v>
          </cell>
          <cell r="G65">
            <v>4390231.92</v>
          </cell>
        </row>
        <row r="66">
          <cell r="A66">
            <v>19333141</v>
          </cell>
          <cell r="B66" t="str">
            <v>00127</v>
          </cell>
          <cell r="C66" t="str">
            <v>J08A</v>
          </cell>
          <cell r="D66" t="str">
            <v>ARAQUE SANABRIA JOSE VICENTE</v>
          </cell>
          <cell r="E66">
            <v>30928</v>
          </cell>
          <cell r="F66" t="str">
            <v>AUXILIAR AREA SALUD</v>
          </cell>
          <cell r="G66">
            <v>1452084.96</v>
          </cell>
        </row>
        <row r="67">
          <cell r="A67">
            <v>19342471</v>
          </cell>
          <cell r="B67" t="str">
            <v>01075</v>
          </cell>
          <cell r="C67" t="str">
            <v>R05A</v>
          </cell>
          <cell r="D67" t="str">
            <v>BONILLA LONDONO NELSON</v>
          </cell>
          <cell r="E67">
            <v>35510</v>
          </cell>
          <cell r="F67" t="str">
            <v>AUXILIAR ADMINISTRATIVO</v>
          </cell>
          <cell r="G67">
            <v>1776756.96</v>
          </cell>
        </row>
        <row r="68">
          <cell r="A68">
            <v>19354223</v>
          </cell>
          <cell r="B68" t="str">
            <v>00130</v>
          </cell>
          <cell r="C68" t="str">
            <v>R03A</v>
          </cell>
          <cell r="D68" t="str">
            <v>VELANDIA VARGAS JORGE ELIECER</v>
          </cell>
          <cell r="E68">
            <v>30433</v>
          </cell>
          <cell r="F68" t="str">
            <v>AUXILIAR DE MANTENIMIENT</v>
          </cell>
          <cell r="G68">
            <v>1163723.28</v>
          </cell>
        </row>
        <row r="69">
          <cell r="A69">
            <v>19370309</v>
          </cell>
          <cell r="B69" t="str">
            <v>00134</v>
          </cell>
          <cell r="C69" t="str">
            <v>A11A</v>
          </cell>
          <cell r="D69" t="str">
            <v>SANABRIA APONTE JAIME SIMON</v>
          </cell>
          <cell r="E69">
            <v>32939</v>
          </cell>
          <cell r="F69" t="str">
            <v>AUXILIAR AREA SALUD</v>
          </cell>
          <cell r="G69">
            <v>1452084.96</v>
          </cell>
        </row>
        <row r="70">
          <cell r="A70">
            <v>19371061</v>
          </cell>
          <cell r="B70" t="str">
            <v>00135</v>
          </cell>
          <cell r="C70" t="str">
            <v>J08A</v>
          </cell>
          <cell r="D70" t="str">
            <v>YEPES LOPEZ PEDRO ISIDRO</v>
          </cell>
          <cell r="E70">
            <v>29742</v>
          </cell>
          <cell r="F70" t="str">
            <v>PROFESIONAL ESPECIALIZAD</v>
          </cell>
          <cell r="G70">
            <v>2925594</v>
          </cell>
        </row>
        <row r="71">
          <cell r="A71">
            <v>19372980</v>
          </cell>
          <cell r="B71" t="str">
            <v>00136</v>
          </cell>
          <cell r="C71" t="str">
            <v>B01A</v>
          </cell>
          <cell r="D71" t="str">
            <v>DELGADO  LUIS CARLOS</v>
          </cell>
          <cell r="E71">
            <v>30432</v>
          </cell>
          <cell r="F71" t="str">
            <v>AUXILIAR AREA SALUD</v>
          </cell>
          <cell r="G71">
            <v>1452084.96</v>
          </cell>
        </row>
        <row r="72">
          <cell r="A72">
            <v>19381986</v>
          </cell>
          <cell r="B72" t="str">
            <v>00139</v>
          </cell>
          <cell r="C72" t="str">
            <v>C11A</v>
          </cell>
          <cell r="D72" t="str">
            <v>PIMENTEL MURCIA RODRIGO EDUARD</v>
          </cell>
          <cell r="E72">
            <v>30799</v>
          </cell>
          <cell r="F72" t="str">
            <v>MEDICO ESPECIALISTA</v>
          </cell>
          <cell r="G72">
            <v>4390231.92</v>
          </cell>
        </row>
        <row r="73">
          <cell r="A73">
            <v>19389013</v>
          </cell>
          <cell r="B73" t="str">
            <v>00140</v>
          </cell>
          <cell r="C73" t="str">
            <v>C11A</v>
          </cell>
          <cell r="D73" t="str">
            <v>FREUND ACUNA HERMAN AUGUSTO</v>
          </cell>
          <cell r="E73">
            <v>31063</v>
          </cell>
          <cell r="F73" t="str">
            <v>MEDICO ESPECIALISTA</v>
          </cell>
          <cell r="G73">
            <v>4390231.92</v>
          </cell>
        </row>
        <row r="74">
          <cell r="A74">
            <v>19393039</v>
          </cell>
          <cell r="B74" t="str">
            <v>00141</v>
          </cell>
          <cell r="C74" t="str">
            <v>C14A</v>
          </cell>
          <cell r="D74" t="str">
            <v>QUINTERO PACHECO SERGIO</v>
          </cell>
          <cell r="E74">
            <v>31925</v>
          </cell>
          <cell r="F74" t="str">
            <v>MEDICO ESPECIALISTA</v>
          </cell>
          <cell r="G74">
            <v>4390231.92</v>
          </cell>
        </row>
        <row r="75">
          <cell r="A75">
            <v>19393679</v>
          </cell>
          <cell r="B75" t="str">
            <v>00142</v>
          </cell>
          <cell r="C75" t="str">
            <v>R03A</v>
          </cell>
          <cell r="D75" t="str">
            <v>CIFUENTES RINCON ARISTODEMO</v>
          </cell>
          <cell r="E75">
            <v>31201</v>
          </cell>
          <cell r="F75" t="str">
            <v>TECNICO OPERATIVO</v>
          </cell>
          <cell r="G75">
            <v>1499308.08</v>
          </cell>
        </row>
        <row r="76">
          <cell r="A76">
            <v>19398142</v>
          </cell>
          <cell r="B76" t="str">
            <v>00143</v>
          </cell>
          <cell r="C76" t="str">
            <v>C01A</v>
          </cell>
          <cell r="D76" t="str">
            <v>BUITRAGO RAMIREZ MIGUEL RICARD</v>
          </cell>
          <cell r="E76">
            <v>30721</v>
          </cell>
          <cell r="F76" t="str">
            <v>MEDICO ESPECIALISTA</v>
          </cell>
          <cell r="G76">
            <v>4390231.92</v>
          </cell>
        </row>
        <row r="77">
          <cell r="A77">
            <v>19404112</v>
          </cell>
          <cell r="B77" t="str">
            <v>00145</v>
          </cell>
          <cell r="C77" t="str">
            <v>N08A</v>
          </cell>
          <cell r="D77" t="str">
            <v>QUINTERO MENDEZ LUIS FERNANDO</v>
          </cell>
          <cell r="E77">
            <v>32359</v>
          </cell>
          <cell r="F77" t="str">
            <v>CONDUCTOR</v>
          </cell>
          <cell r="G77">
            <v>1249933.92</v>
          </cell>
        </row>
        <row r="78">
          <cell r="A78">
            <v>19406138</v>
          </cell>
          <cell r="B78" t="str">
            <v>01653</v>
          </cell>
          <cell r="C78" t="str">
            <v>L01A</v>
          </cell>
          <cell r="D78" t="str">
            <v>MEDINA ROCHA ARBEY HERNAN</v>
          </cell>
          <cell r="E78">
            <v>41214</v>
          </cell>
          <cell r="F78" t="str">
            <v>MEDICO ESPECIALISTA</v>
          </cell>
          <cell r="G78">
            <v>2438850.96</v>
          </cell>
        </row>
        <row r="79">
          <cell r="A79">
            <v>19409124</v>
          </cell>
          <cell r="B79" t="str">
            <v>00146</v>
          </cell>
          <cell r="C79" t="str">
            <v>T01A</v>
          </cell>
          <cell r="D79" t="str">
            <v>SANCHEZ BELTRAN JOSE EDUARDO</v>
          </cell>
          <cell r="E79">
            <v>30525</v>
          </cell>
          <cell r="F79" t="str">
            <v>CONDUCTOR</v>
          </cell>
          <cell r="G79">
            <v>1249933.92</v>
          </cell>
        </row>
        <row r="80">
          <cell r="A80">
            <v>19414940</v>
          </cell>
          <cell r="B80" t="str">
            <v>00148</v>
          </cell>
          <cell r="C80" t="str">
            <v>R02A</v>
          </cell>
          <cell r="D80" t="str">
            <v>PENA RUBIO JOSE GERMAN A</v>
          </cell>
          <cell r="E80">
            <v>30110</v>
          </cell>
          <cell r="F80" t="str">
            <v>TECNICO OPERATIVO</v>
          </cell>
          <cell r="G80">
            <v>1786050.96</v>
          </cell>
        </row>
        <row r="81">
          <cell r="A81">
            <v>19421480</v>
          </cell>
          <cell r="B81" t="str">
            <v>00150</v>
          </cell>
          <cell r="C81" t="str">
            <v>I05A</v>
          </cell>
          <cell r="D81" t="str">
            <v>HERRERA OCHOA MAURICIO</v>
          </cell>
          <cell r="E81">
            <v>33273</v>
          </cell>
          <cell r="F81" t="str">
            <v>MEDICO ESPECIALISTA</v>
          </cell>
          <cell r="G81">
            <v>4390231.92</v>
          </cell>
        </row>
        <row r="82">
          <cell r="A82">
            <v>19426360</v>
          </cell>
          <cell r="B82" t="str">
            <v>01615</v>
          </cell>
          <cell r="C82" t="str">
            <v>R03A</v>
          </cell>
          <cell r="D82" t="str">
            <v>ARIAS  FRANCISCO ROBERTO</v>
          </cell>
          <cell r="E82">
            <v>40878</v>
          </cell>
          <cell r="F82" t="str">
            <v>OPERARIO DE SERVICIOS GE</v>
          </cell>
          <cell r="G82">
            <v>1009796.88</v>
          </cell>
        </row>
        <row r="83">
          <cell r="A83">
            <v>19429234</v>
          </cell>
          <cell r="B83" t="str">
            <v>00151</v>
          </cell>
          <cell r="C83" t="str">
            <v>B01A</v>
          </cell>
          <cell r="D83" t="str">
            <v>MONSALVE CALDERON ROBERTO</v>
          </cell>
          <cell r="E83">
            <v>29888</v>
          </cell>
          <cell r="F83" t="str">
            <v>AUXILIAR ADMINISTRATIVO</v>
          </cell>
          <cell r="G83">
            <v>1185156</v>
          </cell>
        </row>
        <row r="84">
          <cell r="A84">
            <v>19432701</v>
          </cell>
          <cell r="B84" t="str">
            <v>01608</v>
          </cell>
          <cell r="C84" t="str">
            <v>A16A</v>
          </cell>
          <cell r="D84" t="str">
            <v>CORTES MAYORGA URIEL</v>
          </cell>
          <cell r="E84">
            <v>40848</v>
          </cell>
          <cell r="F84" t="str">
            <v>MEDICO ESPECIALISTA</v>
          </cell>
          <cell r="G84">
            <v>4390231.92</v>
          </cell>
        </row>
        <row r="85">
          <cell r="A85">
            <v>19434502</v>
          </cell>
          <cell r="B85" t="str">
            <v>01591</v>
          </cell>
          <cell r="C85" t="str">
            <v>R03A</v>
          </cell>
          <cell r="D85" t="str">
            <v>CARO BUITRAGO PEDRO NEL</v>
          </cell>
          <cell r="E85">
            <v>40695</v>
          </cell>
          <cell r="F85" t="str">
            <v>AUXILIAR DE MANTENIMIENT</v>
          </cell>
          <cell r="G85">
            <v>1163723.28</v>
          </cell>
        </row>
        <row r="86">
          <cell r="A86">
            <v>19435871</v>
          </cell>
          <cell r="B86" t="str">
            <v>00152</v>
          </cell>
          <cell r="C86" t="str">
            <v>N08A</v>
          </cell>
          <cell r="D86" t="str">
            <v>SOSA CASTILLO HERNANDO</v>
          </cell>
          <cell r="E86">
            <v>30418</v>
          </cell>
          <cell r="F86" t="str">
            <v>CONDUCTOR</v>
          </cell>
          <cell r="G86">
            <v>1249933.92</v>
          </cell>
        </row>
        <row r="87">
          <cell r="A87">
            <v>19438283</v>
          </cell>
          <cell r="B87" t="str">
            <v>00154</v>
          </cell>
          <cell r="C87" t="str">
            <v>S05A</v>
          </cell>
          <cell r="D87" t="str">
            <v>MIRANDA CUBIDES JORGE EDUARDO</v>
          </cell>
          <cell r="E87">
            <v>30160</v>
          </cell>
          <cell r="F87" t="str">
            <v>AUXILIAR ADMINISTRATIVO</v>
          </cell>
          <cell r="G87">
            <v>1357632.96</v>
          </cell>
        </row>
        <row r="88">
          <cell r="A88">
            <v>19439769</v>
          </cell>
          <cell r="B88" t="str">
            <v>00155</v>
          </cell>
          <cell r="C88" t="str">
            <v>R03A</v>
          </cell>
          <cell r="D88" t="str">
            <v>ROMERO GARZON JOSE LIBARDO</v>
          </cell>
          <cell r="E88">
            <v>30721</v>
          </cell>
          <cell r="F88" t="str">
            <v>AUXILIAR DE MANTENIMIENT</v>
          </cell>
          <cell r="G88">
            <v>1163723.28</v>
          </cell>
        </row>
        <row r="89">
          <cell r="A89">
            <v>19439964</v>
          </cell>
          <cell r="B89" t="str">
            <v>00156</v>
          </cell>
          <cell r="C89" t="str">
            <v>C04A</v>
          </cell>
          <cell r="D89" t="str">
            <v>VILLAREAL CANTILLO WILSON</v>
          </cell>
          <cell r="E89">
            <v>31869</v>
          </cell>
          <cell r="F89" t="str">
            <v>MEDICO ESPECIALISTA</v>
          </cell>
          <cell r="G89">
            <v>4390231.92</v>
          </cell>
        </row>
        <row r="90">
          <cell r="A90">
            <v>19460757</v>
          </cell>
          <cell r="B90" t="str">
            <v>00160</v>
          </cell>
          <cell r="C90" t="str">
            <v>T05A</v>
          </cell>
          <cell r="D90" t="str">
            <v>GUERRA MORENO JULIO CESAR</v>
          </cell>
          <cell r="E90">
            <v>35038</v>
          </cell>
          <cell r="F90" t="str">
            <v>PROFESIONAL UNIVERSITARI</v>
          </cell>
          <cell r="G90">
            <v>2438850.96</v>
          </cell>
        </row>
        <row r="91">
          <cell r="A91">
            <v>19465822</v>
          </cell>
          <cell r="B91" t="str">
            <v>01456</v>
          </cell>
          <cell r="C91" t="str">
            <v>J02A</v>
          </cell>
          <cell r="D91" t="str">
            <v>ZULUAGA CRISTANCHO LUIS FERNAN</v>
          </cell>
          <cell r="E91">
            <v>39342</v>
          </cell>
          <cell r="F91" t="str">
            <v>MEDICO ESPECIALISTA</v>
          </cell>
          <cell r="G91">
            <v>4390231.92</v>
          </cell>
        </row>
        <row r="92">
          <cell r="A92">
            <v>19471207</v>
          </cell>
          <cell r="B92" t="str">
            <v>00161</v>
          </cell>
          <cell r="C92" t="str">
            <v>J02A</v>
          </cell>
          <cell r="D92" t="str">
            <v>PINZON RODRIGUEZ OSCAR</v>
          </cell>
          <cell r="E92">
            <v>32764</v>
          </cell>
          <cell r="F92" t="str">
            <v>MEDICO ESPECIALISTA</v>
          </cell>
          <cell r="G92">
            <v>4390231.92</v>
          </cell>
        </row>
        <row r="93">
          <cell r="A93">
            <v>19479743</v>
          </cell>
          <cell r="B93" t="str">
            <v>00163</v>
          </cell>
          <cell r="C93" t="str">
            <v>C01A</v>
          </cell>
          <cell r="D93" t="str">
            <v>AGUIRRE BELLO EDGAR FERNANDO</v>
          </cell>
          <cell r="E93">
            <v>34703</v>
          </cell>
          <cell r="F93" t="str">
            <v>MEDICO ESPECIALISTA</v>
          </cell>
          <cell r="G93">
            <v>4390231.92</v>
          </cell>
        </row>
        <row r="94">
          <cell r="A94">
            <v>19482964</v>
          </cell>
          <cell r="B94" t="str">
            <v>01222</v>
          </cell>
          <cell r="C94" t="str">
            <v>C01A</v>
          </cell>
          <cell r="D94" t="str">
            <v>ROJAS GAMBASICA JOSE ANTONIO</v>
          </cell>
          <cell r="E94">
            <v>36486</v>
          </cell>
          <cell r="F94" t="str">
            <v>MEDICO ESPECIALISTA</v>
          </cell>
          <cell r="G94">
            <v>4390231.92</v>
          </cell>
        </row>
        <row r="95">
          <cell r="A95">
            <v>19495601</v>
          </cell>
          <cell r="B95" t="str">
            <v>01662</v>
          </cell>
          <cell r="C95" t="str">
            <v>U01A</v>
          </cell>
          <cell r="D95" t="str">
            <v>CANO VILLATE LUIS GERARDO</v>
          </cell>
          <cell r="E95">
            <v>41351</v>
          </cell>
          <cell r="F95" t="str">
            <v>SUBGERENTE</v>
          </cell>
          <cell r="G95">
            <v>3937123.92</v>
          </cell>
        </row>
        <row r="96">
          <cell r="A96">
            <v>19498051</v>
          </cell>
          <cell r="B96" t="str">
            <v>01266</v>
          </cell>
          <cell r="C96" t="str">
            <v>I06A</v>
          </cell>
          <cell r="D96" t="str">
            <v>PINZON JUNCA ALFREDO</v>
          </cell>
          <cell r="E96">
            <v>37151</v>
          </cell>
          <cell r="F96" t="str">
            <v>MEDICO ESPECIALISTA</v>
          </cell>
          <cell r="G96">
            <v>2438850.96</v>
          </cell>
        </row>
        <row r="97">
          <cell r="A97">
            <v>19499469</v>
          </cell>
          <cell r="B97" t="str">
            <v>01634</v>
          </cell>
          <cell r="C97" t="str">
            <v>S01A</v>
          </cell>
          <cell r="D97" t="str">
            <v>SOPO SOLANO RAFAEL MAURICIO</v>
          </cell>
          <cell r="E97">
            <v>41046</v>
          </cell>
          <cell r="F97" t="str">
            <v>SUBGERENTE</v>
          </cell>
          <cell r="G97">
            <v>3937123.92</v>
          </cell>
        </row>
        <row r="98">
          <cell r="A98">
            <v>20407524</v>
          </cell>
          <cell r="B98" t="str">
            <v>00179</v>
          </cell>
          <cell r="C98" t="str">
            <v>R04A</v>
          </cell>
          <cell r="D98" t="str">
            <v>TULANDE MARIA ANGELA</v>
          </cell>
          <cell r="E98">
            <v>30928</v>
          </cell>
          <cell r="F98" t="str">
            <v>OPERARIO DE SERVICIOS GE</v>
          </cell>
          <cell r="G98">
            <v>1009796.88</v>
          </cell>
        </row>
        <row r="99">
          <cell r="A99">
            <v>20420886</v>
          </cell>
          <cell r="B99" t="str">
            <v>00182</v>
          </cell>
          <cell r="C99" t="str">
            <v>D02A</v>
          </cell>
          <cell r="D99" t="str">
            <v>AYALA TIBAVISCO MYRIAM</v>
          </cell>
          <cell r="E99">
            <v>30588</v>
          </cell>
          <cell r="F99" t="str">
            <v>AUXILIAR AREA SALUD</v>
          </cell>
          <cell r="G99">
            <v>1452084.96</v>
          </cell>
        </row>
        <row r="100">
          <cell r="A100">
            <v>20422668</v>
          </cell>
          <cell r="B100" t="str">
            <v>00183</v>
          </cell>
          <cell r="C100" t="str">
            <v>J08A</v>
          </cell>
          <cell r="D100" t="str">
            <v>CASTRO CASTRO BEIBA MARIA</v>
          </cell>
          <cell r="E100">
            <v>32820</v>
          </cell>
          <cell r="F100" t="str">
            <v>AUXILIAR AREA SALUD</v>
          </cell>
          <cell r="G100">
            <v>1452084.96</v>
          </cell>
        </row>
        <row r="101">
          <cell r="A101">
            <v>20471122</v>
          </cell>
          <cell r="B101" t="str">
            <v>00185</v>
          </cell>
          <cell r="C101" t="str">
            <v>L07A</v>
          </cell>
          <cell r="D101" t="str">
            <v>ORREGO ECHEVERRY FABIOLA</v>
          </cell>
          <cell r="E101">
            <v>30733</v>
          </cell>
          <cell r="F101" t="str">
            <v>PROFESIONAL U. AREA SALU</v>
          </cell>
          <cell r="G101">
            <v>2465106</v>
          </cell>
        </row>
        <row r="102">
          <cell r="A102">
            <v>20677476</v>
          </cell>
          <cell r="B102" t="str">
            <v>00194</v>
          </cell>
          <cell r="C102" t="str">
            <v>C01A</v>
          </cell>
          <cell r="D102" t="str">
            <v>VENEGAS DIAZ LUCIA AMPARO</v>
          </cell>
          <cell r="E102">
            <v>31099</v>
          </cell>
          <cell r="F102" t="str">
            <v>AUXILIAR AREA SALUD</v>
          </cell>
          <cell r="G102">
            <v>1452084.96</v>
          </cell>
        </row>
        <row r="103">
          <cell r="A103">
            <v>20677657</v>
          </cell>
          <cell r="B103" t="str">
            <v>00195</v>
          </cell>
          <cell r="C103" t="str">
            <v>J02A</v>
          </cell>
          <cell r="D103" t="str">
            <v>RINCON DIAZ MARIA ELSA</v>
          </cell>
          <cell r="E103">
            <v>32748</v>
          </cell>
          <cell r="F103" t="str">
            <v>AUXILIAR AREA SALUD</v>
          </cell>
          <cell r="G103">
            <v>1452084.96</v>
          </cell>
        </row>
        <row r="104">
          <cell r="A104">
            <v>20698347</v>
          </cell>
          <cell r="B104" t="str">
            <v>00196</v>
          </cell>
          <cell r="C104" t="str">
            <v>J15A</v>
          </cell>
          <cell r="D104" t="str">
            <v>YEPES MARROQUIN MARIELA</v>
          </cell>
          <cell r="E104">
            <v>31889</v>
          </cell>
          <cell r="F104" t="str">
            <v>AUXILIAR AREA SALUD</v>
          </cell>
          <cell r="G104">
            <v>1452084.96</v>
          </cell>
        </row>
        <row r="105">
          <cell r="A105">
            <v>20735885</v>
          </cell>
          <cell r="B105" t="str">
            <v>00198</v>
          </cell>
          <cell r="C105" t="str">
            <v>N05A</v>
          </cell>
          <cell r="D105" t="str">
            <v>RAMIREZ RODRIGUEZ MARIA CONSUE</v>
          </cell>
          <cell r="E105">
            <v>31005</v>
          </cell>
          <cell r="F105" t="str">
            <v>OPERARIO DE SERVICIOS GE</v>
          </cell>
          <cell r="G105">
            <v>1163723.28</v>
          </cell>
        </row>
        <row r="106">
          <cell r="A106">
            <v>20828218</v>
          </cell>
          <cell r="B106" t="str">
            <v>01434</v>
          </cell>
          <cell r="C106" t="str">
            <v>C01A</v>
          </cell>
          <cell r="D106" t="str">
            <v>CORREA BELTRAN ROCIO</v>
          </cell>
          <cell r="E106">
            <v>39234</v>
          </cell>
          <cell r="F106" t="str">
            <v>AUXILIAR AREA SALUD</v>
          </cell>
          <cell r="G106">
            <v>1452084.96</v>
          </cell>
        </row>
        <row r="107">
          <cell r="A107">
            <v>20896237</v>
          </cell>
          <cell r="B107" t="str">
            <v>00201</v>
          </cell>
          <cell r="C107" t="str">
            <v>T01A</v>
          </cell>
          <cell r="D107" t="str">
            <v>SANCHEZ HERRERA MARINA</v>
          </cell>
          <cell r="E107">
            <v>33723</v>
          </cell>
          <cell r="F107" t="str">
            <v>SECRETARIO EJECUTIVO</v>
          </cell>
          <cell r="G107">
            <v>1723630.08</v>
          </cell>
        </row>
        <row r="108">
          <cell r="A108">
            <v>20922107</v>
          </cell>
          <cell r="B108" t="str">
            <v>00202</v>
          </cell>
          <cell r="C108" t="str">
            <v>I05A</v>
          </cell>
          <cell r="D108" t="str">
            <v>LEON MELLIZO ALBA STELLA</v>
          </cell>
          <cell r="E108">
            <v>29852</v>
          </cell>
          <cell r="F108" t="str">
            <v>AUXILIAR AREA SALUD</v>
          </cell>
          <cell r="G108">
            <v>1452084.96</v>
          </cell>
        </row>
        <row r="109">
          <cell r="A109">
            <v>20941321</v>
          </cell>
          <cell r="B109" t="str">
            <v>01659</v>
          </cell>
          <cell r="C109" t="str">
            <v>R05A</v>
          </cell>
          <cell r="D109" t="str">
            <v>INFANTE RODRIGUEZ MARLENY</v>
          </cell>
          <cell r="E109">
            <v>41296</v>
          </cell>
          <cell r="F109" t="str">
            <v>TECNICO OPERATIVO</v>
          </cell>
          <cell r="G109">
            <v>1786050.96</v>
          </cell>
        </row>
        <row r="110">
          <cell r="A110">
            <v>20951739</v>
          </cell>
          <cell r="B110" t="str">
            <v>00206</v>
          </cell>
          <cell r="C110" t="str">
            <v>J08A</v>
          </cell>
          <cell r="D110" t="str">
            <v>GUTIERREZ DE REYES MARIA PATRI</v>
          </cell>
          <cell r="E110">
            <v>32505</v>
          </cell>
          <cell r="F110" t="str">
            <v>MEDICO ESPECIALISTA</v>
          </cell>
          <cell r="G110">
            <v>4390231.92</v>
          </cell>
        </row>
        <row r="111">
          <cell r="A111">
            <v>20952320</v>
          </cell>
          <cell r="B111" t="str">
            <v>00208</v>
          </cell>
          <cell r="C111" t="str">
            <v>P03A</v>
          </cell>
          <cell r="D111" t="str">
            <v>JIMENEZ SANABRIA FLOR MARINA</v>
          </cell>
          <cell r="E111">
            <v>30896</v>
          </cell>
          <cell r="F111" t="str">
            <v>OPERARIO DE SERVICIOS GE</v>
          </cell>
          <cell r="G111">
            <v>1009796.88</v>
          </cell>
        </row>
        <row r="112">
          <cell r="A112">
            <v>20982872</v>
          </cell>
          <cell r="B112" t="str">
            <v>00212</v>
          </cell>
          <cell r="C112" t="str">
            <v>D02A</v>
          </cell>
          <cell r="D112" t="str">
            <v>QUETE GIRAL BARBARA</v>
          </cell>
          <cell r="E112">
            <v>30327</v>
          </cell>
          <cell r="F112" t="str">
            <v>AUXILIAR AREA SALUD</v>
          </cell>
          <cell r="G112">
            <v>1452084.96</v>
          </cell>
        </row>
        <row r="113">
          <cell r="A113">
            <v>21013025</v>
          </cell>
          <cell r="B113" t="str">
            <v>00213</v>
          </cell>
          <cell r="C113" t="str">
            <v>T10A</v>
          </cell>
          <cell r="D113" t="str">
            <v>SOTO GAMEZ AMPARO</v>
          </cell>
          <cell r="E113">
            <v>30700</v>
          </cell>
          <cell r="F113" t="str">
            <v>PROFESIONAL ESPECIALIZAD</v>
          </cell>
          <cell r="G113">
            <v>3567408</v>
          </cell>
        </row>
        <row r="114">
          <cell r="A114">
            <v>21057686</v>
          </cell>
          <cell r="B114" t="str">
            <v>01068</v>
          </cell>
          <cell r="C114" t="str">
            <v>E01A</v>
          </cell>
          <cell r="D114" t="str">
            <v>VALBUENA VALBUENA GLADIS JUDIT</v>
          </cell>
          <cell r="E114">
            <v>32072</v>
          </cell>
          <cell r="F114" t="str">
            <v>AUXILIAR AREA SALUD</v>
          </cell>
          <cell r="G114">
            <v>1274983.92</v>
          </cell>
        </row>
        <row r="115">
          <cell r="A115">
            <v>21065440</v>
          </cell>
          <cell r="B115" t="str">
            <v>00216</v>
          </cell>
          <cell r="C115" t="str">
            <v>P03A</v>
          </cell>
          <cell r="D115" t="str">
            <v>AVILAN RODRIGUEZ BEATRIZ</v>
          </cell>
          <cell r="E115">
            <v>30872</v>
          </cell>
          <cell r="F115" t="str">
            <v>OPERARIO DE SERVICIOS GE</v>
          </cell>
          <cell r="G115">
            <v>1009796.88</v>
          </cell>
        </row>
        <row r="116">
          <cell r="A116">
            <v>21069251</v>
          </cell>
          <cell r="B116" t="str">
            <v>00222</v>
          </cell>
          <cell r="C116" t="str">
            <v>N05A</v>
          </cell>
          <cell r="D116" t="str">
            <v>BARRERA DE PEDRAZA GEORGINA</v>
          </cell>
          <cell r="E116">
            <v>30463</v>
          </cell>
          <cell r="F116" t="str">
            <v>OPERARIO DE SERVICIOS GE</v>
          </cell>
          <cell r="G116">
            <v>1009796.88</v>
          </cell>
        </row>
        <row r="117">
          <cell r="A117">
            <v>21070186</v>
          </cell>
          <cell r="B117" t="str">
            <v>00223</v>
          </cell>
          <cell r="C117" t="str">
            <v>P03A</v>
          </cell>
          <cell r="D117" t="str">
            <v>BARON ALARCON AURA ALICIA</v>
          </cell>
          <cell r="E117">
            <v>35158</v>
          </cell>
          <cell r="F117" t="str">
            <v>OPERARIO DE SERVICIOS GE</v>
          </cell>
          <cell r="G117">
            <v>1009796.88</v>
          </cell>
        </row>
        <row r="118">
          <cell r="A118">
            <v>21168140</v>
          </cell>
          <cell r="B118" t="str">
            <v>01387</v>
          </cell>
          <cell r="C118" t="str">
            <v>J15A</v>
          </cell>
          <cell r="D118" t="str">
            <v>GUTIERREZ GUTIERREZ FLORINDA</v>
          </cell>
          <cell r="E118">
            <v>34030</v>
          </cell>
          <cell r="F118" t="str">
            <v>AUXILIAR AREA SALUD</v>
          </cell>
          <cell r="G118">
            <v>1452084.96</v>
          </cell>
        </row>
        <row r="119">
          <cell r="A119">
            <v>21233576</v>
          </cell>
          <cell r="B119" t="str">
            <v>00231</v>
          </cell>
          <cell r="C119" t="str">
            <v>I05A</v>
          </cell>
          <cell r="D119" t="str">
            <v>CRUZ RINCON NELLY AMPARO</v>
          </cell>
          <cell r="E119">
            <v>29728</v>
          </cell>
          <cell r="F119" t="str">
            <v>AUXILIAR AREA SALUD</v>
          </cell>
          <cell r="G119">
            <v>1452084.96</v>
          </cell>
        </row>
        <row r="120">
          <cell r="A120">
            <v>21893569</v>
          </cell>
          <cell r="B120" t="str">
            <v>00232</v>
          </cell>
          <cell r="C120" t="str">
            <v>S01A</v>
          </cell>
          <cell r="D120" t="str">
            <v>GALVIS VALENCIA EDELMIRA</v>
          </cell>
          <cell r="E120">
            <v>34787</v>
          </cell>
          <cell r="F120" t="str">
            <v>AUXILIAR ADMINISTRATIVO</v>
          </cell>
          <cell r="G120">
            <v>1776756.96</v>
          </cell>
        </row>
        <row r="121">
          <cell r="A121">
            <v>22518174</v>
          </cell>
          <cell r="B121" t="str">
            <v>01488</v>
          </cell>
          <cell r="C121" t="str">
            <v>I05A</v>
          </cell>
          <cell r="D121" t="str">
            <v>LOPEZ PALACIO ADRIANA MARGARIT</v>
          </cell>
          <cell r="E121">
            <v>40058</v>
          </cell>
          <cell r="F121" t="str">
            <v>MEDICO GENERAL</v>
          </cell>
          <cell r="G121">
            <v>2190819</v>
          </cell>
        </row>
        <row r="122">
          <cell r="A122">
            <v>22793558</v>
          </cell>
          <cell r="B122" t="str">
            <v>01533</v>
          </cell>
          <cell r="C122" t="str">
            <v>I05A</v>
          </cell>
          <cell r="D122" t="str">
            <v>OLIER SERRA TATIANA MARIA</v>
          </cell>
          <cell r="E122">
            <v>40422</v>
          </cell>
          <cell r="F122" t="str">
            <v>MEDICO ESPECIALISTA</v>
          </cell>
          <cell r="G122">
            <v>2438850.96</v>
          </cell>
        </row>
        <row r="123">
          <cell r="A123">
            <v>23349450</v>
          </cell>
          <cell r="B123" t="str">
            <v>00239</v>
          </cell>
          <cell r="C123" t="str">
            <v>N07A</v>
          </cell>
          <cell r="D123" t="str">
            <v>SANCHEZ GUERRERO MARIA DEL CAR</v>
          </cell>
          <cell r="E123">
            <v>32643</v>
          </cell>
          <cell r="F123" t="str">
            <v>OPERARIO DE SERVICIOS GE</v>
          </cell>
          <cell r="G123">
            <v>1163723.28</v>
          </cell>
        </row>
        <row r="124">
          <cell r="A124">
            <v>23366384</v>
          </cell>
          <cell r="B124" t="str">
            <v>00240</v>
          </cell>
          <cell r="C124" t="str">
            <v>P03B</v>
          </cell>
          <cell r="D124" t="str">
            <v>PENA PEREIRA CELMIRA</v>
          </cell>
          <cell r="E124">
            <v>32633</v>
          </cell>
          <cell r="F124" t="str">
            <v>OPERARIO DE SERVICIOS GE</v>
          </cell>
          <cell r="G124">
            <v>1009796.88</v>
          </cell>
        </row>
        <row r="125">
          <cell r="A125">
            <v>23494790</v>
          </cell>
          <cell r="B125" t="str">
            <v>00242</v>
          </cell>
          <cell r="C125" t="str">
            <v>B01A</v>
          </cell>
          <cell r="D125" t="str">
            <v>BEJARANO CAMACHO AURA IMELDA</v>
          </cell>
          <cell r="E125">
            <v>35128</v>
          </cell>
          <cell r="F125" t="str">
            <v>ENFERMERO</v>
          </cell>
          <cell r="G125">
            <v>2706949.92</v>
          </cell>
        </row>
        <row r="126">
          <cell r="A126">
            <v>23555471</v>
          </cell>
          <cell r="B126" t="str">
            <v>01516</v>
          </cell>
          <cell r="C126" t="str">
            <v>J02A</v>
          </cell>
          <cell r="D126" t="str">
            <v>JAIME CORREA CECILIA</v>
          </cell>
          <cell r="E126">
            <v>40245</v>
          </cell>
          <cell r="F126" t="str">
            <v>ENFERMERO</v>
          </cell>
          <cell r="G126">
            <v>2706949.92</v>
          </cell>
        </row>
        <row r="127">
          <cell r="A127">
            <v>23799103</v>
          </cell>
          <cell r="B127" t="str">
            <v>00247</v>
          </cell>
          <cell r="C127" t="str">
            <v>J08A</v>
          </cell>
          <cell r="D127" t="str">
            <v>MARINO RAMIREZ MARIA LIGIA</v>
          </cell>
          <cell r="E127">
            <v>31607</v>
          </cell>
          <cell r="F127" t="str">
            <v>AUXILIAR AREA SALUD</v>
          </cell>
          <cell r="G127">
            <v>1452084.96</v>
          </cell>
        </row>
        <row r="128">
          <cell r="A128">
            <v>23855237</v>
          </cell>
          <cell r="B128" t="str">
            <v>00248</v>
          </cell>
          <cell r="C128" t="str">
            <v>D02A</v>
          </cell>
          <cell r="D128" t="str">
            <v>GARZON LARA MARIA DEL PILAR</v>
          </cell>
          <cell r="E128">
            <v>34838</v>
          </cell>
          <cell r="F128" t="str">
            <v>AUXILIAR AREA SALUD</v>
          </cell>
          <cell r="G128">
            <v>1452084.96</v>
          </cell>
        </row>
        <row r="129">
          <cell r="A129">
            <v>23925285</v>
          </cell>
          <cell r="B129" t="str">
            <v>01402</v>
          </cell>
          <cell r="C129" t="str">
            <v>J08A</v>
          </cell>
          <cell r="D129" t="str">
            <v>VERGARA VERGARA ANA DILMA</v>
          </cell>
          <cell r="E129">
            <v>39234</v>
          </cell>
          <cell r="F129" t="str">
            <v>AUXILIAR AREA SALUD</v>
          </cell>
          <cell r="G129">
            <v>1452084.96</v>
          </cell>
        </row>
        <row r="130">
          <cell r="A130">
            <v>24098642</v>
          </cell>
          <cell r="B130" t="str">
            <v>00251</v>
          </cell>
          <cell r="C130" t="str">
            <v>R04A</v>
          </cell>
          <cell r="D130" t="str">
            <v>DURAN TORRES LIGIA INES</v>
          </cell>
          <cell r="E130">
            <v>30895</v>
          </cell>
          <cell r="F130" t="str">
            <v>OPERARIO DE SERVICIOS GE</v>
          </cell>
          <cell r="G130">
            <v>1009796.88</v>
          </cell>
        </row>
        <row r="131">
          <cell r="A131">
            <v>24155889</v>
          </cell>
          <cell r="B131" t="str">
            <v>00252</v>
          </cell>
          <cell r="C131" t="str">
            <v>A17A</v>
          </cell>
          <cell r="D131" t="str">
            <v>CAMPOS ROA GLORIA ISABEL</v>
          </cell>
          <cell r="E131">
            <v>34046</v>
          </cell>
          <cell r="F131" t="str">
            <v>AUXILIAR AREA SALUD</v>
          </cell>
          <cell r="G131">
            <v>1452084.96</v>
          </cell>
        </row>
        <row r="132">
          <cell r="A132">
            <v>24487812</v>
          </cell>
          <cell r="B132" t="str">
            <v>00258</v>
          </cell>
          <cell r="C132" t="str">
            <v>D02A</v>
          </cell>
          <cell r="D132" t="str">
            <v>DIAZ VANEGAS CARMEN CECILIA</v>
          </cell>
          <cell r="E132">
            <v>30613</v>
          </cell>
          <cell r="F132" t="str">
            <v>AUXILIAR AREA SALUD</v>
          </cell>
          <cell r="G132">
            <v>1452084.96</v>
          </cell>
        </row>
        <row r="133">
          <cell r="A133">
            <v>24944225</v>
          </cell>
          <cell r="B133" t="str">
            <v>01233</v>
          </cell>
          <cell r="C133" t="str">
            <v>M01A</v>
          </cell>
          <cell r="D133" t="str">
            <v>RESTREPO RAMIREZ MARIA LILIANA</v>
          </cell>
          <cell r="E133">
            <v>36641</v>
          </cell>
          <cell r="F133" t="str">
            <v>PROFESIONAL U. AREA SALU</v>
          </cell>
          <cell r="G133">
            <v>2465106</v>
          </cell>
        </row>
        <row r="134">
          <cell r="A134">
            <v>25020840</v>
          </cell>
          <cell r="B134" t="str">
            <v>01619</v>
          </cell>
          <cell r="C134" t="str">
            <v>J09A</v>
          </cell>
          <cell r="D134" t="str">
            <v>OROZCO GUZMAN LINA MARIA</v>
          </cell>
          <cell r="E134">
            <v>40918</v>
          </cell>
          <cell r="F134" t="str">
            <v>AUXILIAR AREA SALUD</v>
          </cell>
          <cell r="G134">
            <v>1452084.96</v>
          </cell>
        </row>
        <row r="135">
          <cell r="A135">
            <v>25126412</v>
          </cell>
          <cell r="B135" t="str">
            <v>00263</v>
          </cell>
          <cell r="C135" t="str">
            <v>N06A</v>
          </cell>
          <cell r="D135" t="str">
            <v>SANCHEZ HERNANDEZ MARIA DEL R</v>
          </cell>
          <cell r="E135">
            <v>30753</v>
          </cell>
          <cell r="F135" t="str">
            <v>AUXILIAR AREA SALUD</v>
          </cell>
          <cell r="G135">
            <v>1452084.96</v>
          </cell>
        </row>
        <row r="136">
          <cell r="A136">
            <v>26558613</v>
          </cell>
          <cell r="B136" t="str">
            <v>00266</v>
          </cell>
          <cell r="C136" t="str">
            <v>C01A</v>
          </cell>
          <cell r="D136" t="str">
            <v>SALAZAR PERDOMO GRACIELA</v>
          </cell>
          <cell r="E136">
            <v>30484</v>
          </cell>
          <cell r="F136" t="str">
            <v>ENFERMERO</v>
          </cell>
          <cell r="G136">
            <v>2706949.92</v>
          </cell>
        </row>
        <row r="137">
          <cell r="A137">
            <v>26592264</v>
          </cell>
          <cell r="B137" t="str">
            <v>00267</v>
          </cell>
          <cell r="C137" t="str">
            <v>I05A</v>
          </cell>
          <cell r="D137" t="str">
            <v>LOZADA PEREZ GLORIA MARLENY</v>
          </cell>
          <cell r="E137">
            <v>34138</v>
          </cell>
          <cell r="F137" t="str">
            <v>ENFERMERO</v>
          </cell>
          <cell r="G137">
            <v>2706949.92</v>
          </cell>
        </row>
        <row r="138">
          <cell r="A138">
            <v>26593137</v>
          </cell>
          <cell r="B138" t="str">
            <v>01250</v>
          </cell>
          <cell r="C138" t="str">
            <v>J09A</v>
          </cell>
          <cell r="D138" t="str">
            <v>BONILLA SALAZAR MAGDA LILI</v>
          </cell>
          <cell r="E138">
            <v>36992</v>
          </cell>
          <cell r="F138" t="str">
            <v>AUXILIAR AREA SALUD</v>
          </cell>
          <cell r="G138">
            <v>1452084.96</v>
          </cell>
        </row>
        <row r="139">
          <cell r="A139">
            <v>26606312</v>
          </cell>
          <cell r="B139" t="str">
            <v>00268</v>
          </cell>
          <cell r="C139" t="str">
            <v>M02A</v>
          </cell>
          <cell r="D139" t="str">
            <v>RAMIREZ POLANIA NIRZA</v>
          </cell>
          <cell r="E139">
            <v>30504</v>
          </cell>
          <cell r="F139" t="str">
            <v>AUXILIAR AREA SALUD</v>
          </cell>
          <cell r="G139">
            <v>1452084.96</v>
          </cell>
        </row>
        <row r="140">
          <cell r="A140">
            <v>26670444</v>
          </cell>
          <cell r="B140" t="str">
            <v>01549</v>
          </cell>
          <cell r="C140" t="str">
            <v>J08A</v>
          </cell>
          <cell r="D140" t="str">
            <v>BARATO ALAGUNA ALEXANDRA MARIA</v>
          </cell>
          <cell r="E140">
            <v>40443</v>
          </cell>
          <cell r="F140" t="str">
            <v>AUXILIAR AREA SALUD</v>
          </cell>
          <cell r="G140">
            <v>1452084.96</v>
          </cell>
        </row>
        <row r="141">
          <cell r="A141">
            <v>26877208</v>
          </cell>
          <cell r="B141" t="str">
            <v>00270</v>
          </cell>
          <cell r="C141" t="str">
            <v>L07B</v>
          </cell>
          <cell r="D141" t="str">
            <v>FERNANDEZ GUERRA ENA LOURDES</v>
          </cell>
          <cell r="E141">
            <v>35174</v>
          </cell>
          <cell r="F141" t="str">
            <v>AUXILIAR AREA SALUD</v>
          </cell>
          <cell r="G141">
            <v>1452084.96</v>
          </cell>
        </row>
        <row r="142">
          <cell r="A142">
            <v>28054224</v>
          </cell>
          <cell r="B142" t="str">
            <v>01403</v>
          </cell>
          <cell r="C142" t="str">
            <v>I01A</v>
          </cell>
          <cell r="D142" t="str">
            <v>PINZON BAEZ ISABEL</v>
          </cell>
          <cell r="E142">
            <v>39234</v>
          </cell>
          <cell r="F142" t="str">
            <v>AUXILIAR AREA SALUD</v>
          </cell>
          <cell r="G142">
            <v>1452084.96</v>
          </cell>
        </row>
        <row r="143">
          <cell r="A143">
            <v>28097495</v>
          </cell>
          <cell r="B143" t="str">
            <v>00273</v>
          </cell>
          <cell r="C143" t="str">
            <v>C01A</v>
          </cell>
          <cell r="D143" t="str">
            <v>MARIN RIVERA EUGENIA</v>
          </cell>
          <cell r="E143">
            <v>31625</v>
          </cell>
          <cell r="F143" t="str">
            <v>ENFERMERO</v>
          </cell>
          <cell r="G143">
            <v>2706949.92</v>
          </cell>
        </row>
        <row r="144">
          <cell r="A144">
            <v>28150499</v>
          </cell>
          <cell r="B144" t="str">
            <v>01554</v>
          </cell>
          <cell r="C144" t="str">
            <v>A11A</v>
          </cell>
          <cell r="D144" t="str">
            <v>OSORIO FANDINO PAOLA ANDREA</v>
          </cell>
          <cell r="E144">
            <v>40443</v>
          </cell>
          <cell r="F144" t="str">
            <v>AUXILIAR AREA SALUD</v>
          </cell>
          <cell r="G144">
            <v>1452084.96</v>
          </cell>
        </row>
        <row r="145">
          <cell r="A145">
            <v>28335370</v>
          </cell>
          <cell r="B145" t="str">
            <v>00274</v>
          </cell>
          <cell r="C145" t="str">
            <v>C01A</v>
          </cell>
          <cell r="D145" t="str">
            <v>AGUILAR RODRIGUEZ ELIZABETH</v>
          </cell>
          <cell r="E145">
            <v>35285</v>
          </cell>
          <cell r="F145" t="str">
            <v>AUXILIAR AREA SALUD</v>
          </cell>
          <cell r="G145">
            <v>1452084.96</v>
          </cell>
        </row>
        <row r="146">
          <cell r="A146">
            <v>28469463</v>
          </cell>
          <cell r="B146" t="str">
            <v>01404</v>
          </cell>
          <cell r="C146" t="str">
            <v>C01A</v>
          </cell>
          <cell r="D146" t="str">
            <v>CHACON CAMACHO MIRYAM</v>
          </cell>
          <cell r="E146">
            <v>39234</v>
          </cell>
          <cell r="F146" t="str">
            <v>AUXILIAR AREA SALUD</v>
          </cell>
          <cell r="G146">
            <v>1452084.96</v>
          </cell>
        </row>
        <row r="147">
          <cell r="A147">
            <v>28561135</v>
          </cell>
          <cell r="B147" t="str">
            <v>00279</v>
          </cell>
          <cell r="C147" t="str">
            <v>O02A</v>
          </cell>
          <cell r="D147" t="str">
            <v>OSORIO GOMEZ TERESA</v>
          </cell>
          <cell r="E147">
            <v>30414</v>
          </cell>
          <cell r="F147" t="str">
            <v>PROFESIONAL UNIVERSITARI</v>
          </cell>
          <cell r="G147">
            <v>2438741.04</v>
          </cell>
        </row>
        <row r="148">
          <cell r="A148">
            <v>28608174</v>
          </cell>
          <cell r="B148" t="str">
            <v>01212</v>
          </cell>
          <cell r="C148" t="str">
            <v>B03A</v>
          </cell>
          <cell r="D148" t="str">
            <v>RODRIGUEZ  AMPARO</v>
          </cell>
          <cell r="E148">
            <v>36466</v>
          </cell>
          <cell r="F148" t="str">
            <v>AUXILIAR AREA SALUD</v>
          </cell>
          <cell r="G148">
            <v>1452084.96</v>
          </cell>
        </row>
        <row r="149">
          <cell r="A149">
            <v>28917504</v>
          </cell>
          <cell r="B149" t="str">
            <v>01405</v>
          </cell>
          <cell r="C149" t="str">
            <v>D02A</v>
          </cell>
          <cell r="D149" t="str">
            <v>SANTISTEBAN BLANCO AURA ELENA</v>
          </cell>
          <cell r="E149">
            <v>39234</v>
          </cell>
          <cell r="F149" t="str">
            <v>AUXILIAR AREA SALUD</v>
          </cell>
          <cell r="G149">
            <v>1452084.96</v>
          </cell>
        </row>
        <row r="150">
          <cell r="A150">
            <v>30288231</v>
          </cell>
          <cell r="B150" t="str">
            <v>01184</v>
          </cell>
          <cell r="C150" t="str">
            <v>D02A</v>
          </cell>
          <cell r="D150" t="str">
            <v>DELGADILLO CALERO LUISA FERNAN</v>
          </cell>
          <cell r="E150">
            <v>35978</v>
          </cell>
          <cell r="F150" t="str">
            <v>MEDICO ESPECIALISTA</v>
          </cell>
          <cell r="G150">
            <v>2438850.96</v>
          </cell>
        </row>
        <row r="151">
          <cell r="A151">
            <v>30713483</v>
          </cell>
          <cell r="B151" t="str">
            <v>00288</v>
          </cell>
          <cell r="C151" t="str">
            <v>C01A</v>
          </cell>
          <cell r="D151" t="str">
            <v>BENAVIDES LIPARY NUBIA E</v>
          </cell>
          <cell r="E151">
            <v>30910</v>
          </cell>
          <cell r="F151" t="str">
            <v>ENFERMERO</v>
          </cell>
          <cell r="G151">
            <v>2706949.92</v>
          </cell>
        </row>
        <row r="152">
          <cell r="A152">
            <v>31152290</v>
          </cell>
          <cell r="B152" t="str">
            <v>00289</v>
          </cell>
          <cell r="C152" t="str">
            <v>D02A</v>
          </cell>
          <cell r="D152" t="str">
            <v>CASAS DEVIA MYRIAM ALBA</v>
          </cell>
          <cell r="E152">
            <v>30715</v>
          </cell>
          <cell r="F152" t="str">
            <v>ENFERMERO</v>
          </cell>
          <cell r="G152">
            <v>2706949.92</v>
          </cell>
        </row>
        <row r="153">
          <cell r="A153">
            <v>31863835</v>
          </cell>
          <cell r="B153" t="str">
            <v>00292</v>
          </cell>
          <cell r="C153" t="str">
            <v>D03A</v>
          </cell>
          <cell r="D153" t="str">
            <v>PEREZ CORRALES MARGARITA</v>
          </cell>
          <cell r="E153">
            <v>31694</v>
          </cell>
          <cell r="F153" t="str">
            <v>ENFERMERO</v>
          </cell>
          <cell r="G153">
            <v>2706949.92</v>
          </cell>
        </row>
        <row r="154">
          <cell r="A154">
            <v>31909720</v>
          </cell>
          <cell r="B154" t="str">
            <v>00293</v>
          </cell>
          <cell r="C154" t="str">
            <v>R09A</v>
          </cell>
          <cell r="D154" t="str">
            <v>RESTREPO COLLAZOS NUBIA AMPARO</v>
          </cell>
          <cell r="E154">
            <v>33662</v>
          </cell>
          <cell r="F154" t="str">
            <v>SECRETARIO</v>
          </cell>
          <cell r="G154">
            <v>1185156</v>
          </cell>
        </row>
        <row r="155">
          <cell r="A155">
            <v>32609373</v>
          </cell>
          <cell r="B155" t="str">
            <v>01400</v>
          </cell>
          <cell r="C155" t="str">
            <v>I05A</v>
          </cell>
          <cell r="D155" t="str">
            <v>GARCIA ARIAS ANA LUISA</v>
          </cell>
          <cell r="E155">
            <v>39204</v>
          </cell>
          <cell r="F155" t="str">
            <v>MEDICO ESPECIALISTA</v>
          </cell>
          <cell r="G155">
            <v>4390231.92</v>
          </cell>
        </row>
        <row r="156">
          <cell r="A156">
            <v>33157514</v>
          </cell>
          <cell r="B156" t="str">
            <v>00298</v>
          </cell>
          <cell r="C156" t="str">
            <v>R05A</v>
          </cell>
          <cell r="D156" t="str">
            <v>PACHECO DORIA DELCIA MARTINA</v>
          </cell>
          <cell r="E156">
            <v>31470</v>
          </cell>
          <cell r="F156" t="str">
            <v>AUXILIAR ADMINISTRATIVO</v>
          </cell>
          <cell r="G156">
            <v>1452084.96</v>
          </cell>
        </row>
        <row r="157">
          <cell r="A157">
            <v>33196924</v>
          </cell>
          <cell r="B157" t="str">
            <v>01561</v>
          </cell>
          <cell r="C157" t="str">
            <v>Q03A</v>
          </cell>
          <cell r="D157" t="str">
            <v>RAMIREZ MIRANDA FARIDE</v>
          </cell>
          <cell r="E157">
            <v>40484</v>
          </cell>
          <cell r="F157" t="str">
            <v>SECRETARIO</v>
          </cell>
          <cell r="G157">
            <v>1185156</v>
          </cell>
        </row>
        <row r="158">
          <cell r="A158">
            <v>34510235</v>
          </cell>
          <cell r="B158" t="str">
            <v>01054</v>
          </cell>
          <cell r="C158" t="str">
            <v>C01A</v>
          </cell>
          <cell r="D158" t="str">
            <v>LUCUMY CARABALI MARIA</v>
          </cell>
          <cell r="E158">
            <v>35471</v>
          </cell>
          <cell r="F158" t="str">
            <v>AUXILIAR AREA SALUD</v>
          </cell>
          <cell r="G158">
            <v>1452084.96</v>
          </cell>
        </row>
        <row r="159">
          <cell r="A159">
            <v>34535284</v>
          </cell>
          <cell r="B159" t="str">
            <v>00300</v>
          </cell>
          <cell r="C159" t="str">
            <v>N02A</v>
          </cell>
          <cell r="D159" t="str">
            <v>NATES BURBANO MARIA EUGENIA</v>
          </cell>
          <cell r="E159">
            <v>30600</v>
          </cell>
          <cell r="F159" t="str">
            <v>PROFESIONAL U. AREA SALU</v>
          </cell>
          <cell r="G159">
            <v>2438741.04</v>
          </cell>
        </row>
        <row r="160">
          <cell r="A160">
            <v>34995323</v>
          </cell>
          <cell r="B160" t="str">
            <v>01520</v>
          </cell>
          <cell r="C160" t="str">
            <v>I05A</v>
          </cell>
          <cell r="D160" t="str">
            <v>RUIZ ESTTIT CARMEN MARIA</v>
          </cell>
          <cell r="E160">
            <v>40238</v>
          </cell>
          <cell r="F160" t="str">
            <v>ENFERMERO</v>
          </cell>
          <cell r="G160">
            <v>2706949.92</v>
          </cell>
        </row>
        <row r="161">
          <cell r="A161">
            <v>35313746</v>
          </cell>
          <cell r="B161" t="str">
            <v>01406</v>
          </cell>
          <cell r="C161" t="str">
            <v>J08A</v>
          </cell>
          <cell r="D161" t="str">
            <v>GARCIA ACOSTA CLEMENCIA</v>
          </cell>
          <cell r="E161">
            <v>39234</v>
          </cell>
          <cell r="F161" t="str">
            <v>AUXILIAR AREA SALUD</v>
          </cell>
          <cell r="G161">
            <v>1452084.96</v>
          </cell>
        </row>
        <row r="162">
          <cell r="A162">
            <v>35315253</v>
          </cell>
          <cell r="B162" t="str">
            <v>00301</v>
          </cell>
          <cell r="C162" t="str">
            <v>C01A</v>
          </cell>
          <cell r="D162" t="str">
            <v>CASTANEDA GIL LUZ MARINA</v>
          </cell>
          <cell r="E162">
            <v>30784</v>
          </cell>
          <cell r="F162" t="str">
            <v>AUXILIAR AREA SALUD</v>
          </cell>
          <cell r="G162">
            <v>1452084.96</v>
          </cell>
        </row>
        <row r="163">
          <cell r="A163">
            <v>35316982</v>
          </cell>
          <cell r="B163" t="str">
            <v>00302</v>
          </cell>
          <cell r="C163" t="str">
            <v>D02A</v>
          </cell>
          <cell r="D163" t="str">
            <v>TORRES PERDOMO MARIA ASTRID</v>
          </cell>
          <cell r="E163">
            <v>32820</v>
          </cell>
          <cell r="F163" t="str">
            <v>AUXILIAR AREA SALUD</v>
          </cell>
          <cell r="G163">
            <v>1452084.96</v>
          </cell>
        </row>
        <row r="164">
          <cell r="A164">
            <v>35322121</v>
          </cell>
          <cell r="B164" t="str">
            <v>00305</v>
          </cell>
          <cell r="C164" t="str">
            <v>J08A</v>
          </cell>
          <cell r="D164" t="str">
            <v>LEON PRIETO ANA CECILIA</v>
          </cell>
          <cell r="E164">
            <v>31096</v>
          </cell>
          <cell r="F164" t="str">
            <v>AUXILIAR AREA SALUD</v>
          </cell>
          <cell r="G164">
            <v>1452084.96</v>
          </cell>
        </row>
        <row r="165">
          <cell r="A165">
            <v>35327276</v>
          </cell>
          <cell r="B165" t="str">
            <v>01274</v>
          </cell>
          <cell r="C165" t="str">
            <v>R08A</v>
          </cell>
          <cell r="D165" t="str">
            <v>RUSSY GIRALDO YOLANDA</v>
          </cell>
          <cell r="E165">
            <v>37316</v>
          </cell>
          <cell r="F165" t="str">
            <v>MEDICO ESPECIALISTA</v>
          </cell>
          <cell r="G165">
            <v>4390231.92</v>
          </cell>
        </row>
        <row r="166">
          <cell r="A166">
            <v>35336199</v>
          </cell>
          <cell r="B166" t="str">
            <v>00308</v>
          </cell>
          <cell r="C166" t="str">
            <v>I03A</v>
          </cell>
          <cell r="D166" t="str">
            <v>ESTUPINAN GARCIA MARIA STELLA</v>
          </cell>
          <cell r="E166">
            <v>35010</v>
          </cell>
          <cell r="F166" t="str">
            <v>ENFERMERO</v>
          </cell>
          <cell r="G166">
            <v>2706949.92</v>
          </cell>
        </row>
        <row r="167">
          <cell r="A167">
            <v>35336401</v>
          </cell>
          <cell r="B167" t="str">
            <v>01247</v>
          </cell>
          <cell r="C167" t="str">
            <v>R05A</v>
          </cell>
          <cell r="D167" t="str">
            <v>GOMEZ SARMIENTO LUZ DARY</v>
          </cell>
          <cell r="E167">
            <v>36857</v>
          </cell>
          <cell r="F167" t="str">
            <v>TECNICO OPERATIVO</v>
          </cell>
          <cell r="G167">
            <v>1786050.96</v>
          </cell>
        </row>
        <row r="168">
          <cell r="A168">
            <v>35408718</v>
          </cell>
          <cell r="B168" t="str">
            <v>01189</v>
          </cell>
          <cell r="C168" t="str">
            <v>C01A</v>
          </cell>
          <cell r="D168" t="str">
            <v>AVILA RINCON CLARA EDILIA</v>
          </cell>
          <cell r="E168">
            <v>36012</v>
          </cell>
          <cell r="F168" t="str">
            <v>ENFERMERO</v>
          </cell>
          <cell r="G168">
            <v>2706949.92</v>
          </cell>
        </row>
        <row r="169">
          <cell r="A169">
            <v>35409363</v>
          </cell>
          <cell r="B169" t="str">
            <v>00309</v>
          </cell>
          <cell r="C169" t="str">
            <v>C01A</v>
          </cell>
          <cell r="D169" t="str">
            <v>MALAGON VILLAGRAN MARGARITA</v>
          </cell>
          <cell r="E169">
            <v>34365</v>
          </cell>
          <cell r="F169" t="str">
            <v>AUXILIAR AREA SALUD</v>
          </cell>
          <cell r="G169">
            <v>1452084.96</v>
          </cell>
        </row>
        <row r="170">
          <cell r="A170">
            <v>35455194</v>
          </cell>
          <cell r="B170" t="str">
            <v>00310</v>
          </cell>
          <cell r="C170" t="str">
            <v>D02A</v>
          </cell>
          <cell r="D170" t="str">
            <v>SUAREZ JUAN DORA MARIA</v>
          </cell>
          <cell r="E170">
            <v>31099</v>
          </cell>
          <cell r="F170" t="str">
            <v>MEDICO ESPECIALISTA</v>
          </cell>
          <cell r="G170">
            <v>4390231.92</v>
          </cell>
        </row>
        <row r="171">
          <cell r="A171">
            <v>35456275</v>
          </cell>
          <cell r="B171" t="str">
            <v>00311</v>
          </cell>
          <cell r="C171" t="str">
            <v>D02A</v>
          </cell>
          <cell r="D171" t="str">
            <v>OVALLE NINO VICTORIA DE CARMEN</v>
          </cell>
          <cell r="E171">
            <v>30588</v>
          </cell>
          <cell r="F171" t="str">
            <v>AUXILIAR AREA SALUD</v>
          </cell>
          <cell r="G171">
            <v>1452084.96</v>
          </cell>
        </row>
        <row r="172">
          <cell r="A172">
            <v>35457003</v>
          </cell>
          <cell r="B172" t="str">
            <v>00312</v>
          </cell>
          <cell r="C172" t="str">
            <v>J02A</v>
          </cell>
          <cell r="D172" t="str">
            <v>AVENDANO URREGO ELSA</v>
          </cell>
          <cell r="E172">
            <v>34011</v>
          </cell>
          <cell r="F172" t="str">
            <v>AUXILIAR AREA SALUD</v>
          </cell>
          <cell r="G172">
            <v>1452084.96</v>
          </cell>
        </row>
        <row r="173">
          <cell r="A173">
            <v>35457702</v>
          </cell>
          <cell r="B173" t="str">
            <v>00313</v>
          </cell>
          <cell r="C173" t="str">
            <v>J15A</v>
          </cell>
          <cell r="D173" t="str">
            <v>BEJARANO AGUILERA MAXIMINA</v>
          </cell>
          <cell r="E173">
            <v>28969</v>
          </cell>
          <cell r="F173" t="str">
            <v>AUXILIAR AREA SALUD</v>
          </cell>
          <cell r="G173">
            <v>1452084.96</v>
          </cell>
        </row>
        <row r="174">
          <cell r="A174">
            <v>35457888</v>
          </cell>
          <cell r="B174" t="str">
            <v>00314</v>
          </cell>
          <cell r="C174" t="str">
            <v>C01A</v>
          </cell>
          <cell r="D174" t="str">
            <v>VALERA MARTHA CECILIA</v>
          </cell>
          <cell r="E174">
            <v>30532</v>
          </cell>
          <cell r="F174" t="str">
            <v>SECRETARIO</v>
          </cell>
          <cell r="G174">
            <v>1316307.1200000001</v>
          </cell>
        </row>
        <row r="175">
          <cell r="A175">
            <v>35459965</v>
          </cell>
          <cell r="B175" t="str">
            <v>00316</v>
          </cell>
          <cell r="C175" t="str">
            <v>I06A</v>
          </cell>
          <cell r="D175" t="str">
            <v>MEDINA DE BEDOUT MARIA ISABEL</v>
          </cell>
          <cell r="E175">
            <v>32946</v>
          </cell>
          <cell r="F175" t="str">
            <v>MEDICO ESPECIALISTA</v>
          </cell>
          <cell r="G175">
            <v>4390231.92</v>
          </cell>
        </row>
        <row r="176">
          <cell r="A176">
            <v>35462691</v>
          </cell>
          <cell r="B176" t="str">
            <v>00318</v>
          </cell>
          <cell r="C176" t="str">
            <v>M01A</v>
          </cell>
          <cell r="D176" t="str">
            <v>CAMPUZANO GRANADOS MARIA OLGA</v>
          </cell>
          <cell r="E176">
            <v>30942</v>
          </cell>
          <cell r="F176" t="str">
            <v>PROFESIONAL ESPECIALIZAD</v>
          </cell>
          <cell r="G176">
            <v>3083399.04</v>
          </cell>
        </row>
        <row r="177">
          <cell r="A177">
            <v>35462939</v>
          </cell>
          <cell r="B177" t="str">
            <v>00319</v>
          </cell>
          <cell r="C177" t="str">
            <v>C03A</v>
          </cell>
          <cell r="D177" t="str">
            <v>ACOSTA CASTRO LIGIA VIRGINIA</v>
          </cell>
          <cell r="E177">
            <v>30607</v>
          </cell>
          <cell r="F177" t="str">
            <v>AUXILIAR AREA SALUD</v>
          </cell>
          <cell r="G177">
            <v>1452084.96</v>
          </cell>
        </row>
        <row r="178">
          <cell r="A178">
            <v>35464582</v>
          </cell>
          <cell r="B178" t="str">
            <v>00320</v>
          </cell>
          <cell r="C178" t="str">
            <v>N05A</v>
          </cell>
          <cell r="D178" t="str">
            <v>TAVERA MATEUS ROSARIO</v>
          </cell>
          <cell r="E178">
            <v>30399</v>
          </cell>
          <cell r="F178" t="str">
            <v>OPERARIO DE SERVICIOS GE</v>
          </cell>
          <cell r="G178">
            <v>1163723.28</v>
          </cell>
        </row>
        <row r="179">
          <cell r="A179">
            <v>35465511</v>
          </cell>
          <cell r="B179" t="str">
            <v>00321</v>
          </cell>
          <cell r="C179" t="str">
            <v>P03A</v>
          </cell>
          <cell r="D179" t="str">
            <v>PEREZ GARZON TERESA</v>
          </cell>
          <cell r="E179">
            <v>30700</v>
          </cell>
          <cell r="F179" t="str">
            <v>OPERARIO DE SERVICIOS GE</v>
          </cell>
          <cell r="G179">
            <v>1009796.88</v>
          </cell>
        </row>
        <row r="180">
          <cell r="A180">
            <v>35465518</v>
          </cell>
          <cell r="B180" t="str">
            <v>00322</v>
          </cell>
          <cell r="C180" t="str">
            <v>D02A</v>
          </cell>
          <cell r="D180" t="str">
            <v>RUIZ VASQUEZ FLOR MARIA</v>
          </cell>
          <cell r="E180">
            <v>30453</v>
          </cell>
          <cell r="F180" t="str">
            <v>AUXILIAR AREA SALUD</v>
          </cell>
          <cell r="G180">
            <v>1452084.96</v>
          </cell>
        </row>
        <row r="181">
          <cell r="A181">
            <v>35465867</v>
          </cell>
          <cell r="B181" t="str">
            <v>00323</v>
          </cell>
          <cell r="C181" t="str">
            <v>A02A</v>
          </cell>
          <cell r="D181" t="str">
            <v>ROBLEDO GARZON ELCY</v>
          </cell>
          <cell r="E181">
            <v>30550</v>
          </cell>
          <cell r="F181" t="str">
            <v>TECNICO OPERATIVO</v>
          </cell>
          <cell r="G181">
            <v>1823981.04</v>
          </cell>
        </row>
        <row r="182">
          <cell r="A182">
            <v>35466652</v>
          </cell>
          <cell r="B182" t="str">
            <v>00324</v>
          </cell>
          <cell r="C182" t="str">
            <v>N05A</v>
          </cell>
          <cell r="D182" t="str">
            <v>BETANCOURT NINO MARTHA LUZ</v>
          </cell>
          <cell r="E182">
            <v>30432</v>
          </cell>
          <cell r="F182" t="str">
            <v>OPERARIO DE SERVICIOS GE</v>
          </cell>
          <cell r="G182">
            <v>1009796.88</v>
          </cell>
        </row>
        <row r="183">
          <cell r="A183">
            <v>35466780</v>
          </cell>
          <cell r="B183" t="str">
            <v>00325</v>
          </cell>
          <cell r="C183" t="str">
            <v>A20A</v>
          </cell>
          <cell r="D183" t="str">
            <v>CANTOR SARMIENTO ANA ISABEL</v>
          </cell>
          <cell r="E183">
            <v>30928</v>
          </cell>
          <cell r="F183" t="str">
            <v>AUXILIAR AREA SALUD</v>
          </cell>
          <cell r="G183">
            <v>1452084.96</v>
          </cell>
        </row>
        <row r="184">
          <cell r="A184">
            <v>35466872</v>
          </cell>
          <cell r="B184" t="str">
            <v>00326</v>
          </cell>
          <cell r="C184" t="str">
            <v>J08A</v>
          </cell>
          <cell r="D184" t="str">
            <v>BERMUDEZ JACOME NHORA ISABEL</v>
          </cell>
          <cell r="E184">
            <v>30733</v>
          </cell>
          <cell r="F184" t="str">
            <v>ENFERMERO</v>
          </cell>
          <cell r="G184">
            <v>2706949.92</v>
          </cell>
        </row>
        <row r="185">
          <cell r="A185">
            <v>35467739</v>
          </cell>
          <cell r="B185" t="str">
            <v>00327</v>
          </cell>
          <cell r="C185" t="str">
            <v>I05A</v>
          </cell>
          <cell r="D185" t="str">
            <v>MOLINA DE GONZALEZ MARIA DEL C</v>
          </cell>
          <cell r="E185">
            <v>30935</v>
          </cell>
          <cell r="F185" t="str">
            <v>AUXILIAR AREA SALUD</v>
          </cell>
          <cell r="G185">
            <v>1452084.96</v>
          </cell>
        </row>
        <row r="186">
          <cell r="A186">
            <v>35468014</v>
          </cell>
          <cell r="B186" t="str">
            <v>00328</v>
          </cell>
          <cell r="C186" t="str">
            <v>N05A</v>
          </cell>
          <cell r="D186" t="str">
            <v>RUBIANO PEDRAZA JULIA ELVIRA</v>
          </cell>
          <cell r="E186">
            <v>30853</v>
          </cell>
          <cell r="F186" t="str">
            <v>OPERARIO DE SERVICIOS GE</v>
          </cell>
          <cell r="G186">
            <v>1009796.88</v>
          </cell>
        </row>
        <row r="187">
          <cell r="A187">
            <v>35468636</v>
          </cell>
          <cell r="B187" t="str">
            <v>00329</v>
          </cell>
          <cell r="C187" t="str">
            <v>J02A</v>
          </cell>
          <cell r="D187" t="str">
            <v>RIVERA AVILA FLOR MARIA</v>
          </cell>
          <cell r="E187">
            <v>35034</v>
          </cell>
          <cell r="F187" t="str">
            <v>AUXILIAR AREA SALUD</v>
          </cell>
          <cell r="G187">
            <v>1452084.96</v>
          </cell>
        </row>
        <row r="188">
          <cell r="A188">
            <v>35469855</v>
          </cell>
          <cell r="B188" t="str">
            <v>00331</v>
          </cell>
          <cell r="C188" t="str">
            <v>L07A</v>
          </cell>
          <cell r="D188" t="str">
            <v>AVELLANEDA AVELLANEDA GLORIA</v>
          </cell>
          <cell r="E188">
            <v>30510</v>
          </cell>
          <cell r="F188" t="str">
            <v>AUXILIAR AREA SALUD</v>
          </cell>
          <cell r="G188">
            <v>1208706</v>
          </cell>
        </row>
        <row r="189">
          <cell r="A189">
            <v>35473650</v>
          </cell>
          <cell r="B189" t="str">
            <v>01644</v>
          </cell>
          <cell r="C189" t="str">
            <v>Q03B</v>
          </cell>
          <cell r="D189" t="str">
            <v>PRIETO ACERO HELENA MARGARITA</v>
          </cell>
          <cell r="E189">
            <v>41093</v>
          </cell>
          <cell r="F189" t="str">
            <v>AUXILIAR AREA SALUD</v>
          </cell>
          <cell r="G189">
            <v>1499308.08</v>
          </cell>
        </row>
        <row r="190">
          <cell r="A190">
            <v>35485493</v>
          </cell>
          <cell r="B190" t="str">
            <v>00332</v>
          </cell>
          <cell r="C190" t="str">
            <v>I06A</v>
          </cell>
          <cell r="D190" t="str">
            <v>BOJACA CABALLERO GLORIA INES</v>
          </cell>
          <cell r="E190">
            <v>35303</v>
          </cell>
          <cell r="F190" t="str">
            <v>OPERARIO DE SERVICIOS GE</v>
          </cell>
          <cell r="G190">
            <v>1163723.28</v>
          </cell>
        </row>
        <row r="191">
          <cell r="A191">
            <v>35485510</v>
          </cell>
          <cell r="B191" t="str">
            <v>00333</v>
          </cell>
          <cell r="C191" t="str">
            <v>R04A</v>
          </cell>
          <cell r="D191" t="str">
            <v>OLIVARES NINO EVANGELINA DEL C</v>
          </cell>
          <cell r="E191">
            <v>30798</v>
          </cell>
          <cell r="F191" t="str">
            <v>OPERARIO DE SERVICIOS GE</v>
          </cell>
          <cell r="G191">
            <v>1009796.88</v>
          </cell>
        </row>
        <row r="192">
          <cell r="A192">
            <v>35490725</v>
          </cell>
          <cell r="B192" t="str">
            <v>01407</v>
          </cell>
          <cell r="C192" t="str">
            <v>I06A</v>
          </cell>
          <cell r="D192" t="str">
            <v>GONZALEZ SEGURA ANA ISABEL</v>
          </cell>
          <cell r="E192">
            <v>39234</v>
          </cell>
          <cell r="F192" t="str">
            <v>AUXILIAR AREA SALUD</v>
          </cell>
          <cell r="G192">
            <v>1452084.96</v>
          </cell>
        </row>
        <row r="193">
          <cell r="A193">
            <v>35498300</v>
          </cell>
          <cell r="B193" t="str">
            <v>00335</v>
          </cell>
          <cell r="C193" t="str">
            <v>I05A</v>
          </cell>
          <cell r="D193" t="str">
            <v>CARDENAS GARCIA FLOR ANGELA</v>
          </cell>
          <cell r="E193">
            <v>30463</v>
          </cell>
          <cell r="F193" t="str">
            <v>TECNICO OPERATIVO</v>
          </cell>
          <cell r="G193">
            <v>1823981.04</v>
          </cell>
        </row>
        <row r="194">
          <cell r="A194">
            <v>35498837</v>
          </cell>
          <cell r="B194" t="str">
            <v>00336</v>
          </cell>
          <cell r="C194" t="str">
            <v>J09A</v>
          </cell>
          <cell r="D194" t="str">
            <v>MONCADA GOMEZ MARIA VICTORIA</v>
          </cell>
          <cell r="E194">
            <v>30768</v>
          </cell>
          <cell r="F194" t="str">
            <v>AUXILIAR AREA SALUD</v>
          </cell>
          <cell r="G194">
            <v>1452084.96</v>
          </cell>
        </row>
        <row r="195">
          <cell r="A195">
            <v>35499311</v>
          </cell>
          <cell r="B195" t="str">
            <v>00337</v>
          </cell>
          <cell r="C195" t="str">
            <v>J15A</v>
          </cell>
          <cell r="D195" t="str">
            <v>SILVA GUTIERREZ DINORA</v>
          </cell>
          <cell r="E195">
            <v>30971</v>
          </cell>
          <cell r="F195" t="str">
            <v>AUXILIAR AREA SALUD</v>
          </cell>
          <cell r="G195">
            <v>1410756.96</v>
          </cell>
        </row>
        <row r="196">
          <cell r="A196">
            <v>35499445</v>
          </cell>
          <cell r="B196" t="str">
            <v>00338</v>
          </cell>
          <cell r="C196" t="str">
            <v>P03A</v>
          </cell>
          <cell r="D196" t="str">
            <v>FORERO BELTRAN NYDIA E</v>
          </cell>
          <cell r="E196">
            <v>30160</v>
          </cell>
          <cell r="F196" t="str">
            <v>OPERARIO DE SERVICIOS GE</v>
          </cell>
          <cell r="G196">
            <v>1009796.88</v>
          </cell>
        </row>
        <row r="197">
          <cell r="A197">
            <v>35499501</v>
          </cell>
          <cell r="B197" t="str">
            <v>00339</v>
          </cell>
          <cell r="C197" t="str">
            <v>R05A</v>
          </cell>
          <cell r="D197" t="str">
            <v>MORENO BENAVIDES BEATRIZ</v>
          </cell>
          <cell r="E197">
            <v>30979</v>
          </cell>
          <cell r="F197" t="str">
            <v>AUXILIAR ADMINISTRATIVO</v>
          </cell>
          <cell r="G197">
            <v>1452084.96</v>
          </cell>
        </row>
        <row r="198">
          <cell r="A198">
            <v>35502214</v>
          </cell>
          <cell r="B198" t="str">
            <v>00340</v>
          </cell>
          <cell r="C198" t="str">
            <v>D02A</v>
          </cell>
          <cell r="D198" t="str">
            <v>MORA  MARIA PATRICIA</v>
          </cell>
          <cell r="E198">
            <v>30607</v>
          </cell>
          <cell r="F198" t="str">
            <v>AUXILIAR AREA SALUD</v>
          </cell>
          <cell r="G198">
            <v>1452084.96</v>
          </cell>
        </row>
        <row r="199">
          <cell r="A199">
            <v>35502491</v>
          </cell>
          <cell r="B199" t="str">
            <v>00341</v>
          </cell>
          <cell r="C199" t="str">
            <v>C01A</v>
          </cell>
          <cell r="D199" t="str">
            <v>SIERRA SUAREZ ANA TULIA</v>
          </cell>
          <cell r="E199">
            <v>31488</v>
          </cell>
          <cell r="F199" t="str">
            <v>TECNICO AREA SALUD</v>
          </cell>
          <cell r="G199">
            <v>1723630.08</v>
          </cell>
        </row>
        <row r="200">
          <cell r="A200">
            <v>35503559</v>
          </cell>
          <cell r="B200" t="str">
            <v>01128</v>
          </cell>
          <cell r="C200" t="str">
            <v>C01A</v>
          </cell>
          <cell r="D200" t="str">
            <v>CARDENAS VINCHIRA MARIA TERESA</v>
          </cell>
          <cell r="E200">
            <v>35740</v>
          </cell>
          <cell r="F200" t="str">
            <v>AUXILIAR AREA SALUD</v>
          </cell>
          <cell r="G200">
            <v>1452084.96</v>
          </cell>
        </row>
        <row r="201">
          <cell r="A201">
            <v>35503939</v>
          </cell>
          <cell r="B201" t="str">
            <v>01164</v>
          </cell>
          <cell r="C201" t="str">
            <v>R05A</v>
          </cell>
          <cell r="D201" t="str">
            <v>CASTIBLANCO CORTES LUZ STELLA</v>
          </cell>
          <cell r="E201">
            <v>35916</v>
          </cell>
          <cell r="F201" t="str">
            <v>SECRETARIO</v>
          </cell>
          <cell r="G201">
            <v>1185156</v>
          </cell>
        </row>
        <row r="202">
          <cell r="A202">
            <v>35507816</v>
          </cell>
          <cell r="B202" t="str">
            <v>01253</v>
          </cell>
          <cell r="C202" t="str">
            <v>C01A</v>
          </cell>
          <cell r="D202" t="str">
            <v>VARGAS BENAVIDES RUTH MERY</v>
          </cell>
          <cell r="E202">
            <v>36997</v>
          </cell>
          <cell r="F202" t="str">
            <v>AUXILIAR AREA SALUD</v>
          </cell>
          <cell r="G202">
            <v>1452084.96</v>
          </cell>
        </row>
        <row r="203">
          <cell r="A203">
            <v>36165338</v>
          </cell>
          <cell r="B203" t="str">
            <v>00344</v>
          </cell>
          <cell r="C203" t="str">
            <v>I01A</v>
          </cell>
          <cell r="D203" t="str">
            <v>SALAZAR PERDOMO STELLA</v>
          </cell>
          <cell r="E203">
            <v>32633</v>
          </cell>
          <cell r="F203" t="str">
            <v>ENFERMERO</v>
          </cell>
          <cell r="G203">
            <v>2706949.92</v>
          </cell>
        </row>
        <row r="204">
          <cell r="A204">
            <v>36168222</v>
          </cell>
          <cell r="B204" t="str">
            <v>00345</v>
          </cell>
          <cell r="C204" t="str">
            <v>J09A</v>
          </cell>
          <cell r="D204" t="str">
            <v>LOPEZ CASALLAS AURA MARIA</v>
          </cell>
          <cell r="E204">
            <v>32748</v>
          </cell>
          <cell r="F204" t="str">
            <v>AUXILIAR AREA SALUD</v>
          </cell>
          <cell r="G204">
            <v>1452084.96</v>
          </cell>
        </row>
        <row r="205">
          <cell r="A205">
            <v>36169079</v>
          </cell>
          <cell r="B205" t="str">
            <v>01483</v>
          </cell>
          <cell r="C205" t="str">
            <v>T10A</v>
          </cell>
          <cell r="D205" t="str">
            <v>RODRIGUEZ NUNEZ MARIA EUGENIA</v>
          </cell>
          <cell r="E205">
            <v>40044</v>
          </cell>
          <cell r="F205" t="str">
            <v>PROFESIONAL ESPECIALIZAD</v>
          </cell>
          <cell r="G205">
            <v>3567408</v>
          </cell>
        </row>
        <row r="206">
          <cell r="A206">
            <v>36287205</v>
          </cell>
          <cell r="B206" t="str">
            <v>01501</v>
          </cell>
          <cell r="C206" t="str">
            <v>I05A</v>
          </cell>
          <cell r="D206" t="str">
            <v>TRUJILLO CASTRILLON YANETH</v>
          </cell>
          <cell r="E206">
            <v>40101</v>
          </cell>
          <cell r="F206" t="str">
            <v>ENFERMERO</v>
          </cell>
          <cell r="G206">
            <v>2706949.92</v>
          </cell>
        </row>
        <row r="207">
          <cell r="A207">
            <v>36312448</v>
          </cell>
          <cell r="B207" t="str">
            <v>01575</v>
          </cell>
          <cell r="C207" t="str">
            <v>N06A</v>
          </cell>
          <cell r="D207" t="str">
            <v>BEDOYA CERQUERA MABEL ROCIO</v>
          </cell>
          <cell r="E207">
            <v>40665</v>
          </cell>
          <cell r="F207" t="str">
            <v>AUXILIAR AREA SALUD</v>
          </cell>
          <cell r="G207">
            <v>1452084.96</v>
          </cell>
        </row>
        <row r="208">
          <cell r="A208">
            <v>36556854</v>
          </cell>
          <cell r="B208" t="str">
            <v>00346</v>
          </cell>
          <cell r="C208" t="str">
            <v>J09A</v>
          </cell>
          <cell r="D208" t="str">
            <v>BOLANO GARCIA OMAIRA SIBELIS</v>
          </cell>
          <cell r="E208">
            <v>35128</v>
          </cell>
          <cell r="F208" t="str">
            <v>AUXILIAR AREA SALUD</v>
          </cell>
          <cell r="G208">
            <v>1452084.96</v>
          </cell>
        </row>
        <row r="209">
          <cell r="A209">
            <v>36995862</v>
          </cell>
          <cell r="B209" t="str">
            <v>00347</v>
          </cell>
          <cell r="C209" t="str">
            <v>C01A</v>
          </cell>
          <cell r="D209" t="str">
            <v>BEDOYA CAICEDO GLORIA AMPARO</v>
          </cell>
          <cell r="E209">
            <v>31079</v>
          </cell>
          <cell r="F209" t="str">
            <v>TECNICO AREA SALUD</v>
          </cell>
          <cell r="G209">
            <v>1723630.08</v>
          </cell>
        </row>
        <row r="210">
          <cell r="A210">
            <v>37251441</v>
          </cell>
          <cell r="B210" t="str">
            <v>01408</v>
          </cell>
          <cell r="C210" t="str">
            <v>C01A</v>
          </cell>
          <cell r="D210" t="str">
            <v>CABALLERO PRIETO GLORIA</v>
          </cell>
          <cell r="E210">
            <v>39234</v>
          </cell>
          <cell r="F210" t="str">
            <v>AUXILIAR AREA SALUD</v>
          </cell>
          <cell r="G210">
            <v>1452084.96</v>
          </cell>
        </row>
        <row r="211">
          <cell r="A211">
            <v>37559421</v>
          </cell>
          <cell r="B211" t="str">
            <v>01531</v>
          </cell>
          <cell r="C211" t="str">
            <v>I05A</v>
          </cell>
          <cell r="D211" t="str">
            <v>MONTURIOL DURAN XIMENA JULIANA</v>
          </cell>
          <cell r="E211">
            <v>40422</v>
          </cell>
          <cell r="F211" t="str">
            <v>MEDICO ESPECIALISTA</v>
          </cell>
          <cell r="G211">
            <v>2438850.96</v>
          </cell>
        </row>
        <row r="212">
          <cell r="A212">
            <v>37830758</v>
          </cell>
          <cell r="B212" t="str">
            <v>00349</v>
          </cell>
          <cell r="C212" t="str">
            <v>I06A</v>
          </cell>
          <cell r="D212" t="str">
            <v>CHINCHILLA LANZIANO ROSA FABIO</v>
          </cell>
          <cell r="E212">
            <v>32633</v>
          </cell>
          <cell r="F212" t="str">
            <v>PROFESIONAL ESPECIALIZAD</v>
          </cell>
          <cell r="G212">
            <v>3567408</v>
          </cell>
        </row>
        <row r="213">
          <cell r="A213">
            <v>37832552</v>
          </cell>
          <cell r="B213" t="str">
            <v>00350</v>
          </cell>
          <cell r="C213" t="str">
            <v>I05A</v>
          </cell>
          <cell r="D213" t="str">
            <v>BLANCO DE SERRATO MARTHA C</v>
          </cell>
          <cell r="E213">
            <v>32412</v>
          </cell>
          <cell r="F213" t="str">
            <v>SECRETARIO</v>
          </cell>
          <cell r="G213">
            <v>1316307.1200000001</v>
          </cell>
        </row>
        <row r="214">
          <cell r="A214">
            <v>37898927</v>
          </cell>
          <cell r="B214" t="str">
            <v>01409</v>
          </cell>
          <cell r="C214" t="str">
            <v>J02A</v>
          </cell>
          <cell r="D214" t="str">
            <v>AYALA GONZALEZ LAURA TERESA</v>
          </cell>
          <cell r="E214">
            <v>39234</v>
          </cell>
          <cell r="F214" t="str">
            <v>AUXILIAR AREA SALUD</v>
          </cell>
          <cell r="G214">
            <v>1452084.96</v>
          </cell>
        </row>
        <row r="215">
          <cell r="A215">
            <v>37941090</v>
          </cell>
          <cell r="B215" t="str">
            <v>01519</v>
          </cell>
          <cell r="C215" t="str">
            <v>J08A</v>
          </cell>
          <cell r="D215" t="str">
            <v>ARDILA PACHON MARTHA</v>
          </cell>
          <cell r="E215">
            <v>40238</v>
          </cell>
          <cell r="F215" t="str">
            <v>ENFERMERO</v>
          </cell>
          <cell r="G215">
            <v>2706949.92</v>
          </cell>
        </row>
        <row r="216">
          <cell r="A216">
            <v>38248511</v>
          </cell>
          <cell r="B216" t="str">
            <v>00353</v>
          </cell>
          <cell r="C216" t="str">
            <v>C01A</v>
          </cell>
          <cell r="D216" t="str">
            <v>SILVA VALDIRI MARTHA LUCIA</v>
          </cell>
          <cell r="E216">
            <v>30895</v>
          </cell>
          <cell r="F216" t="str">
            <v>ENFERMERO</v>
          </cell>
          <cell r="G216">
            <v>2706949.92</v>
          </cell>
        </row>
        <row r="217">
          <cell r="A217">
            <v>39520555</v>
          </cell>
          <cell r="B217" t="str">
            <v>00354</v>
          </cell>
          <cell r="C217" t="str">
            <v>A21A</v>
          </cell>
          <cell r="D217" t="str">
            <v>BERNAL GONZALEZ ILMA</v>
          </cell>
          <cell r="E217">
            <v>32811</v>
          </cell>
          <cell r="F217" t="str">
            <v>SECRETARIO</v>
          </cell>
          <cell r="G217">
            <v>1316307.1200000001</v>
          </cell>
        </row>
        <row r="218">
          <cell r="A218">
            <v>39520822</v>
          </cell>
          <cell r="B218" t="str">
            <v>00355</v>
          </cell>
          <cell r="C218" t="str">
            <v>I05A</v>
          </cell>
          <cell r="D218" t="str">
            <v>GARCIA PEREZ CARMEN AMALIA</v>
          </cell>
          <cell r="E218">
            <v>35146</v>
          </cell>
          <cell r="F218" t="str">
            <v>OPERARIO DE SERVICIOS GE</v>
          </cell>
          <cell r="G218">
            <v>1163723.28</v>
          </cell>
        </row>
        <row r="219">
          <cell r="A219">
            <v>39522907</v>
          </cell>
          <cell r="B219" t="str">
            <v>00356</v>
          </cell>
          <cell r="C219" t="str">
            <v>C01A</v>
          </cell>
          <cell r="D219" t="str">
            <v>BUITRAGO HENAO LUZ NELLY</v>
          </cell>
          <cell r="E219">
            <v>30788</v>
          </cell>
          <cell r="F219" t="str">
            <v>AUXILIAR AREA SALUD</v>
          </cell>
          <cell r="G219">
            <v>1452084.96</v>
          </cell>
        </row>
        <row r="220">
          <cell r="A220">
            <v>39524690</v>
          </cell>
          <cell r="B220" t="str">
            <v>00357</v>
          </cell>
          <cell r="C220" t="str">
            <v>J08A</v>
          </cell>
          <cell r="D220" t="str">
            <v>LAGOS LOPEZ BLANCA LILIA</v>
          </cell>
          <cell r="E220">
            <v>30746</v>
          </cell>
          <cell r="F220" t="str">
            <v>AUXILIAR AREA SALUD</v>
          </cell>
          <cell r="G220">
            <v>1452084.96</v>
          </cell>
        </row>
        <row r="221">
          <cell r="A221">
            <v>39531048</v>
          </cell>
          <cell r="B221" t="str">
            <v>00358</v>
          </cell>
          <cell r="C221" t="str">
            <v>C01A</v>
          </cell>
          <cell r="D221" t="str">
            <v>CORTES HERNANDEZ AURA MARIA</v>
          </cell>
          <cell r="E221">
            <v>30956</v>
          </cell>
          <cell r="F221" t="str">
            <v>SECRETARIO</v>
          </cell>
          <cell r="G221">
            <v>1316307.1200000001</v>
          </cell>
        </row>
        <row r="222">
          <cell r="A222">
            <v>39535187</v>
          </cell>
          <cell r="B222" t="str">
            <v>00359</v>
          </cell>
          <cell r="C222" t="str">
            <v>B01A</v>
          </cell>
          <cell r="D222" t="str">
            <v>CAJAMARCA CANASTEROS CECILIA</v>
          </cell>
          <cell r="E222">
            <v>30490</v>
          </cell>
          <cell r="F222" t="str">
            <v>AUXILIAR AREA SALUD</v>
          </cell>
          <cell r="G222">
            <v>1452084.96</v>
          </cell>
        </row>
        <row r="223">
          <cell r="A223">
            <v>39539423</v>
          </cell>
          <cell r="B223" t="str">
            <v>01123</v>
          </cell>
          <cell r="C223" t="str">
            <v>S05A</v>
          </cell>
          <cell r="D223" t="str">
            <v>SANCHEZ CARO MAIDA AZUCENA</v>
          </cell>
          <cell r="E223">
            <v>35747</v>
          </cell>
          <cell r="F223" t="str">
            <v>AUXILIAR ADMINISTRATIVO</v>
          </cell>
          <cell r="G223">
            <v>1357632.96</v>
          </cell>
        </row>
        <row r="224">
          <cell r="A224">
            <v>39545187</v>
          </cell>
          <cell r="B224" t="str">
            <v>01542</v>
          </cell>
          <cell r="C224" t="str">
            <v>B02A</v>
          </cell>
          <cell r="D224" t="str">
            <v>BAHAMON PINZON LILIANA</v>
          </cell>
          <cell r="E224">
            <v>40422</v>
          </cell>
          <cell r="F224" t="str">
            <v>OPERARIO DE SERVICIOS GE</v>
          </cell>
          <cell r="G224">
            <v>1163723.28</v>
          </cell>
        </row>
        <row r="225">
          <cell r="A225">
            <v>39545833</v>
          </cell>
          <cell r="B225" t="str">
            <v>01602</v>
          </cell>
          <cell r="C225" t="str">
            <v>J06A</v>
          </cell>
          <cell r="D225" t="str">
            <v>RAMIREZ SALAMANCA ELSY MARIA</v>
          </cell>
          <cell r="E225">
            <v>40756</v>
          </cell>
          <cell r="F225" t="str">
            <v>OPERARIO DE SERVICIOS GE</v>
          </cell>
          <cell r="G225">
            <v>1163723.28</v>
          </cell>
        </row>
        <row r="226">
          <cell r="A226">
            <v>39548230</v>
          </cell>
          <cell r="B226" t="str">
            <v>00360</v>
          </cell>
          <cell r="C226" t="str">
            <v>B01A</v>
          </cell>
          <cell r="D226" t="str">
            <v>RAMIREZ GARZON CLAUDIA AMPARO</v>
          </cell>
          <cell r="E226">
            <v>35241</v>
          </cell>
          <cell r="F226" t="str">
            <v>ENFERMERO</v>
          </cell>
          <cell r="G226">
            <v>2706949.92</v>
          </cell>
        </row>
        <row r="227">
          <cell r="A227">
            <v>39558154</v>
          </cell>
          <cell r="B227" t="str">
            <v>01227</v>
          </cell>
          <cell r="C227" t="str">
            <v>I06A</v>
          </cell>
          <cell r="D227" t="str">
            <v>ROBAYO MORENO MARLENY</v>
          </cell>
          <cell r="E227">
            <v>36594</v>
          </cell>
          <cell r="F227" t="str">
            <v>ENFERMERO</v>
          </cell>
          <cell r="G227">
            <v>2706949.92</v>
          </cell>
        </row>
        <row r="228">
          <cell r="A228">
            <v>39558171</v>
          </cell>
          <cell r="B228" t="str">
            <v>00361</v>
          </cell>
          <cell r="C228" t="str">
            <v>J08A</v>
          </cell>
          <cell r="D228" t="str">
            <v>HERNANDEZ FRANCO MARTHA BEATRI</v>
          </cell>
          <cell r="E228">
            <v>32380</v>
          </cell>
          <cell r="F228" t="str">
            <v>AUXILIAR AREA SALUD</v>
          </cell>
          <cell r="G228">
            <v>1452084.96</v>
          </cell>
        </row>
        <row r="229">
          <cell r="A229">
            <v>39559733</v>
          </cell>
          <cell r="B229" t="str">
            <v>00362</v>
          </cell>
          <cell r="C229" t="str">
            <v>D02A</v>
          </cell>
          <cell r="D229" t="str">
            <v>BERNAL MOLANO LUZ DARY</v>
          </cell>
          <cell r="E229">
            <v>33506</v>
          </cell>
          <cell r="F229" t="str">
            <v>ENFERMERO</v>
          </cell>
          <cell r="G229">
            <v>2706949.92</v>
          </cell>
        </row>
        <row r="230">
          <cell r="A230">
            <v>39567800</v>
          </cell>
          <cell r="B230" t="str">
            <v>01218</v>
          </cell>
          <cell r="C230" t="str">
            <v>J08A</v>
          </cell>
          <cell r="D230" t="str">
            <v>LOZANO ABRIL LUZ ANGELICA</v>
          </cell>
          <cell r="E230">
            <v>36486</v>
          </cell>
          <cell r="F230" t="str">
            <v>ENFERMERO</v>
          </cell>
          <cell r="G230">
            <v>2706949.92</v>
          </cell>
        </row>
        <row r="231">
          <cell r="A231">
            <v>39568824</v>
          </cell>
          <cell r="B231" t="str">
            <v>01291</v>
          </cell>
          <cell r="C231" t="str">
            <v>S03A</v>
          </cell>
          <cell r="D231" t="str">
            <v>MORA ORTEGA MARTHA CECILIA</v>
          </cell>
          <cell r="E231">
            <v>37483</v>
          </cell>
          <cell r="F231" t="str">
            <v>AUXILIAR ADMINISTRATIVO</v>
          </cell>
          <cell r="G231">
            <v>1452084.96</v>
          </cell>
        </row>
        <row r="232">
          <cell r="A232">
            <v>39613982</v>
          </cell>
          <cell r="B232" t="str">
            <v>01565</v>
          </cell>
          <cell r="C232" t="str">
            <v>C01A</v>
          </cell>
          <cell r="D232" t="str">
            <v>VELANDIA ARIAS ANITA</v>
          </cell>
          <cell r="E232">
            <v>40500</v>
          </cell>
          <cell r="F232" t="str">
            <v>ENFERMERO</v>
          </cell>
          <cell r="G232">
            <v>2706949.92</v>
          </cell>
        </row>
        <row r="233">
          <cell r="A233">
            <v>39624111</v>
          </cell>
          <cell r="B233" t="str">
            <v>01499</v>
          </cell>
          <cell r="C233" t="str">
            <v>U01A</v>
          </cell>
          <cell r="D233" t="str">
            <v>AYALA DUARTE YULY NAIYETTE</v>
          </cell>
          <cell r="E233">
            <v>40087</v>
          </cell>
          <cell r="F233" t="str">
            <v>PROFESIONAL ESPECIALIZAD</v>
          </cell>
          <cell r="G233">
            <v>3567408</v>
          </cell>
        </row>
        <row r="234">
          <cell r="A234">
            <v>39628387</v>
          </cell>
          <cell r="B234" t="str">
            <v>01654</v>
          </cell>
          <cell r="C234" t="str">
            <v>L01A</v>
          </cell>
          <cell r="D234" t="str">
            <v>BENITEZ ZAPATA MARTHA SHIRLEY</v>
          </cell>
          <cell r="E234">
            <v>41222</v>
          </cell>
          <cell r="F234" t="str">
            <v>TECNICO AREA SALUD</v>
          </cell>
          <cell r="G234">
            <v>1605565.92</v>
          </cell>
        </row>
        <row r="235">
          <cell r="A235">
            <v>39632186</v>
          </cell>
          <cell r="B235" t="str">
            <v>00364</v>
          </cell>
          <cell r="C235" t="str">
            <v>J08A</v>
          </cell>
          <cell r="D235" t="str">
            <v>CASTRO MARTINEZ RUBIELA</v>
          </cell>
          <cell r="E235">
            <v>31272</v>
          </cell>
          <cell r="F235" t="str">
            <v>AUXILIAR AREA SALUD</v>
          </cell>
          <cell r="G235">
            <v>1452084.96</v>
          </cell>
        </row>
        <row r="236">
          <cell r="A236">
            <v>39653014</v>
          </cell>
          <cell r="B236" t="str">
            <v>01317</v>
          </cell>
          <cell r="C236" t="str">
            <v>C01A</v>
          </cell>
          <cell r="D236" t="str">
            <v>LOPEZ DUITAMA DORA EFIGENIA</v>
          </cell>
          <cell r="E236">
            <v>37537</v>
          </cell>
          <cell r="F236" t="str">
            <v>AUXILIAR AREA SALUD</v>
          </cell>
          <cell r="G236">
            <v>1452084.96</v>
          </cell>
        </row>
        <row r="237">
          <cell r="A237">
            <v>39661735</v>
          </cell>
          <cell r="B237" t="str">
            <v>00367</v>
          </cell>
          <cell r="C237" t="str">
            <v>J08A</v>
          </cell>
          <cell r="D237" t="str">
            <v>CHISACA RAMIREZ LILIA MARIA</v>
          </cell>
          <cell r="E237">
            <v>32093</v>
          </cell>
          <cell r="F237" t="str">
            <v>ENFERMERO ESPECIALISTA</v>
          </cell>
          <cell r="G237">
            <v>2877654.96</v>
          </cell>
        </row>
        <row r="238">
          <cell r="A238">
            <v>39666515</v>
          </cell>
          <cell r="B238" t="str">
            <v>01578</v>
          </cell>
          <cell r="C238" t="str">
            <v>B02A</v>
          </cell>
          <cell r="D238" t="str">
            <v>SOLORZANO RODRIGUEZ MIRYAM</v>
          </cell>
          <cell r="E238">
            <v>40665</v>
          </cell>
          <cell r="F238" t="str">
            <v>AUXILIAR AREA SALUD</v>
          </cell>
          <cell r="G238">
            <v>1452084.96</v>
          </cell>
        </row>
        <row r="239">
          <cell r="A239">
            <v>39681030</v>
          </cell>
          <cell r="B239" t="str">
            <v>00369</v>
          </cell>
          <cell r="C239" t="str">
            <v>D02A</v>
          </cell>
          <cell r="D239" t="str">
            <v>ACOSTA RICO GLORIA MA DEL PILA</v>
          </cell>
          <cell r="E239">
            <v>31446</v>
          </cell>
          <cell r="F239" t="str">
            <v>ENFERMERO</v>
          </cell>
          <cell r="G239">
            <v>2706949.92</v>
          </cell>
        </row>
        <row r="240">
          <cell r="A240">
            <v>39681065</v>
          </cell>
          <cell r="B240" t="str">
            <v>01191</v>
          </cell>
          <cell r="C240" t="str">
            <v>C01A</v>
          </cell>
          <cell r="D240" t="str">
            <v>RUIZ CASTAÐEDA MARIA CRISTINA</v>
          </cell>
          <cell r="E240">
            <v>36008</v>
          </cell>
          <cell r="F240" t="str">
            <v>ENFERMERO</v>
          </cell>
          <cell r="G240">
            <v>2706949.92</v>
          </cell>
        </row>
        <row r="241">
          <cell r="A241">
            <v>39681227</v>
          </cell>
          <cell r="B241" t="str">
            <v>00370</v>
          </cell>
          <cell r="C241" t="str">
            <v>R05A</v>
          </cell>
          <cell r="D241" t="str">
            <v>VARGAS ALBA DORA NELLY</v>
          </cell>
          <cell r="E241">
            <v>30432</v>
          </cell>
          <cell r="F241" t="str">
            <v>SECRETARIO</v>
          </cell>
          <cell r="G241">
            <v>1185156</v>
          </cell>
        </row>
        <row r="242">
          <cell r="A242">
            <v>39681283</v>
          </cell>
          <cell r="B242" t="str">
            <v>00371</v>
          </cell>
          <cell r="C242" t="str">
            <v>T03A</v>
          </cell>
          <cell r="D242" t="str">
            <v>GONZALEZ HERRERA ROSALBINA</v>
          </cell>
          <cell r="E242">
            <v>30538</v>
          </cell>
          <cell r="F242" t="str">
            <v>TECNICO OPERATIVO</v>
          </cell>
          <cell r="G242">
            <v>1786050.96</v>
          </cell>
        </row>
        <row r="243">
          <cell r="A243">
            <v>39681712</v>
          </cell>
          <cell r="B243" t="str">
            <v>00372</v>
          </cell>
          <cell r="C243" t="str">
            <v>N05A</v>
          </cell>
          <cell r="D243" t="str">
            <v>VARGAS DE SOTO FANNY LIGIA</v>
          </cell>
          <cell r="E243">
            <v>30746</v>
          </cell>
          <cell r="F243" t="str">
            <v>OPERARIO DE SERVICIOS GE</v>
          </cell>
          <cell r="G243">
            <v>1009796.88</v>
          </cell>
        </row>
        <row r="244">
          <cell r="A244">
            <v>39682139</v>
          </cell>
          <cell r="B244" t="str">
            <v>00374</v>
          </cell>
          <cell r="C244" t="str">
            <v>J13A</v>
          </cell>
          <cell r="D244" t="str">
            <v>JEREZ VASQUEZ CLAUDIA ELISA</v>
          </cell>
          <cell r="E244">
            <v>30956</v>
          </cell>
          <cell r="F244" t="str">
            <v>ENFERMERO</v>
          </cell>
          <cell r="G244">
            <v>2706949.92</v>
          </cell>
        </row>
        <row r="245">
          <cell r="A245">
            <v>39682344</v>
          </cell>
          <cell r="B245" t="str">
            <v>00376</v>
          </cell>
          <cell r="C245" t="str">
            <v>T08A</v>
          </cell>
          <cell r="D245" t="str">
            <v>ROMERO VARGAS ADELA</v>
          </cell>
          <cell r="E245">
            <v>30546</v>
          </cell>
          <cell r="F245" t="str">
            <v>TECNICO ADMINISTRATIVO</v>
          </cell>
          <cell r="G245">
            <v>1558342.08</v>
          </cell>
        </row>
        <row r="246">
          <cell r="A246">
            <v>39682384</v>
          </cell>
          <cell r="B246" t="str">
            <v>00377</v>
          </cell>
          <cell r="C246" t="str">
            <v>C01A</v>
          </cell>
          <cell r="D246" t="str">
            <v>VARGAS BECERRA MARIA TERESA</v>
          </cell>
          <cell r="E246">
            <v>30463</v>
          </cell>
          <cell r="F246" t="str">
            <v>AUXILIAR AREA SALUD</v>
          </cell>
          <cell r="G246">
            <v>1452084.96</v>
          </cell>
        </row>
        <row r="247">
          <cell r="A247">
            <v>39682427</v>
          </cell>
          <cell r="B247" t="str">
            <v>00378</v>
          </cell>
          <cell r="C247" t="str">
            <v>R02A</v>
          </cell>
          <cell r="D247" t="str">
            <v>MONTANEZ CORREDOR MARIA N</v>
          </cell>
          <cell r="E247">
            <v>31474</v>
          </cell>
          <cell r="F247" t="str">
            <v>SECRETARIO</v>
          </cell>
          <cell r="G247">
            <v>1185156</v>
          </cell>
        </row>
        <row r="248">
          <cell r="A248">
            <v>39682585</v>
          </cell>
          <cell r="B248" t="str">
            <v>00379</v>
          </cell>
          <cell r="C248" t="str">
            <v>J02A</v>
          </cell>
          <cell r="D248" t="str">
            <v>GALVIS TOVAR OLGA</v>
          </cell>
          <cell r="E248">
            <v>33014</v>
          </cell>
          <cell r="F248" t="str">
            <v>AUXILIAR AREA SALUD</v>
          </cell>
          <cell r="G248">
            <v>1452084.96</v>
          </cell>
        </row>
        <row r="249">
          <cell r="A249">
            <v>39682778</v>
          </cell>
          <cell r="B249" t="str">
            <v>00380</v>
          </cell>
          <cell r="C249" t="str">
            <v>I06A</v>
          </cell>
          <cell r="D249" t="str">
            <v>DAZA MENESES RUTH MARINA</v>
          </cell>
          <cell r="E249">
            <v>30523</v>
          </cell>
          <cell r="F249" t="str">
            <v>AUXILIAR AREA SALUD</v>
          </cell>
          <cell r="G249">
            <v>1452084.96</v>
          </cell>
        </row>
        <row r="250">
          <cell r="A250">
            <v>39683096</v>
          </cell>
          <cell r="B250" t="str">
            <v>00381</v>
          </cell>
          <cell r="C250" t="str">
            <v>B01A</v>
          </cell>
          <cell r="D250" t="str">
            <v>ARAQUE ARAQUE PATRICIA</v>
          </cell>
          <cell r="E250">
            <v>30928</v>
          </cell>
          <cell r="F250" t="str">
            <v>AUXILIAR AREA SALUD</v>
          </cell>
          <cell r="G250">
            <v>1452084.96</v>
          </cell>
        </row>
        <row r="251">
          <cell r="A251">
            <v>39684036</v>
          </cell>
          <cell r="B251" t="str">
            <v>00383</v>
          </cell>
          <cell r="C251" t="str">
            <v>P03A</v>
          </cell>
          <cell r="D251" t="str">
            <v>FONTECHA FONTECHA FANNY</v>
          </cell>
          <cell r="E251">
            <v>30195</v>
          </cell>
          <cell r="F251" t="str">
            <v>OPERARIO DE SERVICIOS GE</v>
          </cell>
          <cell r="G251">
            <v>1009796.88</v>
          </cell>
        </row>
        <row r="252">
          <cell r="A252">
            <v>39684357</v>
          </cell>
          <cell r="B252" t="str">
            <v>00385</v>
          </cell>
          <cell r="C252" t="str">
            <v>R05A</v>
          </cell>
          <cell r="D252" t="str">
            <v>OTALORA MORENO DORALIS</v>
          </cell>
          <cell r="E252">
            <v>30449</v>
          </cell>
          <cell r="F252" t="str">
            <v>AUXILIAR AREA SALUD</v>
          </cell>
          <cell r="G252">
            <v>1130220.96</v>
          </cell>
        </row>
        <row r="253">
          <cell r="A253">
            <v>39684610</v>
          </cell>
          <cell r="B253" t="str">
            <v>00386</v>
          </cell>
          <cell r="C253" t="str">
            <v>P03A</v>
          </cell>
          <cell r="D253" t="str">
            <v>MATEUS ARIZA NELLY</v>
          </cell>
          <cell r="E253">
            <v>30463</v>
          </cell>
          <cell r="F253" t="str">
            <v>OPERARIO DE SERVICIOS GE</v>
          </cell>
          <cell r="G253">
            <v>1009796.88</v>
          </cell>
        </row>
        <row r="254">
          <cell r="A254">
            <v>39685586</v>
          </cell>
          <cell r="B254" t="str">
            <v>00387</v>
          </cell>
          <cell r="C254" t="str">
            <v>R01A</v>
          </cell>
          <cell r="D254" t="str">
            <v>ALBARRACIN MARTINEZ ELSA</v>
          </cell>
          <cell r="E254">
            <v>30757</v>
          </cell>
          <cell r="F254" t="str">
            <v>SECRETARIO</v>
          </cell>
          <cell r="G254">
            <v>1185156</v>
          </cell>
        </row>
        <row r="255">
          <cell r="A255">
            <v>39685756</v>
          </cell>
          <cell r="B255" t="str">
            <v>00388</v>
          </cell>
          <cell r="C255" t="str">
            <v>I05A</v>
          </cell>
          <cell r="D255" t="str">
            <v>VENEGAS JUNCA ELSA CONSUELO</v>
          </cell>
          <cell r="E255">
            <v>32699</v>
          </cell>
          <cell r="F255" t="str">
            <v>AUXILIAR AREA SALUD</v>
          </cell>
          <cell r="G255">
            <v>1452084.96</v>
          </cell>
        </row>
        <row r="256">
          <cell r="A256">
            <v>39686262</v>
          </cell>
          <cell r="B256" t="str">
            <v>00389</v>
          </cell>
          <cell r="C256" t="str">
            <v>S04A</v>
          </cell>
          <cell r="D256" t="str">
            <v>RUNCERIA GARCIA BLANCA IRUED</v>
          </cell>
          <cell r="E256">
            <v>30979</v>
          </cell>
          <cell r="F256" t="str">
            <v>AUXILIAR ADMINISTRATIVO</v>
          </cell>
          <cell r="G256">
            <v>1316307.1200000001</v>
          </cell>
        </row>
        <row r="257">
          <cell r="A257">
            <v>39686581</v>
          </cell>
          <cell r="B257" t="str">
            <v>00390</v>
          </cell>
          <cell r="C257" t="str">
            <v>L07A</v>
          </cell>
          <cell r="D257" t="str">
            <v>SUAREZ MANRIQUE MARIA HILDA</v>
          </cell>
          <cell r="E257">
            <v>31079</v>
          </cell>
          <cell r="F257" t="str">
            <v>AUXILIAR AREA SALUD</v>
          </cell>
          <cell r="G257">
            <v>1208706</v>
          </cell>
        </row>
        <row r="258">
          <cell r="A258">
            <v>39686753</v>
          </cell>
          <cell r="B258" t="str">
            <v>00391</v>
          </cell>
          <cell r="C258" t="str">
            <v>R01A</v>
          </cell>
          <cell r="D258" t="str">
            <v>ACOSTA CORTES GLORIA ELSA</v>
          </cell>
          <cell r="E258">
            <v>30449</v>
          </cell>
          <cell r="F258" t="str">
            <v>SECRETARIO EJECUTIVO</v>
          </cell>
          <cell r="G258">
            <v>1723630.08</v>
          </cell>
        </row>
        <row r="259">
          <cell r="A259">
            <v>39686756</v>
          </cell>
          <cell r="B259" t="str">
            <v>00392</v>
          </cell>
          <cell r="C259" t="str">
            <v>J02A</v>
          </cell>
          <cell r="D259" t="str">
            <v>VILLALOBOS DIAZ LUZ MERY</v>
          </cell>
          <cell r="E259">
            <v>30509</v>
          </cell>
          <cell r="F259" t="str">
            <v>SECRETARIO</v>
          </cell>
          <cell r="G259">
            <v>1452084.96</v>
          </cell>
        </row>
        <row r="260">
          <cell r="A260">
            <v>39688246</v>
          </cell>
          <cell r="B260" t="str">
            <v>00393</v>
          </cell>
          <cell r="C260" t="str">
            <v>L07A</v>
          </cell>
          <cell r="D260" t="str">
            <v>CETINA TENJO BLANCA MERCEDES</v>
          </cell>
          <cell r="E260">
            <v>30859</v>
          </cell>
          <cell r="F260" t="str">
            <v>SECRETARIO</v>
          </cell>
          <cell r="G260">
            <v>1316307.1200000001</v>
          </cell>
        </row>
        <row r="261">
          <cell r="A261">
            <v>39688748</v>
          </cell>
          <cell r="B261" t="str">
            <v>00394</v>
          </cell>
          <cell r="C261" t="str">
            <v>R02A</v>
          </cell>
          <cell r="D261" t="str">
            <v>ROMERO CIFUENTES MARIA DEL PIL</v>
          </cell>
          <cell r="E261">
            <v>30449</v>
          </cell>
          <cell r="F261" t="str">
            <v>OPERARIO DE SERVICIOS GE</v>
          </cell>
          <cell r="G261">
            <v>1163723.28</v>
          </cell>
        </row>
        <row r="262">
          <cell r="A262">
            <v>39688749</v>
          </cell>
          <cell r="B262" t="str">
            <v>00395</v>
          </cell>
          <cell r="C262" t="str">
            <v>P03A</v>
          </cell>
          <cell r="D262" t="str">
            <v>BERNAL ROMERO MARIA RUBIELA</v>
          </cell>
          <cell r="E262">
            <v>30463</v>
          </cell>
          <cell r="F262" t="str">
            <v>OPERARIO DE SERVICIOS GE</v>
          </cell>
          <cell r="G262">
            <v>1009796.88</v>
          </cell>
        </row>
        <row r="263">
          <cell r="A263">
            <v>39688835</v>
          </cell>
          <cell r="B263" t="str">
            <v>00396</v>
          </cell>
          <cell r="C263" t="str">
            <v>S05A</v>
          </cell>
          <cell r="D263" t="str">
            <v>CHAPARRO PINTO MARIA DEL C</v>
          </cell>
          <cell r="E263">
            <v>30956</v>
          </cell>
          <cell r="F263" t="str">
            <v>AUXILIAR ADMINISTRATIVO</v>
          </cell>
          <cell r="G263">
            <v>1357632.96</v>
          </cell>
        </row>
        <row r="264">
          <cell r="A264">
            <v>39689274</v>
          </cell>
          <cell r="B264" t="str">
            <v>00398</v>
          </cell>
          <cell r="C264" t="str">
            <v>S03A</v>
          </cell>
          <cell r="D264" t="str">
            <v>CASAS SALCEDO OLGA MARIA</v>
          </cell>
          <cell r="E264">
            <v>30475</v>
          </cell>
          <cell r="F264" t="str">
            <v>SECRETARIO</v>
          </cell>
          <cell r="G264">
            <v>1185156</v>
          </cell>
        </row>
        <row r="265">
          <cell r="A265">
            <v>39690357</v>
          </cell>
          <cell r="B265" t="str">
            <v>00399</v>
          </cell>
          <cell r="C265" t="str">
            <v>N07A</v>
          </cell>
          <cell r="D265" t="str">
            <v>GUTIERREZ GUTIERREZ DOMINGA</v>
          </cell>
          <cell r="E265">
            <v>30956</v>
          </cell>
          <cell r="F265" t="str">
            <v>OPERARIO DE SERVICIOS GE</v>
          </cell>
          <cell r="G265">
            <v>1163723.28</v>
          </cell>
        </row>
        <row r="266">
          <cell r="A266">
            <v>39691354</v>
          </cell>
          <cell r="B266" t="str">
            <v>00401</v>
          </cell>
          <cell r="C266" t="str">
            <v>R04A</v>
          </cell>
          <cell r="D266" t="str">
            <v>LEON LUZ MARINA</v>
          </cell>
          <cell r="E266">
            <v>30753</v>
          </cell>
          <cell r="F266" t="str">
            <v>OPERARIO DE SERVICIOS GE</v>
          </cell>
          <cell r="G266">
            <v>1009796.88</v>
          </cell>
        </row>
        <row r="267">
          <cell r="A267">
            <v>39691620</v>
          </cell>
          <cell r="B267" t="str">
            <v>00402</v>
          </cell>
          <cell r="C267" t="str">
            <v>M06A</v>
          </cell>
          <cell r="D267" t="str">
            <v>CHONA CHONA ANDREA DEL PILAR</v>
          </cell>
          <cell r="E267">
            <v>32043</v>
          </cell>
          <cell r="F267" t="str">
            <v>PROFESIONAL U. AREA SALU</v>
          </cell>
          <cell r="G267">
            <v>2438741.04</v>
          </cell>
        </row>
        <row r="268">
          <cell r="A268">
            <v>39695666</v>
          </cell>
          <cell r="B268" t="str">
            <v>01410</v>
          </cell>
          <cell r="C268" t="str">
            <v>B01A</v>
          </cell>
          <cell r="D268" t="str">
            <v>MORENO  GLORIA ESTHER</v>
          </cell>
          <cell r="E268">
            <v>39234</v>
          </cell>
          <cell r="F268" t="str">
            <v>AUXILIAR AREA SALUD</v>
          </cell>
          <cell r="G268">
            <v>1452084.96</v>
          </cell>
        </row>
        <row r="269">
          <cell r="A269">
            <v>39757539</v>
          </cell>
          <cell r="B269" t="str">
            <v>01523</v>
          </cell>
          <cell r="C269" t="str">
            <v>N06A</v>
          </cell>
          <cell r="D269" t="str">
            <v>GUTIERREZ SANCHEZ YOLANDA</v>
          </cell>
          <cell r="E269">
            <v>40273</v>
          </cell>
          <cell r="F269" t="str">
            <v>ENFERMERO</v>
          </cell>
          <cell r="G269">
            <v>2706949.92</v>
          </cell>
        </row>
        <row r="270">
          <cell r="A270">
            <v>39773510</v>
          </cell>
          <cell r="B270" t="str">
            <v>00404</v>
          </cell>
          <cell r="C270" t="str">
            <v>A02A</v>
          </cell>
          <cell r="D270" t="str">
            <v>FORERO PINTO LUZ MIRA</v>
          </cell>
          <cell r="E270">
            <v>35010</v>
          </cell>
          <cell r="F270" t="str">
            <v>SECRETARIO</v>
          </cell>
          <cell r="G270">
            <v>1316307.1200000001</v>
          </cell>
        </row>
        <row r="271">
          <cell r="A271">
            <v>39773622</v>
          </cell>
          <cell r="B271" t="str">
            <v>01558</v>
          </cell>
          <cell r="C271" t="str">
            <v>R05A</v>
          </cell>
          <cell r="D271" t="str">
            <v>VELASQUEZ VERGARA MARIA EUGENI</v>
          </cell>
          <cell r="E271">
            <v>40463</v>
          </cell>
          <cell r="F271" t="str">
            <v>AUXILIAR ADMINISTRATIVO</v>
          </cell>
          <cell r="G271">
            <v>1357632.96</v>
          </cell>
        </row>
        <row r="272">
          <cell r="A272">
            <v>39773885</v>
          </cell>
          <cell r="B272" t="str">
            <v>00405</v>
          </cell>
          <cell r="C272" t="str">
            <v>C01A</v>
          </cell>
          <cell r="D272" t="str">
            <v>VENEGAS JUNCA MARIA SILVIA</v>
          </cell>
          <cell r="E272">
            <v>32904</v>
          </cell>
          <cell r="F272" t="str">
            <v>AUXILIAR AREA SALUD</v>
          </cell>
          <cell r="G272">
            <v>1452084.96</v>
          </cell>
        </row>
        <row r="273">
          <cell r="A273">
            <v>39774205</v>
          </cell>
          <cell r="B273" t="str">
            <v>01394</v>
          </cell>
          <cell r="C273" t="str">
            <v>C01A</v>
          </cell>
          <cell r="D273" t="str">
            <v>VARGAS WENDEUS LILIANA CHRISTI</v>
          </cell>
          <cell r="E273">
            <v>39161</v>
          </cell>
          <cell r="F273" t="str">
            <v>PROFESIONAL ESPECIALIZAD</v>
          </cell>
          <cell r="G273">
            <v>3567408</v>
          </cell>
        </row>
        <row r="274">
          <cell r="A274">
            <v>39774800</v>
          </cell>
          <cell r="B274" t="str">
            <v>00406</v>
          </cell>
          <cell r="C274" t="str">
            <v>J03A</v>
          </cell>
          <cell r="D274" t="str">
            <v>BRESCIANI OTERO SANDRA</v>
          </cell>
          <cell r="E274">
            <v>34400</v>
          </cell>
          <cell r="F274" t="str">
            <v>MEDICO ESPECIALISTA</v>
          </cell>
          <cell r="G274">
            <v>4390231.92</v>
          </cell>
        </row>
        <row r="275">
          <cell r="A275">
            <v>39775064</v>
          </cell>
          <cell r="B275" t="str">
            <v>00407</v>
          </cell>
          <cell r="C275" t="str">
            <v>B01A</v>
          </cell>
          <cell r="D275" t="str">
            <v>SANCHEZ RIVERA MARTHA HERSILIA</v>
          </cell>
          <cell r="E275">
            <v>31607</v>
          </cell>
          <cell r="F275" t="str">
            <v>AUXILIAR ADMINISTRATIVO</v>
          </cell>
          <cell r="G275">
            <v>1185156</v>
          </cell>
        </row>
        <row r="276">
          <cell r="A276">
            <v>39776157</v>
          </cell>
          <cell r="B276" t="str">
            <v>00408</v>
          </cell>
          <cell r="C276" t="str">
            <v>E01A</v>
          </cell>
          <cell r="D276" t="str">
            <v>MENDOZA SALAZAR VIRGINIA</v>
          </cell>
          <cell r="E276">
            <v>34964</v>
          </cell>
          <cell r="F276" t="str">
            <v>ODONTOLOGO ESPECIALISTA</v>
          </cell>
          <cell r="G276">
            <v>2311917</v>
          </cell>
        </row>
        <row r="277">
          <cell r="A277">
            <v>39779314</v>
          </cell>
          <cell r="B277" t="str">
            <v>01436</v>
          </cell>
          <cell r="C277" t="str">
            <v>B01A</v>
          </cell>
          <cell r="D277" t="str">
            <v>PEREZ INFANTE GLORIA ESTELA</v>
          </cell>
          <cell r="E277">
            <v>39279</v>
          </cell>
          <cell r="F277" t="str">
            <v>AUXILIAR AREA SALUD</v>
          </cell>
          <cell r="G277">
            <v>1452084.96</v>
          </cell>
        </row>
        <row r="278">
          <cell r="A278">
            <v>39781747</v>
          </cell>
          <cell r="B278" t="str">
            <v>01411</v>
          </cell>
          <cell r="C278" t="str">
            <v>C01A</v>
          </cell>
          <cell r="D278" t="str">
            <v>MANRIQUE CORREA GLORIA ADRIANA</v>
          </cell>
          <cell r="E278">
            <v>39234</v>
          </cell>
          <cell r="F278" t="str">
            <v>AUXILIAR AREA SALUD</v>
          </cell>
          <cell r="G278">
            <v>1452084.96</v>
          </cell>
        </row>
        <row r="279">
          <cell r="A279">
            <v>39784155</v>
          </cell>
          <cell r="B279" t="str">
            <v>01643</v>
          </cell>
          <cell r="C279" t="str">
            <v>S04A</v>
          </cell>
          <cell r="D279" t="str">
            <v>ROMERO CASTRO FANNY</v>
          </cell>
          <cell r="E279">
            <v>41093</v>
          </cell>
          <cell r="F279" t="str">
            <v>AUXILIAR ADMINISTRATIVO</v>
          </cell>
          <cell r="G279">
            <v>1452084.96</v>
          </cell>
        </row>
        <row r="280">
          <cell r="A280">
            <v>39785194</v>
          </cell>
          <cell r="B280" t="str">
            <v>01646</v>
          </cell>
          <cell r="C280" t="str">
            <v>N04A</v>
          </cell>
          <cell r="D280" t="str">
            <v>GARZON NINO MARIA CONSTANZA</v>
          </cell>
          <cell r="E280">
            <v>41099</v>
          </cell>
          <cell r="F280" t="str">
            <v>SECRETARIO</v>
          </cell>
          <cell r="G280">
            <v>1185156</v>
          </cell>
        </row>
        <row r="281">
          <cell r="A281">
            <v>39785548</v>
          </cell>
          <cell r="B281" t="str">
            <v>01231</v>
          </cell>
          <cell r="C281" t="str">
            <v>J03A</v>
          </cell>
          <cell r="D281" t="str">
            <v>RENDON DIAZ LINA MARIA</v>
          </cell>
          <cell r="E281">
            <v>36586</v>
          </cell>
          <cell r="F281" t="str">
            <v>MEDICO ESPECIALISTA</v>
          </cell>
          <cell r="G281">
            <v>4390231.92</v>
          </cell>
        </row>
        <row r="282">
          <cell r="A282">
            <v>39789133</v>
          </cell>
          <cell r="B282" t="str">
            <v>01551</v>
          </cell>
          <cell r="C282" t="str">
            <v>J08A</v>
          </cell>
          <cell r="D282" t="str">
            <v>FONTECHA RUBIANO SANDRA PATRIC</v>
          </cell>
          <cell r="E282">
            <v>40443</v>
          </cell>
          <cell r="F282" t="str">
            <v>AUXILIAR AREA SALUD</v>
          </cell>
          <cell r="G282">
            <v>1452084.96</v>
          </cell>
        </row>
        <row r="283">
          <cell r="A283">
            <v>40008204</v>
          </cell>
          <cell r="B283" t="str">
            <v>00409</v>
          </cell>
          <cell r="C283" t="str">
            <v>M01A</v>
          </cell>
          <cell r="D283" t="str">
            <v>PALACIOS PALACIOS MERY</v>
          </cell>
          <cell r="E283">
            <v>33702</v>
          </cell>
          <cell r="F283" t="str">
            <v>PROFESIONAL U. AREA SALU</v>
          </cell>
          <cell r="G283">
            <v>2465106</v>
          </cell>
        </row>
        <row r="284">
          <cell r="A284">
            <v>40010399</v>
          </cell>
          <cell r="B284" t="str">
            <v>00411</v>
          </cell>
          <cell r="C284" t="str">
            <v>I05A</v>
          </cell>
          <cell r="D284" t="str">
            <v>PEREZ VARGAS DORA ISABEL</v>
          </cell>
          <cell r="E284">
            <v>30757</v>
          </cell>
          <cell r="F284" t="str">
            <v>AUXILIAR AREA SALUD</v>
          </cell>
          <cell r="G284">
            <v>1452084.96</v>
          </cell>
        </row>
        <row r="285">
          <cell r="A285">
            <v>40015793</v>
          </cell>
          <cell r="B285" t="str">
            <v>00412</v>
          </cell>
          <cell r="C285" t="str">
            <v>S04A</v>
          </cell>
          <cell r="D285" t="str">
            <v>ROJAS RODRIGUEZ MARTHA LUCIA</v>
          </cell>
          <cell r="E285">
            <v>32610</v>
          </cell>
          <cell r="F285" t="str">
            <v>ODONTOLOGO</v>
          </cell>
          <cell r="G285">
            <v>2190819</v>
          </cell>
        </row>
        <row r="286">
          <cell r="A286">
            <v>40021278</v>
          </cell>
          <cell r="B286" t="str">
            <v>00413</v>
          </cell>
          <cell r="C286" t="str">
            <v>J09A</v>
          </cell>
          <cell r="D286" t="str">
            <v>MARTINEZ BECERRA LIBIA AIDE</v>
          </cell>
          <cell r="E286">
            <v>33429</v>
          </cell>
          <cell r="F286" t="str">
            <v>ENFERMERO</v>
          </cell>
          <cell r="G286">
            <v>2706949.92</v>
          </cell>
        </row>
        <row r="287">
          <cell r="A287">
            <v>40024568</v>
          </cell>
          <cell r="B287" t="str">
            <v>00414</v>
          </cell>
          <cell r="C287" t="str">
            <v>T10A</v>
          </cell>
          <cell r="D287" t="str">
            <v>FORERO NINO BLANCA MARIEN</v>
          </cell>
          <cell r="E287">
            <v>32981</v>
          </cell>
          <cell r="F287" t="str">
            <v>ENFERMERO</v>
          </cell>
          <cell r="G287">
            <v>2706949.92</v>
          </cell>
        </row>
        <row r="288">
          <cell r="A288">
            <v>40440718</v>
          </cell>
          <cell r="B288" t="str">
            <v>01604</v>
          </cell>
          <cell r="C288" t="str">
            <v>J03A</v>
          </cell>
          <cell r="D288" t="str">
            <v>DURAN ROJAS ELIZABETH</v>
          </cell>
          <cell r="E288">
            <v>40787</v>
          </cell>
          <cell r="F288" t="str">
            <v>ENFERMERO</v>
          </cell>
          <cell r="G288">
            <v>2706949.92</v>
          </cell>
        </row>
        <row r="289">
          <cell r="A289">
            <v>40769235</v>
          </cell>
          <cell r="B289" t="str">
            <v>01163</v>
          </cell>
          <cell r="C289" t="str">
            <v>I05A</v>
          </cell>
          <cell r="D289" t="str">
            <v>SANCHEZ BONILLA LAURA GERCY</v>
          </cell>
          <cell r="E289">
            <v>35916</v>
          </cell>
          <cell r="F289" t="str">
            <v>ENFERMERO</v>
          </cell>
          <cell r="G289">
            <v>2706949.92</v>
          </cell>
        </row>
        <row r="290">
          <cell r="A290">
            <v>41436228</v>
          </cell>
          <cell r="B290" t="str">
            <v>00451</v>
          </cell>
          <cell r="C290" t="str">
            <v>D02A</v>
          </cell>
          <cell r="D290" t="str">
            <v>GOMEZ MARIA MERCEDES</v>
          </cell>
          <cell r="E290">
            <v>32820</v>
          </cell>
          <cell r="F290" t="str">
            <v>AUXILIAR AREA SALUD</v>
          </cell>
          <cell r="G290">
            <v>1452084.96</v>
          </cell>
        </row>
        <row r="291">
          <cell r="A291">
            <v>41471570</v>
          </cell>
          <cell r="B291" t="str">
            <v>00466</v>
          </cell>
          <cell r="C291" t="str">
            <v>J08A</v>
          </cell>
          <cell r="D291" t="str">
            <v>CARDENAS LOPEZ MARLENE RUTH</v>
          </cell>
          <cell r="E291">
            <v>33305</v>
          </cell>
          <cell r="F291" t="str">
            <v>MEDICO ESPECIALISTA</v>
          </cell>
          <cell r="G291">
            <v>2438850.96</v>
          </cell>
        </row>
        <row r="292">
          <cell r="A292">
            <v>41493769</v>
          </cell>
          <cell r="B292" t="str">
            <v>00475</v>
          </cell>
          <cell r="C292" t="str">
            <v>P03A</v>
          </cell>
          <cell r="D292" t="str">
            <v>MODERA LEGUIZAMON CECILIA</v>
          </cell>
          <cell r="E292">
            <v>32790</v>
          </cell>
          <cell r="F292" t="str">
            <v>OPERARIO DE SERVICIOS GE</v>
          </cell>
          <cell r="G292">
            <v>1009796.88</v>
          </cell>
        </row>
        <row r="293">
          <cell r="A293">
            <v>41496853</v>
          </cell>
          <cell r="B293" t="str">
            <v>01545</v>
          </cell>
          <cell r="C293" t="str">
            <v>J15A</v>
          </cell>
          <cell r="D293" t="str">
            <v>MIDEROS DE GARCIA ANA CARLINA</v>
          </cell>
          <cell r="E293">
            <v>40443</v>
          </cell>
          <cell r="F293" t="str">
            <v>AUXILIAR AREA SALUD</v>
          </cell>
          <cell r="G293">
            <v>1452084.96</v>
          </cell>
        </row>
        <row r="294">
          <cell r="A294">
            <v>41560650</v>
          </cell>
          <cell r="B294" t="str">
            <v>00499</v>
          </cell>
          <cell r="C294" t="str">
            <v>B01A</v>
          </cell>
          <cell r="D294" t="str">
            <v>GUACHETA SANCHEZ MIRYAM</v>
          </cell>
          <cell r="E294">
            <v>29098</v>
          </cell>
          <cell r="F294" t="str">
            <v>AUXILIAR AREA SALUD</v>
          </cell>
          <cell r="G294">
            <v>1452084.96</v>
          </cell>
        </row>
        <row r="295">
          <cell r="A295">
            <v>41565554</v>
          </cell>
          <cell r="B295" t="str">
            <v>00501</v>
          </cell>
          <cell r="C295" t="str">
            <v>S01A</v>
          </cell>
          <cell r="D295" t="str">
            <v>BARRETO DE CABRA EDILMA</v>
          </cell>
          <cell r="E295">
            <v>34949</v>
          </cell>
          <cell r="F295" t="str">
            <v>AUXILIAR ADMINISTRATIVO</v>
          </cell>
          <cell r="G295">
            <v>1130715.1200000001</v>
          </cell>
        </row>
        <row r="296">
          <cell r="A296">
            <v>41573425</v>
          </cell>
          <cell r="B296" t="str">
            <v>00506</v>
          </cell>
          <cell r="C296" t="str">
            <v>D02A</v>
          </cell>
          <cell r="D296" t="str">
            <v>ORJUELA JIMENEZ MARIA LEONOR</v>
          </cell>
          <cell r="E296">
            <v>30753</v>
          </cell>
          <cell r="F296" t="str">
            <v>AUXILIAR AREA SALUD</v>
          </cell>
          <cell r="G296">
            <v>1452084.96</v>
          </cell>
        </row>
        <row r="297">
          <cell r="A297">
            <v>41581126</v>
          </cell>
          <cell r="B297" t="str">
            <v>00510</v>
          </cell>
          <cell r="C297" t="str">
            <v>D02A</v>
          </cell>
          <cell r="D297" t="str">
            <v>MARTINEZ DE AVILA ROSA MARIA</v>
          </cell>
          <cell r="E297">
            <v>31574</v>
          </cell>
          <cell r="F297" t="str">
            <v>AUXILIAR AREA SALUD</v>
          </cell>
          <cell r="G297">
            <v>1452084.96</v>
          </cell>
        </row>
        <row r="298">
          <cell r="A298">
            <v>41584254</v>
          </cell>
          <cell r="B298" t="str">
            <v>00511</v>
          </cell>
          <cell r="C298" t="str">
            <v>M06B</v>
          </cell>
          <cell r="D298" t="str">
            <v>CUBILLOS RINCON LUCERO</v>
          </cell>
          <cell r="E298">
            <v>31106</v>
          </cell>
          <cell r="F298" t="str">
            <v>AUXILIAR AREA SALUD</v>
          </cell>
          <cell r="G298">
            <v>1452084.96</v>
          </cell>
        </row>
        <row r="299">
          <cell r="A299">
            <v>41584933</v>
          </cell>
          <cell r="B299" t="str">
            <v>01307</v>
          </cell>
          <cell r="C299" t="str">
            <v>J09A</v>
          </cell>
          <cell r="D299" t="str">
            <v>MENGUA MARQUEZ ELSA VICTORIA</v>
          </cell>
          <cell r="E299">
            <v>37537</v>
          </cell>
          <cell r="F299" t="str">
            <v>AUXILIAR AREA SALUD</v>
          </cell>
          <cell r="G299">
            <v>1452084.96</v>
          </cell>
        </row>
        <row r="300">
          <cell r="A300">
            <v>41635763</v>
          </cell>
          <cell r="B300" t="str">
            <v>00527</v>
          </cell>
          <cell r="C300" t="str">
            <v>D02A</v>
          </cell>
          <cell r="D300" t="str">
            <v>FORERO RODRIGUEZ MARIA MARLENE</v>
          </cell>
          <cell r="E300">
            <v>31574</v>
          </cell>
          <cell r="F300" t="str">
            <v>ENFERMERO</v>
          </cell>
          <cell r="G300">
            <v>2706949.92</v>
          </cell>
        </row>
        <row r="301">
          <cell r="A301">
            <v>41641598</v>
          </cell>
          <cell r="B301" t="str">
            <v>00528</v>
          </cell>
          <cell r="C301" t="str">
            <v>D02A</v>
          </cell>
          <cell r="D301" t="str">
            <v>GOETHE SANCHEZ BRUNHILDE</v>
          </cell>
          <cell r="E301">
            <v>30498</v>
          </cell>
          <cell r="F301" t="str">
            <v>ENFERMERO ESPECIALISTA</v>
          </cell>
          <cell r="G301">
            <v>2877654.96</v>
          </cell>
        </row>
        <row r="302">
          <cell r="A302">
            <v>41642306</v>
          </cell>
          <cell r="B302" t="str">
            <v>00529</v>
          </cell>
          <cell r="C302" t="str">
            <v>N05A</v>
          </cell>
          <cell r="D302" t="str">
            <v>DIAZ ANA ISABEL</v>
          </cell>
          <cell r="E302">
            <v>30432</v>
          </cell>
          <cell r="F302" t="str">
            <v>OPERARIO DE SERVICIOS GE</v>
          </cell>
          <cell r="G302">
            <v>1163723.28</v>
          </cell>
        </row>
        <row r="303">
          <cell r="A303">
            <v>41649397</v>
          </cell>
          <cell r="B303" t="str">
            <v>01628</v>
          </cell>
          <cell r="C303" t="str">
            <v>L07A</v>
          </cell>
          <cell r="D303" t="str">
            <v>CARDENAS OVALLE DORIS</v>
          </cell>
          <cell r="E303">
            <v>41036</v>
          </cell>
          <cell r="F303" t="str">
            <v>PROFESIONAL U. AREA SALU</v>
          </cell>
          <cell r="G303">
            <v>2465106</v>
          </cell>
        </row>
        <row r="304">
          <cell r="A304">
            <v>41649851</v>
          </cell>
          <cell r="B304" t="str">
            <v>00533</v>
          </cell>
          <cell r="C304" t="str">
            <v>N03A</v>
          </cell>
          <cell r="D304" t="str">
            <v>RUIZ RUBIANO ESPERANZA</v>
          </cell>
          <cell r="E304">
            <v>30669</v>
          </cell>
          <cell r="F304" t="str">
            <v>ENFERMERO</v>
          </cell>
          <cell r="G304">
            <v>2706949.92</v>
          </cell>
        </row>
        <row r="305">
          <cell r="A305">
            <v>41650745</v>
          </cell>
          <cell r="B305" t="str">
            <v>00535</v>
          </cell>
          <cell r="C305" t="str">
            <v>C01A</v>
          </cell>
          <cell r="D305" t="str">
            <v>HAUZEUR FORERO LEONOR GISELLE</v>
          </cell>
          <cell r="E305">
            <v>30979</v>
          </cell>
          <cell r="F305" t="str">
            <v>ENFERMERO</v>
          </cell>
          <cell r="G305">
            <v>2706949.92</v>
          </cell>
        </row>
        <row r="306">
          <cell r="A306">
            <v>41650758</v>
          </cell>
          <cell r="B306" t="str">
            <v>00536</v>
          </cell>
          <cell r="C306" t="str">
            <v>T08A</v>
          </cell>
          <cell r="D306" t="str">
            <v>TORRES BERNAL CARMEN EDMEE</v>
          </cell>
          <cell r="E306">
            <v>31063</v>
          </cell>
          <cell r="F306" t="str">
            <v>SECRETARIO EJECUTIVO</v>
          </cell>
          <cell r="G306">
            <v>1723630.08</v>
          </cell>
        </row>
        <row r="307">
          <cell r="A307">
            <v>41651688</v>
          </cell>
          <cell r="B307" t="str">
            <v>00537</v>
          </cell>
          <cell r="C307" t="str">
            <v>J09A</v>
          </cell>
          <cell r="D307" t="str">
            <v>AMADOR GUTIERREZ EDITH LUCIA</v>
          </cell>
          <cell r="E307">
            <v>33270</v>
          </cell>
          <cell r="F307" t="str">
            <v>MEDICO ESPECIALISTA</v>
          </cell>
          <cell r="G307">
            <v>4390231.92</v>
          </cell>
        </row>
        <row r="308">
          <cell r="A308">
            <v>41651773</v>
          </cell>
          <cell r="B308" t="str">
            <v>00538</v>
          </cell>
          <cell r="C308" t="str">
            <v>M06B</v>
          </cell>
          <cell r="D308" t="str">
            <v>ORTIZ BAQUERO FLOR NOELIA</v>
          </cell>
          <cell r="E308">
            <v>31743</v>
          </cell>
          <cell r="F308" t="str">
            <v>PROFESIONAL ESPECIALIZAD</v>
          </cell>
          <cell r="G308">
            <v>3567408</v>
          </cell>
        </row>
        <row r="309">
          <cell r="A309">
            <v>41653364</v>
          </cell>
          <cell r="B309" t="str">
            <v>01562</v>
          </cell>
          <cell r="C309" t="str">
            <v>A18A</v>
          </cell>
          <cell r="D309" t="str">
            <v>ANGEL ARANGO MARTHA OLGA</v>
          </cell>
          <cell r="E309">
            <v>40484</v>
          </cell>
          <cell r="F309" t="str">
            <v>PROFESIONAL UNIVERSITARI</v>
          </cell>
          <cell r="G309">
            <v>2644719.12</v>
          </cell>
        </row>
        <row r="310">
          <cell r="A310">
            <v>41657755</v>
          </cell>
          <cell r="B310" t="str">
            <v>00541</v>
          </cell>
          <cell r="C310" t="str">
            <v>L07A</v>
          </cell>
          <cell r="D310" t="str">
            <v>ZAMUDIO DE SANDINO ANA RITA</v>
          </cell>
          <cell r="E310">
            <v>32610</v>
          </cell>
          <cell r="F310" t="str">
            <v>PROFESIONAL U. AREA SALU</v>
          </cell>
          <cell r="G310">
            <v>2465106</v>
          </cell>
        </row>
        <row r="311">
          <cell r="A311">
            <v>41659207</v>
          </cell>
          <cell r="B311" t="str">
            <v>00543</v>
          </cell>
          <cell r="C311" t="str">
            <v>M06A</v>
          </cell>
          <cell r="D311" t="str">
            <v>VEGA ALVAREZ CARMEN LUCIA</v>
          </cell>
          <cell r="E311">
            <v>30651</v>
          </cell>
          <cell r="F311" t="str">
            <v>PROFESIONAL U. AREA SALU</v>
          </cell>
          <cell r="G311">
            <v>2438741.04</v>
          </cell>
        </row>
        <row r="312">
          <cell r="A312">
            <v>41660828</v>
          </cell>
          <cell r="B312" t="str">
            <v>00544</v>
          </cell>
          <cell r="C312" t="str">
            <v>A16A</v>
          </cell>
          <cell r="D312" t="str">
            <v>BOHORQUEZ LUCY STELLA</v>
          </cell>
          <cell r="E312">
            <v>32904</v>
          </cell>
          <cell r="F312" t="str">
            <v>AUXILIAR AREA SALUD</v>
          </cell>
          <cell r="G312">
            <v>1452084.96</v>
          </cell>
        </row>
        <row r="313">
          <cell r="A313">
            <v>41661202</v>
          </cell>
          <cell r="B313" t="str">
            <v>00545</v>
          </cell>
          <cell r="C313" t="str">
            <v>T10A</v>
          </cell>
          <cell r="D313" t="str">
            <v>SALAMANCA GARZON RITA ESPERANZ</v>
          </cell>
          <cell r="E313">
            <v>30755</v>
          </cell>
          <cell r="F313" t="str">
            <v>ENFERMERO</v>
          </cell>
          <cell r="G313">
            <v>2706949.92</v>
          </cell>
        </row>
        <row r="314">
          <cell r="A314">
            <v>41661907</v>
          </cell>
          <cell r="B314" t="str">
            <v>00546</v>
          </cell>
          <cell r="C314" t="str">
            <v>N02A</v>
          </cell>
          <cell r="D314" t="str">
            <v>DIAZ FORERO ROSA LUZ</v>
          </cell>
          <cell r="E314">
            <v>30432</v>
          </cell>
          <cell r="F314" t="str">
            <v>PROFESIONAL U. AREA SALU</v>
          </cell>
          <cell r="G314">
            <v>2438741.04</v>
          </cell>
        </row>
        <row r="315">
          <cell r="A315">
            <v>41665034</v>
          </cell>
          <cell r="B315" t="str">
            <v>00548</v>
          </cell>
          <cell r="C315" t="str">
            <v>J15A</v>
          </cell>
          <cell r="D315" t="str">
            <v>MARTINEZ PINZON BETTY RUTH</v>
          </cell>
          <cell r="E315">
            <v>31225</v>
          </cell>
          <cell r="F315" t="str">
            <v>ENFERMERO</v>
          </cell>
          <cell r="G315">
            <v>2706949.92</v>
          </cell>
        </row>
        <row r="316">
          <cell r="A316">
            <v>41671892</v>
          </cell>
          <cell r="B316" t="str">
            <v>00549</v>
          </cell>
          <cell r="C316" t="str">
            <v>D02A</v>
          </cell>
          <cell r="D316" t="str">
            <v>BERNAL DE PINEROS ELIZABETH</v>
          </cell>
          <cell r="E316">
            <v>32778</v>
          </cell>
          <cell r="F316" t="str">
            <v>AUXILIAR AREA SALUD</v>
          </cell>
          <cell r="G316">
            <v>1452084.96</v>
          </cell>
        </row>
        <row r="317">
          <cell r="A317">
            <v>41672123</v>
          </cell>
          <cell r="B317" t="str">
            <v>00550</v>
          </cell>
          <cell r="C317" t="str">
            <v>O02A</v>
          </cell>
          <cell r="D317" t="str">
            <v>TUNJANO BECERRA LUZ MARINA</v>
          </cell>
          <cell r="E317">
            <v>33018</v>
          </cell>
          <cell r="F317" t="str">
            <v>SECRETARIO</v>
          </cell>
          <cell r="G317">
            <v>1452084.96</v>
          </cell>
        </row>
        <row r="318">
          <cell r="A318">
            <v>41672138</v>
          </cell>
          <cell r="B318" t="str">
            <v>00551</v>
          </cell>
          <cell r="C318" t="str">
            <v>L07A</v>
          </cell>
          <cell r="D318" t="str">
            <v>GOMEZ GONZALEZ MARTHA LUCILA</v>
          </cell>
          <cell r="E318">
            <v>30763</v>
          </cell>
          <cell r="F318" t="str">
            <v>PROFESIONAL U. AREA SALU</v>
          </cell>
          <cell r="G318">
            <v>2465106</v>
          </cell>
        </row>
        <row r="319">
          <cell r="A319">
            <v>41673660</v>
          </cell>
          <cell r="B319" t="str">
            <v>01177</v>
          </cell>
          <cell r="C319" t="str">
            <v>A11A</v>
          </cell>
          <cell r="D319" t="str">
            <v>SANDOVAL GUERRERO FANNY</v>
          </cell>
          <cell r="E319">
            <v>35947</v>
          </cell>
          <cell r="F319" t="str">
            <v>AUXILIAR AREA SALUD</v>
          </cell>
          <cell r="G319">
            <v>1452084.96</v>
          </cell>
        </row>
        <row r="320">
          <cell r="A320">
            <v>41676283</v>
          </cell>
          <cell r="B320" t="str">
            <v>00553</v>
          </cell>
          <cell r="C320" t="str">
            <v>J08A</v>
          </cell>
          <cell r="D320" t="str">
            <v>FRANCO MARTINEZ ARACELLY</v>
          </cell>
          <cell r="E320">
            <v>30956</v>
          </cell>
          <cell r="F320" t="str">
            <v>AUXILIAR AREA SALUD</v>
          </cell>
          <cell r="G320">
            <v>1452084.96</v>
          </cell>
        </row>
        <row r="321">
          <cell r="A321">
            <v>41679490</v>
          </cell>
          <cell r="B321" t="str">
            <v>00555</v>
          </cell>
          <cell r="C321" t="str">
            <v>O02A</v>
          </cell>
          <cell r="D321" t="str">
            <v>DUVANCA MURCIA MARIA HELENA</v>
          </cell>
          <cell r="E321">
            <v>31363</v>
          </cell>
          <cell r="F321" t="str">
            <v>AUXILIAR AREA SALUD</v>
          </cell>
          <cell r="G321">
            <v>1452084.96</v>
          </cell>
        </row>
        <row r="322">
          <cell r="A322">
            <v>41683878</v>
          </cell>
          <cell r="B322" t="str">
            <v>00556</v>
          </cell>
          <cell r="C322" t="str">
            <v>I05A</v>
          </cell>
          <cell r="D322" t="str">
            <v>ALVAREZ GOMEZ MARIA ISABEL</v>
          </cell>
          <cell r="E322">
            <v>30463</v>
          </cell>
          <cell r="F322" t="str">
            <v>AUXILIAR AREA SALUD</v>
          </cell>
          <cell r="G322">
            <v>1452084.96</v>
          </cell>
        </row>
        <row r="323">
          <cell r="A323">
            <v>41685976</v>
          </cell>
          <cell r="B323" t="str">
            <v>00558</v>
          </cell>
          <cell r="C323" t="str">
            <v>I06A</v>
          </cell>
          <cell r="D323" t="str">
            <v>ROMERO NAVARRETE CARMEN ROSA</v>
          </cell>
          <cell r="E323">
            <v>30607</v>
          </cell>
          <cell r="F323" t="str">
            <v>AUXILIAR AREA SALUD</v>
          </cell>
          <cell r="G323">
            <v>1452084.96</v>
          </cell>
        </row>
        <row r="324">
          <cell r="A324">
            <v>41689384</v>
          </cell>
          <cell r="B324" t="str">
            <v>00560</v>
          </cell>
          <cell r="C324" t="str">
            <v>A01A</v>
          </cell>
          <cell r="D324" t="str">
            <v>CORDOBA MONTOYA LUZ HELENA</v>
          </cell>
          <cell r="E324">
            <v>33098</v>
          </cell>
          <cell r="F324" t="str">
            <v>PROFESIONAL U. AREA SALU</v>
          </cell>
          <cell r="G324">
            <v>2438741.04</v>
          </cell>
        </row>
        <row r="325">
          <cell r="A325">
            <v>41690346</v>
          </cell>
          <cell r="B325" t="str">
            <v>00561</v>
          </cell>
          <cell r="C325" t="str">
            <v>O02A</v>
          </cell>
          <cell r="D325" t="str">
            <v>RIVERA PINEDA BLANCA CECILIA</v>
          </cell>
          <cell r="E325">
            <v>30742</v>
          </cell>
          <cell r="F325" t="str">
            <v>PROFESIONAL UNIVERSITARI</v>
          </cell>
          <cell r="G325">
            <v>2438741.04</v>
          </cell>
        </row>
        <row r="326">
          <cell r="A326">
            <v>41690392</v>
          </cell>
          <cell r="B326" t="str">
            <v>00562</v>
          </cell>
          <cell r="C326" t="str">
            <v>Q03A</v>
          </cell>
          <cell r="D326" t="str">
            <v>MARTINEZ DE LAPUENTE NOHORA</v>
          </cell>
          <cell r="E326">
            <v>31147</v>
          </cell>
          <cell r="F326" t="str">
            <v>ENFERMERO</v>
          </cell>
          <cell r="G326">
            <v>2706949.92</v>
          </cell>
        </row>
        <row r="327">
          <cell r="A327">
            <v>41692622</v>
          </cell>
          <cell r="B327" t="str">
            <v>00563</v>
          </cell>
          <cell r="C327" t="str">
            <v>B01A</v>
          </cell>
          <cell r="D327" t="str">
            <v>WILCHES DE VEGA MARIA MAGDALEN</v>
          </cell>
          <cell r="E327">
            <v>34395</v>
          </cell>
          <cell r="F327" t="str">
            <v>PROFESIONAL UNIVERSITARI</v>
          </cell>
          <cell r="G327">
            <v>2438741.04</v>
          </cell>
        </row>
        <row r="328">
          <cell r="A328">
            <v>41698608</v>
          </cell>
          <cell r="B328" t="str">
            <v>00564</v>
          </cell>
          <cell r="C328" t="str">
            <v>L07A</v>
          </cell>
          <cell r="D328" t="str">
            <v>SAAD DOMINGUEZ JANETE</v>
          </cell>
          <cell r="E328">
            <v>30859</v>
          </cell>
          <cell r="F328" t="str">
            <v>PROFESIONAL U. AREA SALU</v>
          </cell>
          <cell r="G328">
            <v>2465106</v>
          </cell>
        </row>
        <row r="329">
          <cell r="A329">
            <v>41702844</v>
          </cell>
          <cell r="B329" t="str">
            <v>00567</v>
          </cell>
          <cell r="C329" t="str">
            <v>N03A</v>
          </cell>
          <cell r="D329" t="str">
            <v>LOPEZ MONROY FANNY</v>
          </cell>
          <cell r="E329">
            <v>30784</v>
          </cell>
          <cell r="F329" t="str">
            <v>AUXILIAR AREA SALUD</v>
          </cell>
          <cell r="G329">
            <v>1452084.96</v>
          </cell>
        </row>
        <row r="330">
          <cell r="A330">
            <v>41703439</v>
          </cell>
          <cell r="B330" t="str">
            <v>00568</v>
          </cell>
          <cell r="C330" t="str">
            <v>C01A</v>
          </cell>
          <cell r="D330" t="str">
            <v>PAREDES ALARCON GLORIA E</v>
          </cell>
          <cell r="E330">
            <v>33373</v>
          </cell>
          <cell r="F330" t="str">
            <v>AUXILIAR AREA SALUD</v>
          </cell>
          <cell r="G330">
            <v>1452084.96</v>
          </cell>
        </row>
        <row r="331">
          <cell r="A331">
            <v>41704603</v>
          </cell>
          <cell r="B331" t="str">
            <v>00569</v>
          </cell>
          <cell r="C331" t="str">
            <v>R04A</v>
          </cell>
          <cell r="D331" t="str">
            <v>TELLEZ TELLEZ CESAREA</v>
          </cell>
          <cell r="E331">
            <v>30853</v>
          </cell>
          <cell r="F331" t="str">
            <v>OPERARIO DE SERVICIOS GE</v>
          </cell>
          <cell r="G331">
            <v>1009796.88</v>
          </cell>
        </row>
        <row r="332">
          <cell r="A332">
            <v>41711089</v>
          </cell>
          <cell r="B332" t="str">
            <v>01412</v>
          </cell>
          <cell r="C332" t="str">
            <v>J08A</v>
          </cell>
          <cell r="D332" t="str">
            <v>PRIETO DE GOMEZ MARIA TERESA</v>
          </cell>
          <cell r="E332">
            <v>39234</v>
          </cell>
          <cell r="F332" t="str">
            <v>AUXILIAR AREA SALUD</v>
          </cell>
          <cell r="G332">
            <v>1452084.96</v>
          </cell>
        </row>
        <row r="333">
          <cell r="A333">
            <v>41711509</v>
          </cell>
          <cell r="B333" t="str">
            <v>00573</v>
          </cell>
          <cell r="C333" t="str">
            <v>J08A</v>
          </cell>
          <cell r="D333" t="str">
            <v>MUNOZ MUNAR ROSALBA</v>
          </cell>
          <cell r="E333">
            <v>30987</v>
          </cell>
          <cell r="F333" t="str">
            <v>ENFERMERO</v>
          </cell>
          <cell r="G333">
            <v>2706949.92</v>
          </cell>
        </row>
        <row r="334">
          <cell r="A334">
            <v>41711516</v>
          </cell>
          <cell r="B334" t="str">
            <v>00574</v>
          </cell>
          <cell r="C334" t="str">
            <v>B01A</v>
          </cell>
          <cell r="D334" t="str">
            <v>GOMEZ PINTOR FLOR MARINA</v>
          </cell>
          <cell r="E334">
            <v>30160</v>
          </cell>
          <cell r="F334" t="str">
            <v>AUXILIAR AREA SALUD</v>
          </cell>
          <cell r="G334">
            <v>1452084.96</v>
          </cell>
        </row>
        <row r="335">
          <cell r="A335">
            <v>41712807</v>
          </cell>
          <cell r="B335" t="str">
            <v>00575</v>
          </cell>
          <cell r="C335" t="str">
            <v>I06A</v>
          </cell>
          <cell r="D335" t="str">
            <v>MEDINA ARAUJO ZAYDA CRISTINA</v>
          </cell>
          <cell r="E335">
            <v>31586</v>
          </cell>
          <cell r="F335" t="str">
            <v>SECRETARIO</v>
          </cell>
          <cell r="G335">
            <v>1316307.1200000001</v>
          </cell>
        </row>
        <row r="336">
          <cell r="A336">
            <v>41714169</v>
          </cell>
          <cell r="B336" t="str">
            <v>00576</v>
          </cell>
          <cell r="C336" t="str">
            <v>J08A</v>
          </cell>
          <cell r="D336" t="str">
            <v>ROMERO GONZALEZ YOLANDA</v>
          </cell>
          <cell r="E336">
            <v>31099</v>
          </cell>
          <cell r="F336" t="str">
            <v>AUXILIAR AREA SALUD</v>
          </cell>
          <cell r="G336">
            <v>1452084.96</v>
          </cell>
        </row>
        <row r="337">
          <cell r="A337">
            <v>41721924</v>
          </cell>
          <cell r="B337" t="str">
            <v>00577</v>
          </cell>
          <cell r="C337" t="str">
            <v>I06A</v>
          </cell>
          <cell r="D337" t="str">
            <v>PULIDO RAMIREZ LUZ MARINA</v>
          </cell>
          <cell r="E337">
            <v>30594</v>
          </cell>
          <cell r="F337" t="str">
            <v>AUXILIAR AREA SALUD</v>
          </cell>
          <cell r="G337">
            <v>1452084.96</v>
          </cell>
        </row>
        <row r="338">
          <cell r="A338">
            <v>41723632</v>
          </cell>
          <cell r="B338" t="str">
            <v>00578</v>
          </cell>
          <cell r="C338" t="str">
            <v>N03A</v>
          </cell>
          <cell r="D338" t="str">
            <v>LANCHEROS DIAZ MARIA CRISTINA</v>
          </cell>
          <cell r="E338">
            <v>30341</v>
          </cell>
          <cell r="F338" t="str">
            <v>ENFERMERO</v>
          </cell>
          <cell r="G338">
            <v>2706949.92</v>
          </cell>
        </row>
        <row r="339">
          <cell r="A339">
            <v>41727192</v>
          </cell>
          <cell r="B339" t="str">
            <v>00580</v>
          </cell>
          <cell r="C339" t="str">
            <v>J08A</v>
          </cell>
          <cell r="D339" t="str">
            <v>SKINNER ALARCON BLANCA RUTH</v>
          </cell>
          <cell r="E339">
            <v>30942</v>
          </cell>
          <cell r="F339" t="str">
            <v>AUXILIAR AREA SALUD</v>
          </cell>
          <cell r="G339">
            <v>1452084.96</v>
          </cell>
        </row>
        <row r="340">
          <cell r="A340">
            <v>41735880</v>
          </cell>
          <cell r="B340" t="str">
            <v>00582</v>
          </cell>
          <cell r="C340" t="str">
            <v>J08A</v>
          </cell>
          <cell r="D340" t="str">
            <v>NAVARRO VELASQUEZ LIGIA AMPARO</v>
          </cell>
          <cell r="E340">
            <v>32771</v>
          </cell>
          <cell r="F340" t="str">
            <v>ENFERMERO</v>
          </cell>
          <cell r="G340">
            <v>2706949.92</v>
          </cell>
        </row>
        <row r="341">
          <cell r="A341">
            <v>41741330</v>
          </cell>
          <cell r="B341" t="str">
            <v>01550</v>
          </cell>
          <cell r="C341" t="str">
            <v>A02A</v>
          </cell>
          <cell r="D341" t="str">
            <v>MARTINEZ MANRIQUE LUZ MARINA</v>
          </cell>
          <cell r="E341">
            <v>40443</v>
          </cell>
          <cell r="F341" t="str">
            <v>AUXILIAR AREA SALUD</v>
          </cell>
          <cell r="G341">
            <v>1452084.96</v>
          </cell>
        </row>
        <row r="342">
          <cell r="A342">
            <v>41743238</v>
          </cell>
          <cell r="B342" t="str">
            <v>00585</v>
          </cell>
          <cell r="C342" t="str">
            <v>B01A</v>
          </cell>
          <cell r="D342" t="str">
            <v>ANGARITA CANAS LUZ MERY</v>
          </cell>
          <cell r="E342">
            <v>30733</v>
          </cell>
          <cell r="F342" t="str">
            <v>AUXILIAR AREA SALUD</v>
          </cell>
          <cell r="G342">
            <v>1452084.96</v>
          </cell>
        </row>
        <row r="343">
          <cell r="A343">
            <v>41743285</v>
          </cell>
          <cell r="B343" t="str">
            <v>01284</v>
          </cell>
          <cell r="C343" t="str">
            <v>R02A</v>
          </cell>
          <cell r="D343" t="str">
            <v>PARDO DE BELTRAN ALBA MARINA</v>
          </cell>
          <cell r="E343">
            <v>30999</v>
          </cell>
          <cell r="F343" t="str">
            <v>PROFESIONAL ESPECIALIZAD</v>
          </cell>
          <cell r="G343">
            <v>3083399.04</v>
          </cell>
        </row>
        <row r="344">
          <cell r="A344">
            <v>41743328</v>
          </cell>
          <cell r="B344" t="str">
            <v>00586</v>
          </cell>
          <cell r="C344" t="str">
            <v>I06A</v>
          </cell>
          <cell r="D344" t="str">
            <v>ROBAYO GAMBA AURA MARIA</v>
          </cell>
          <cell r="E344">
            <v>30727</v>
          </cell>
          <cell r="F344" t="str">
            <v>ENFERMERO</v>
          </cell>
          <cell r="G344">
            <v>2706949.92</v>
          </cell>
        </row>
        <row r="345">
          <cell r="A345">
            <v>41746265</v>
          </cell>
          <cell r="B345" t="str">
            <v>00589</v>
          </cell>
          <cell r="C345" t="str">
            <v>A17A</v>
          </cell>
          <cell r="D345" t="str">
            <v>ACOSTA ORJUELA AMPARO LIBIA</v>
          </cell>
          <cell r="E345">
            <v>29817</v>
          </cell>
          <cell r="F345" t="str">
            <v>AUXILIAR AREA SALUD</v>
          </cell>
          <cell r="G345">
            <v>1452084.96</v>
          </cell>
        </row>
        <row r="346">
          <cell r="A346">
            <v>41747912</v>
          </cell>
          <cell r="B346" t="str">
            <v>00590</v>
          </cell>
          <cell r="C346" t="str">
            <v>J15A</v>
          </cell>
          <cell r="D346" t="str">
            <v>VIVAS CAMPOS GLORIA</v>
          </cell>
          <cell r="E346">
            <v>30441</v>
          </cell>
          <cell r="F346" t="str">
            <v>AUXILIAR AREA SALUD</v>
          </cell>
          <cell r="G346">
            <v>1452084.96</v>
          </cell>
        </row>
        <row r="347">
          <cell r="A347">
            <v>41757623</v>
          </cell>
          <cell r="B347" t="str">
            <v>00592</v>
          </cell>
          <cell r="C347" t="str">
            <v>J15A</v>
          </cell>
          <cell r="D347" t="str">
            <v>SASTOQUE PARISIER NOHEMI</v>
          </cell>
          <cell r="E347">
            <v>32939</v>
          </cell>
          <cell r="F347" t="str">
            <v>MEDICO ESPECIALISTA</v>
          </cell>
          <cell r="G347">
            <v>2438850.96</v>
          </cell>
        </row>
        <row r="348">
          <cell r="A348">
            <v>41760576</v>
          </cell>
          <cell r="B348" t="str">
            <v>00593</v>
          </cell>
          <cell r="C348" t="str">
            <v>I05A</v>
          </cell>
          <cell r="D348" t="str">
            <v>RODRIGUEZ DE RESTREPO MARTHA L</v>
          </cell>
          <cell r="E348">
            <v>30700</v>
          </cell>
          <cell r="F348" t="str">
            <v>AUXILIAR AREA SALUD</v>
          </cell>
          <cell r="G348">
            <v>1452084.96</v>
          </cell>
        </row>
        <row r="349">
          <cell r="A349">
            <v>41762479</v>
          </cell>
          <cell r="B349" t="str">
            <v>00594</v>
          </cell>
          <cell r="C349" t="str">
            <v>N05A</v>
          </cell>
          <cell r="D349" t="str">
            <v>MONGUA ESPINOSA MARIA ANA SIXT</v>
          </cell>
          <cell r="E349">
            <v>30652</v>
          </cell>
          <cell r="F349" t="str">
            <v>OPERARIO DE SERVICIOS GE</v>
          </cell>
          <cell r="G349">
            <v>1009796.88</v>
          </cell>
        </row>
        <row r="350">
          <cell r="A350">
            <v>41762718</v>
          </cell>
          <cell r="B350" t="str">
            <v>00595</v>
          </cell>
          <cell r="C350" t="str">
            <v>C01A</v>
          </cell>
          <cell r="D350" t="str">
            <v>PRIETO MEDINA ANA GLADYS</v>
          </cell>
          <cell r="E350">
            <v>32624</v>
          </cell>
          <cell r="F350" t="str">
            <v>ENFERMERO</v>
          </cell>
          <cell r="G350">
            <v>2706949.92</v>
          </cell>
        </row>
        <row r="351">
          <cell r="A351">
            <v>41762971</v>
          </cell>
          <cell r="B351" t="str">
            <v>00596</v>
          </cell>
          <cell r="C351" t="str">
            <v>L07A</v>
          </cell>
          <cell r="D351" t="str">
            <v>MALDONADO URREA RUTH USNARA</v>
          </cell>
          <cell r="E351">
            <v>31079</v>
          </cell>
          <cell r="F351" t="str">
            <v>AUXILIAR AREA SALUD</v>
          </cell>
          <cell r="G351">
            <v>1208706</v>
          </cell>
        </row>
        <row r="352">
          <cell r="A352">
            <v>41765565</v>
          </cell>
          <cell r="B352" t="str">
            <v>00597</v>
          </cell>
          <cell r="C352" t="str">
            <v>C01A</v>
          </cell>
          <cell r="D352" t="str">
            <v>LOPEZ BUITRAGO FLOR MARINA</v>
          </cell>
          <cell r="E352">
            <v>30956</v>
          </cell>
          <cell r="F352" t="str">
            <v>AUXILIAR AREA SALUD</v>
          </cell>
          <cell r="G352">
            <v>1452084.96</v>
          </cell>
        </row>
        <row r="353">
          <cell r="A353">
            <v>41766130</v>
          </cell>
          <cell r="B353" t="str">
            <v>01348</v>
          </cell>
          <cell r="C353" t="str">
            <v>M06B</v>
          </cell>
          <cell r="D353" t="str">
            <v>LINARES YEPES BETTY</v>
          </cell>
          <cell r="E353">
            <v>38245</v>
          </cell>
          <cell r="F353" t="str">
            <v>AUXILIAR AREA SALUD</v>
          </cell>
          <cell r="G353">
            <v>1452084.96</v>
          </cell>
        </row>
        <row r="354">
          <cell r="A354">
            <v>41766575</v>
          </cell>
          <cell r="B354" t="str">
            <v>00598</v>
          </cell>
          <cell r="C354" t="str">
            <v>O02A</v>
          </cell>
          <cell r="D354" t="str">
            <v>MARTINEZ  MARTHA</v>
          </cell>
          <cell r="E354">
            <v>30524</v>
          </cell>
          <cell r="F354" t="str">
            <v>AUXILIAR AREA SALUD</v>
          </cell>
          <cell r="G354">
            <v>1452084.96</v>
          </cell>
        </row>
        <row r="355">
          <cell r="A355">
            <v>41766607</v>
          </cell>
          <cell r="B355" t="str">
            <v>00599</v>
          </cell>
          <cell r="C355" t="str">
            <v>I06A</v>
          </cell>
          <cell r="D355" t="str">
            <v>BEJARANO JIMENEZ ESPERANZA ELI</v>
          </cell>
          <cell r="E355">
            <v>32437</v>
          </cell>
          <cell r="F355" t="str">
            <v>ENFERMERO</v>
          </cell>
          <cell r="G355">
            <v>2706949.92</v>
          </cell>
        </row>
        <row r="356">
          <cell r="A356">
            <v>41769584</v>
          </cell>
          <cell r="B356" t="str">
            <v>00600</v>
          </cell>
          <cell r="C356" t="str">
            <v>J09A</v>
          </cell>
          <cell r="D356" t="str">
            <v>MORALES DE JIMENEZ MARIA DE J</v>
          </cell>
          <cell r="E356">
            <v>30463</v>
          </cell>
          <cell r="F356" t="str">
            <v>AUXILIAR AREA SALUD</v>
          </cell>
          <cell r="G356">
            <v>1452084.96</v>
          </cell>
        </row>
        <row r="357">
          <cell r="A357">
            <v>41772047</v>
          </cell>
          <cell r="B357" t="str">
            <v>01186</v>
          </cell>
          <cell r="C357" t="str">
            <v>M05A</v>
          </cell>
          <cell r="D357" t="str">
            <v>FERNANDEZ GIL PAOLA</v>
          </cell>
          <cell r="E357">
            <v>36008</v>
          </cell>
          <cell r="F357" t="str">
            <v>ENFERMERO</v>
          </cell>
          <cell r="G357">
            <v>2706949.92</v>
          </cell>
        </row>
        <row r="358">
          <cell r="A358">
            <v>41778406</v>
          </cell>
          <cell r="B358" t="str">
            <v>01515</v>
          </cell>
          <cell r="C358" t="str">
            <v>J15A</v>
          </cell>
          <cell r="D358" t="str">
            <v>RODRIGUEZ CADENA YOLANDA TERES</v>
          </cell>
          <cell r="E358">
            <v>40238</v>
          </cell>
          <cell r="F358" t="str">
            <v>PROFESIONAL UNIVERSITARI</v>
          </cell>
          <cell r="G358">
            <v>2644719.12</v>
          </cell>
        </row>
        <row r="359">
          <cell r="A359">
            <v>41779804</v>
          </cell>
          <cell r="B359" t="str">
            <v>00605</v>
          </cell>
          <cell r="C359" t="str">
            <v>E01A</v>
          </cell>
          <cell r="D359" t="str">
            <v>BUENO GONZALEZ DORIS PATRICIA</v>
          </cell>
          <cell r="E359">
            <v>33360</v>
          </cell>
          <cell r="F359" t="str">
            <v>ODONTOLOGO ESPECIALISTA</v>
          </cell>
          <cell r="G359">
            <v>2311917</v>
          </cell>
        </row>
        <row r="360">
          <cell r="A360">
            <v>41781618</v>
          </cell>
          <cell r="B360" t="str">
            <v>01365</v>
          </cell>
          <cell r="C360" t="str">
            <v>I06A</v>
          </cell>
          <cell r="D360" t="str">
            <v>MOTTA BELTRAN ADRIANA FELISA</v>
          </cell>
          <cell r="E360">
            <v>38664</v>
          </cell>
          <cell r="F360" t="str">
            <v>MEDICO ESPECIALISTA</v>
          </cell>
          <cell r="G360">
            <v>2438850.96</v>
          </cell>
        </row>
        <row r="361">
          <cell r="A361">
            <v>41783237</v>
          </cell>
          <cell r="B361" t="str">
            <v>00606</v>
          </cell>
          <cell r="C361" t="str">
            <v>L07A</v>
          </cell>
          <cell r="D361" t="str">
            <v>MARTINEZ LIZARRALDE AIDA LUZ</v>
          </cell>
          <cell r="E361">
            <v>30679</v>
          </cell>
          <cell r="F361" t="str">
            <v>PROFESIONAL U. AREA SALU</v>
          </cell>
          <cell r="G361">
            <v>2465106</v>
          </cell>
        </row>
        <row r="362">
          <cell r="A362">
            <v>41786432</v>
          </cell>
          <cell r="B362" t="str">
            <v>00607</v>
          </cell>
          <cell r="C362" t="str">
            <v>C01A</v>
          </cell>
          <cell r="D362" t="str">
            <v>GARZON GOMEZ LUCIA MARGARITA</v>
          </cell>
          <cell r="E362">
            <v>32261</v>
          </cell>
          <cell r="F362" t="str">
            <v>TECNICO AREA SALUD</v>
          </cell>
          <cell r="G362">
            <v>1723630.08</v>
          </cell>
        </row>
        <row r="363">
          <cell r="A363">
            <v>41790894</v>
          </cell>
          <cell r="B363" t="str">
            <v>00608</v>
          </cell>
          <cell r="C363" t="str">
            <v>N05A</v>
          </cell>
          <cell r="D363" t="str">
            <v>VALERO POVEDA MYRIAM SOFIA</v>
          </cell>
          <cell r="E363">
            <v>31869</v>
          </cell>
          <cell r="F363" t="str">
            <v>TECNICO AREA SALUD</v>
          </cell>
          <cell r="G363">
            <v>1723630.08</v>
          </cell>
        </row>
        <row r="364">
          <cell r="A364">
            <v>41791078</v>
          </cell>
          <cell r="B364" t="str">
            <v>00609</v>
          </cell>
          <cell r="C364" t="str">
            <v>J08A</v>
          </cell>
          <cell r="D364" t="str">
            <v>SIERRA CARDENAS ISABEL</v>
          </cell>
          <cell r="E364">
            <v>30581</v>
          </cell>
          <cell r="F364" t="str">
            <v>AUXILIAR AREA SALUD</v>
          </cell>
          <cell r="G364">
            <v>1452084.96</v>
          </cell>
        </row>
        <row r="365">
          <cell r="A365">
            <v>41791216</v>
          </cell>
          <cell r="B365" t="str">
            <v>00610</v>
          </cell>
          <cell r="C365" t="str">
            <v>A12A</v>
          </cell>
          <cell r="D365" t="str">
            <v>ALVARADO LAVERDE DIANA</v>
          </cell>
          <cell r="E365">
            <v>30449</v>
          </cell>
          <cell r="F365" t="str">
            <v>AUXILIAR AREA SALUD</v>
          </cell>
          <cell r="G365">
            <v>1452084.96</v>
          </cell>
        </row>
        <row r="366">
          <cell r="A366">
            <v>41792227</v>
          </cell>
          <cell r="B366" t="str">
            <v>00611</v>
          </cell>
          <cell r="C366" t="str">
            <v>N05A</v>
          </cell>
          <cell r="D366" t="str">
            <v>ENCISO BUITRAGO CONCEPCION</v>
          </cell>
          <cell r="E366">
            <v>30721</v>
          </cell>
          <cell r="F366" t="str">
            <v>AUXILIAR AREA SALUD</v>
          </cell>
          <cell r="G366">
            <v>1452084.96</v>
          </cell>
        </row>
        <row r="367">
          <cell r="A367">
            <v>41792528</v>
          </cell>
          <cell r="B367" t="str">
            <v>01359</v>
          </cell>
          <cell r="C367" t="str">
            <v>R04A</v>
          </cell>
          <cell r="D367" t="str">
            <v>PARRA    GONZALEZ ELSA DEL CAR</v>
          </cell>
          <cell r="E367">
            <v>30727</v>
          </cell>
          <cell r="F367" t="str">
            <v>OPERARIO DE SERVICIOS GE</v>
          </cell>
          <cell r="G367">
            <v>1009796.88</v>
          </cell>
        </row>
        <row r="368">
          <cell r="A368">
            <v>41793115</v>
          </cell>
          <cell r="B368" t="str">
            <v>00612</v>
          </cell>
          <cell r="C368" t="str">
            <v>I05A</v>
          </cell>
          <cell r="D368" t="str">
            <v>MEJIA BARRIOS FLORA MARIA</v>
          </cell>
          <cell r="E368">
            <v>31967</v>
          </cell>
          <cell r="F368" t="str">
            <v>AUXILIAR AREA SALUD</v>
          </cell>
          <cell r="G368">
            <v>1452084.96</v>
          </cell>
        </row>
        <row r="369">
          <cell r="A369">
            <v>41793691</v>
          </cell>
          <cell r="B369" t="str">
            <v>00614</v>
          </cell>
          <cell r="C369" t="str">
            <v>L07A</v>
          </cell>
          <cell r="D369" t="str">
            <v>FRIAS MIER MARGARITA EUGENIA</v>
          </cell>
          <cell r="E369">
            <v>30441</v>
          </cell>
          <cell r="F369" t="str">
            <v>PROFESIONAL U. AREA SALU</v>
          </cell>
          <cell r="G369">
            <v>2465106</v>
          </cell>
        </row>
        <row r="370">
          <cell r="A370">
            <v>43602394</v>
          </cell>
          <cell r="B370" t="str">
            <v>01566</v>
          </cell>
          <cell r="C370" t="str">
            <v>A11A</v>
          </cell>
          <cell r="D370" t="str">
            <v>ARANGO ACEVEDO NATALIA</v>
          </cell>
          <cell r="E370">
            <v>40484</v>
          </cell>
          <cell r="F370" t="str">
            <v>MEDICO ESPECIALISTA</v>
          </cell>
          <cell r="G370">
            <v>2438850.96</v>
          </cell>
        </row>
        <row r="371">
          <cell r="A371">
            <v>45432673</v>
          </cell>
          <cell r="B371" t="str">
            <v>00616</v>
          </cell>
          <cell r="C371" t="str">
            <v>M06B</v>
          </cell>
          <cell r="D371" t="str">
            <v>OSORIO MACKENZIE LALINE DEL C</v>
          </cell>
          <cell r="E371">
            <v>32904</v>
          </cell>
          <cell r="F371" t="str">
            <v>ENFERMERO</v>
          </cell>
          <cell r="G371">
            <v>2706949.92</v>
          </cell>
        </row>
        <row r="372">
          <cell r="A372">
            <v>45459115</v>
          </cell>
          <cell r="B372" t="str">
            <v>00617</v>
          </cell>
          <cell r="C372" t="str">
            <v>J03A</v>
          </cell>
          <cell r="D372" t="str">
            <v>DUQUE VASQUEZ MARGARITA</v>
          </cell>
          <cell r="E372">
            <v>32862</v>
          </cell>
          <cell r="F372" t="str">
            <v>ENFERMERO</v>
          </cell>
          <cell r="G372">
            <v>2706949.92</v>
          </cell>
        </row>
        <row r="373">
          <cell r="A373">
            <v>46352632</v>
          </cell>
          <cell r="B373" t="str">
            <v>00618</v>
          </cell>
          <cell r="C373" t="str">
            <v>C01A</v>
          </cell>
          <cell r="D373" t="str">
            <v>MORENO NOSSA PIEDAD MARCELA</v>
          </cell>
          <cell r="E373">
            <v>31079</v>
          </cell>
          <cell r="F373" t="str">
            <v>ENFERMERO</v>
          </cell>
          <cell r="G373">
            <v>2706949.92</v>
          </cell>
        </row>
        <row r="374">
          <cell r="A374">
            <v>46362911</v>
          </cell>
          <cell r="B374" t="str">
            <v>00620</v>
          </cell>
          <cell r="C374" t="str">
            <v>J02A</v>
          </cell>
          <cell r="D374" t="str">
            <v>GUARIN ZEA MARIA DEL CARMEN</v>
          </cell>
          <cell r="E374">
            <v>35146</v>
          </cell>
          <cell r="F374" t="str">
            <v>AUXILIAR AREA SALUD</v>
          </cell>
          <cell r="G374">
            <v>1452084.96</v>
          </cell>
        </row>
        <row r="375">
          <cell r="A375">
            <v>46674271</v>
          </cell>
          <cell r="B375" t="str">
            <v>01569</v>
          </cell>
          <cell r="C375" t="str">
            <v>A02A</v>
          </cell>
          <cell r="D375" t="str">
            <v>RICO BAEZ PAOLA DEL PILAR</v>
          </cell>
          <cell r="E375">
            <v>40609</v>
          </cell>
          <cell r="F375" t="str">
            <v>PROFESIONAL ESPECIALIZAD</v>
          </cell>
          <cell r="G375">
            <v>3567408</v>
          </cell>
        </row>
        <row r="376">
          <cell r="A376">
            <v>46678264</v>
          </cell>
          <cell r="B376" t="str">
            <v>01557</v>
          </cell>
          <cell r="C376" t="str">
            <v>T07A</v>
          </cell>
          <cell r="D376" t="str">
            <v>FLORIAN GARCIA YULY ANDREA</v>
          </cell>
          <cell r="E376">
            <v>40470</v>
          </cell>
          <cell r="F376" t="str">
            <v>SECRETARIO</v>
          </cell>
          <cell r="G376">
            <v>1316307.1200000001</v>
          </cell>
        </row>
        <row r="377">
          <cell r="A377">
            <v>49735064</v>
          </cell>
          <cell r="B377" t="str">
            <v>01534</v>
          </cell>
          <cell r="C377" t="str">
            <v>I05A</v>
          </cell>
          <cell r="D377" t="str">
            <v>RODRIGUEZ GUTIERREZ TAILANDIA</v>
          </cell>
          <cell r="E377">
            <v>40422</v>
          </cell>
          <cell r="F377" t="str">
            <v>MEDICO ESPECIALISTA</v>
          </cell>
          <cell r="G377">
            <v>2438850.96</v>
          </cell>
        </row>
        <row r="378">
          <cell r="A378">
            <v>49785142</v>
          </cell>
          <cell r="B378" t="str">
            <v>01494</v>
          </cell>
          <cell r="C378" t="str">
            <v>L07A</v>
          </cell>
          <cell r="D378" t="str">
            <v>CASTILLEJO RODRIGUEZ MIRTHA CA</v>
          </cell>
          <cell r="E378">
            <v>40058</v>
          </cell>
          <cell r="F378" t="str">
            <v>PROFESIONAL U. AREA SALU</v>
          </cell>
          <cell r="G378">
            <v>2465106</v>
          </cell>
        </row>
        <row r="379">
          <cell r="A379">
            <v>51551381</v>
          </cell>
          <cell r="B379" t="str">
            <v>00623</v>
          </cell>
          <cell r="C379" t="str">
            <v>S06A</v>
          </cell>
          <cell r="D379" t="str">
            <v>CURREA CALLE ADRIANA</v>
          </cell>
          <cell r="E379">
            <v>29658</v>
          </cell>
          <cell r="F379" t="str">
            <v>TECNICO OPERATIVO</v>
          </cell>
          <cell r="G379">
            <v>1786050.96</v>
          </cell>
        </row>
        <row r="380">
          <cell r="A380">
            <v>51555556</v>
          </cell>
          <cell r="B380" t="str">
            <v>00625</v>
          </cell>
          <cell r="C380" t="str">
            <v>O02A</v>
          </cell>
          <cell r="D380" t="str">
            <v>SANDOVAL MARTINEZ MARIA CRISTI</v>
          </cell>
          <cell r="E380">
            <v>34999</v>
          </cell>
          <cell r="F380" t="str">
            <v>PROFESIONAL UNIVERSITARI</v>
          </cell>
          <cell r="G380">
            <v>2438741.04</v>
          </cell>
        </row>
        <row r="381">
          <cell r="A381">
            <v>51555670</v>
          </cell>
          <cell r="B381" t="str">
            <v>00626</v>
          </cell>
          <cell r="C381" t="str">
            <v>M06A</v>
          </cell>
          <cell r="D381" t="str">
            <v>QUINTERO DE RIVEROS ALBA C</v>
          </cell>
          <cell r="E381">
            <v>34919</v>
          </cell>
          <cell r="F381" t="str">
            <v>PROFESIONAL U. AREA SALU</v>
          </cell>
          <cell r="G381">
            <v>2438741.04</v>
          </cell>
        </row>
        <row r="382">
          <cell r="A382">
            <v>51556056</v>
          </cell>
          <cell r="B382" t="str">
            <v>00627</v>
          </cell>
          <cell r="C382" t="str">
            <v>I05A</v>
          </cell>
          <cell r="D382" t="str">
            <v>BEJARANO BEJARANO LUCI DEL P</v>
          </cell>
          <cell r="E382">
            <v>32849</v>
          </cell>
          <cell r="F382" t="str">
            <v>ENFERMERO</v>
          </cell>
          <cell r="G382">
            <v>2706949.92</v>
          </cell>
        </row>
        <row r="383">
          <cell r="A383">
            <v>51557066</v>
          </cell>
          <cell r="B383" t="str">
            <v>00628</v>
          </cell>
          <cell r="C383" t="str">
            <v>R02A</v>
          </cell>
          <cell r="D383" t="str">
            <v>FUENTES ARCIA GLORIA AMPARO</v>
          </cell>
          <cell r="E383">
            <v>30160</v>
          </cell>
          <cell r="F383" t="str">
            <v>SECRETARIO</v>
          </cell>
          <cell r="G383">
            <v>1452084.96</v>
          </cell>
        </row>
        <row r="384">
          <cell r="A384">
            <v>51559082</v>
          </cell>
          <cell r="B384" t="str">
            <v>00629</v>
          </cell>
          <cell r="C384" t="str">
            <v>R04A</v>
          </cell>
          <cell r="D384" t="str">
            <v>GARCIA DE BELTRAN EUNICE</v>
          </cell>
          <cell r="E384">
            <v>32618</v>
          </cell>
          <cell r="F384" t="str">
            <v>OPERARIO DE SERVICIOS GE</v>
          </cell>
          <cell r="G384">
            <v>1163723.28</v>
          </cell>
        </row>
        <row r="385">
          <cell r="A385">
            <v>51560248</v>
          </cell>
          <cell r="B385" t="str">
            <v>00630</v>
          </cell>
          <cell r="C385" t="str">
            <v>J15A</v>
          </cell>
          <cell r="D385" t="str">
            <v>MONTENEGRO GOMEZ MARIA DEL C</v>
          </cell>
          <cell r="E385">
            <v>30742</v>
          </cell>
          <cell r="F385" t="str">
            <v>PROFESIONAL UNIVERSITARI</v>
          </cell>
          <cell r="G385">
            <v>2644719.12</v>
          </cell>
        </row>
        <row r="386">
          <cell r="A386">
            <v>51561049</v>
          </cell>
          <cell r="B386" t="str">
            <v>00631</v>
          </cell>
          <cell r="C386" t="str">
            <v>J08A</v>
          </cell>
          <cell r="D386" t="str">
            <v>SALAMANCA RODRIGUEZ NELLY</v>
          </cell>
          <cell r="E386">
            <v>30956</v>
          </cell>
          <cell r="F386" t="str">
            <v>AUXILIAR AREA SALUD</v>
          </cell>
          <cell r="G386">
            <v>1452084.96</v>
          </cell>
        </row>
        <row r="387">
          <cell r="A387">
            <v>51566376</v>
          </cell>
          <cell r="B387" t="str">
            <v>00632</v>
          </cell>
          <cell r="C387" t="str">
            <v>I06A</v>
          </cell>
          <cell r="D387" t="str">
            <v>FARFAN CORREA ELVIRA</v>
          </cell>
          <cell r="E387">
            <v>32624</v>
          </cell>
          <cell r="F387" t="str">
            <v>AUXILIAR AREA SALUD</v>
          </cell>
          <cell r="G387">
            <v>1452084.96</v>
          </cell>
        </row>
        <row r="388">
          <cell r="A388">
            <v>51569160</v>
          </cell>
          <cell r="B388" t="str">
            <v>00633</v>
          </cell>
          <cell r="C388" t="str">
            <v>C01A</v>
          </cell>
          <cell r="D388" t="str">
            <v>BENITEZ PAEZ MARIA ERLINDA</v>
          </cell>
          <cell r="E388">
            <v>30463</v>
          </cell>
          <cell r="F388" t="str">
            <v>AUXILIAR AREA SALUD</v>
          </cell>
          <cell r="G388">
            <v>1452084.96</v>
          </cell>
        </row>
        <row r="389">
          <cell r="A389">
            <v>51571148</v>
          </cell>
          <cell r="B389" t="str">
            <v>00634</v>
          </cell>
          <cell r="C389" t="str">
            <v>C01A</v>
          </cell>
          <cell r="D389" t="str">
            <v>ROSAS LINARES STELLA DEL C</v>
          </cell>
          <cell r="E389">
            <v>30727</v>
          </cell>
          <cell r="F389" t="str">
            <v>AUXILIAR AREA SALUD</v>
          </cell>
          <cell r="G389">
            <v>1452084.96</v>
          </cell>
        </row>
        <row r="390">
          <cell r="A390">
            <v>51575089</v>
          </cell>
          <cell r="B390" t="str">
            <v>00636</v>
          </cell>
          <cell r="C390" t="str">
            <v>J08A</v>
          </cell>
          <cell r="D390" t="str">
            <v>SOTO MORALES MARGARITA</v>
          </cell>
          <cell r="E390">
            <v>32412</v>
          </cell>
          <cell r="F390" t="str">
            <v>AUXILIAR AREA SALUD</v>
          </cell>
          <cell r="G390">
            <v>1452084.96</v>
          </cell>
        </row>
        <row r="391">
          <cell r="A391">
            <v>51575443</v>
          </cell>
          <cell r="B391" t="str">
            <v>00638</v>
          </cell>
          <cell r="C391" t="str">
            <v>M06A</v>
          </cell>
          <cell r="D391" t="str">
            <v>ORJUELA SALGADO FLOR MARINA</v>
          </cell>
          <cell r="E391">
            <v>30160</v>
          </cell>
          <cell r="F391" t="str">
            <v>AUXILIAR AREA SALUD</v>
          </cell>
          <cell r="G391">
            <v>1452084.96</v>
          </cell>
        </row>
        <row r="392">
          <cell r="A392">
            <v>51578027</v>
          </cell>
          <cell r="B392" t="str">
            <v>00639</v>
          </cell>
          <cell r="C392" t="str">
            <v>M06A</v>
          </cell>
          <cell r="D392" t="str">
            <v>LUNA MARULANDA NORMA CONSTANZA</v>
          </cell>
          <cell r="E392">
            <v>30432</v>
          </cell>
          <cell r="F392" t="str">
            <v>PROFESIONAL U. AREA SALU</v>
          </cell>
          <cell r="G392">
            <v>2438741.04</v>
          </cell>
        </row>
        <row r="393">
          <cell r="A393">
            <v>51588931</v>
          </cell>
          <cell r="B393" t="str">
            <v>01517</v>
          </cell>
          <cell r="C393" t="str">
            <v>I01A</v>
          </cell>
          <cell r="D393" t="str">
            <v>MOJICA FUENTES CLAUDIA INES</v>
          </cell>
          <cell r="E393">
            <v>40245</v>
          </cell>
          <cell r="F393" t="str">
            <v>ENFERMERO</v>
          </cell>
          <cell r="G393">
            <v>2706949.92</v>
          </cell>
        </row>
        <row r="394">
          <cell r="A394">
            <v>51589198</v>
          </cell>
          <cell r="B394" t="str">
            <v>00640</v>
          </cell>
          <cell r="C394" t="str">
            <v>C01A</v>
          </cell>
          <cell r="D394" t="str">
            <v>ARDILA CARRASCO LUZ HELENA</v>
          </cell>
          <cell r="E394">
            <v>32827</v>
          </cell>
          <cell r="F394" t="str">
            <v>AUXILIAR AREA SALUD</v>
          </cell>
          <cell r="G394">
            <v>1452084.96</v>
          </cell>
        </row>
        <row r="395">
          <cell r="A395">
            <v>51590119</v>
          </cell>
          <cell r="B395" t="str">
            <v>00641</v>
          </cell>
          <cell r="C395" t="str">
            <v>C01A</v>
          </cell>
          <cell r="D395" t="str">
            <v>PRIETO VEGA NIDIA CLEMENCIA</v>
          </cell>
          <cell r="E395">
            <v>32542</v>
          </cell>
          <cell r="F395" t="str">
            <v>TECNICO AREA SALUD</v>
          </cell>
          <cell r="G395">
            <v>1723630.08</v>
          </cell>
        </row>
        <row r="396">
          <cell r="A396">
            <v>51591468</v>
          </cell>
          <cell r="B396" t="str">
            <v>00643</v>
          </cell>
          <cell r="C396" t="str">
            <v>T03A</v>
          </cell>
          <cell r="D396" t="str">
            <v>GARZON SERRATO FANNY</v>
          </cell>
          <cell r="E396">
            <v>29550</v>
          </cell>
          <cell r="F396" t="str">
            <v>SECRETARIO</v>
          </cell>
          <cell r="G396">
            <v>1185156</v>
          </cell>
        </row>
        <row r="397">
          <cell r="A397">
            <v>51592744</v>
          </cell>
          <cell r="B397" t="str">
            <v>00644</v>
          </cell>
          <cell r="C397" t="str">
            <v>O02A</v>
          </cell>
          <cell r="D397" t="str">
            <v>ROMERO NAVARRETE MIRIAN IVON</v>
          </cell>
          <cell r="E397">
            <v>30672</v>
          </cell>
          <cell r="F397" t="str">
            <v>AUXILIAR AREA SALUD</v>
          </cell>
          <cell r="G397">
            <v>1452084.96</v>
          </cell>
        </row>
        <row r="398">
          <cell r="A398">
            <v>51598820</v>
          </cell>
          <cell r="B398" t="str">
            <v>00645</v>
          </cell>
          <cell r="C398" t="str">
            <v>C05A</v>
          </cell>
          <cell r="D398" t="str">
            <v>ARRUNATEGUI GOMEZ ASTRID</v>
          </cell>
          <cell r="E398">
            <v>30195</v>
          </cell>
          <cell r="F398" t="str">
            <v>ENFERMERO ESPECIALISTA</v>
          </cell>
          <cell r="G398">
            <v>2877654.96</v>
          </cell>
        </row>
        <row r="399">
          <cell r="A399">
            <v>51607092</v>
          </cell>
          <cell r="B399" t="str">
            <v>00647</v>
          </cell>
          <cell r="C399" t="str">
            <v>I06A</v>
          </cell>
          <cell r="D399" t="str">
            <v>LEGUIZAMON DE MARTINEZ MARIA J</v>
          </cell>
          <cell r="E399">
            <v>31567</v>
          </cell>
          <cell r="F399" t="str">
            <v>OPERARIO DE SERVICIOS GE</v>
          </cell>
          <cell r="G399">
            <v>1163723.28</v>
          </cell>
        </row>
        <row r="400">
          <cell r="A400">
            <v>51609425</v>
          </cell>
          <cell r="B400" t="str">
            <v>00649</v>
          </cell>
          <cell r="C400" t="str">
            <v>J02A</v>
          </cell>
          <cell r="D400" t="str">
            <v>TERAN PEREZ ARMIDA TERESA</v>
          </cell>
          <cell r="E400">
            <v>30928</v>
          </cell>
          <cell r="F400" t="str">
            <v>AUXILIAR AREA SALUD</v>
          </cell>
          <cell r="G400">
            <v>1452084.96</v>
          </cell>
        </row>
        <row r="401">
          <cell r="A401">
            <v>51610881</v>
          </cell>
          <cell r="B401" t="str">
            <v>01559</v>
          </cell>
          <cell r="C401" t="str">
            <v>I05A</v>
          </cell>
          <cell r="D401" t="str">
            <v>BUSTOS LARA DORIS ROCIO</v>
          </cell>
          <cell r="E401">
            <v>40484</v>
          </cell>
          <cell r="F401" t="str">
            <v>PROFESIONAL U. AREA SALU</v>
          </cell>
          <cell r="G401">
            <v>2438741.04</v>
          </cell>
        </row>
        <row r="402">
          <cell r="A402">
            <v>51618785</v>
          </cell>
          <cell r="B402" t="str">
            <v>00651</v>
          </cell>
          <cell r="C402" t="str">
            <v>J08A</v>
          </cell>
          <cell r="D402" t="str">
            <v>DELGADO ERAZO NANCY DEL ROSARI</v>
          </cell>
          <cell r="E402">
            <v>31743</v>
          </cell>
          <cell r="F402" t="str">
            <v>AUXILIAR AREA SALUD</v>
          </cell>
          <cell r="G402">
            <v>1452084.96</v>
          </cell>
        </row>
        <row r="403">
          <cell r="A403">
            <v>51629978</v>
          </cell>
          <cell r="B403" t="str">
            <v>01630</v>
          </cell>
          <cell r="C403" t="str">
            <v>R01A</v>
          </cell>
          <cell r="D403" t="str">
            <v>SANCHEZ RODRIGUEZ SONIA ESMERA</v>
          </cell>
          <cell r="E403">
            <v>41046</v>
          </cell>
          <cell r="F403" t="str">
            <v>SUBGERENTE</v>
          </cell>
          <cell r="G403">
            <v>3937123.92</v>
          </cell>
        </row>
        <row r="404">
          <cell r="A404">
            <v>51635017</v>
          </cell>
          <cell r="B404" t="str">
            <v>00655</v>
          </cell>
          <cell r="C404" t="str">
            <v>J02A</v>
          </cell>
          <cell r="D404" t="str">
            <v>CARRION VARGAS LUZ MARINA</v>
          </cell>
          <cell r="E404">
            <v>32610</v>
          </cell>
          <cell r="F404" t="str">
            <v>AUXILIAR AREA SALUD</v>
          </cell>
          <cell r="G404">
            <v>1452084.96</v>
          </cell>
        </row>
        <row r="405">
          <cell r="A405">
            <v>51637803</v>
          </cell>
          <cell r="B405" t="str">
            <v>00656</v>
          </cell>
          <cell r="C405" t="str">
            <v>C11A</v>
          </cell>
          <cell r="D405" t="str">
            <v>LOPEZ SANTANA AIDA MERCEDES</v>
          </cell>
          <cell r="E405">
            <v>30935</v>
          </cell>
          <cell r="F405" t="str">
            <v>AUXILIAR AREA SALUD</v>
          </cell>
          <cell r="G405">
            <v>1452084.96</v>
          </cell>
        </row>
        <row r="406">
          <cell r="A406">
            <v>51638527</v>
          </cell>
          <cell r="B406" t="str">
            <v>00657</v>
          </cell>
          <cell r="C406" t="str">
            <v>J08A</v>
          </cell>
          <cell r="D406" t="str">
            <v>GALINDO TRIANA BLANCA FANNY</v>
          </cell>
          <cell r="E406">
            <v>30733</v>
          </cell>
          <cell r="F406" t="str">
            <v>AUXILIAR AREA SALUD</v>
          </cell>
          <cell r="G406">
            <v>1452084.96</v>
          </cell>
        </row>
        <row r="407">
          <cell r="A407">
            <v>51648899</v>
          </cell>
          <cell r="B407" t="str">
            <v>01413</v>
          </cell>
          <cell r="C407" t="str">
            <v>I03A</v>
          </cell>
          <cell r="D407" t="str">
            <v>BALLEN PAVA ESPERANZA</v>
          </cell>
          <cell r="E407">
            <v>39234</v>
          </cell>
          <cell r="F407" t="str">
            <v>AUXILIAR AREA SALUD</v>
          </cell>
          <cell r="G407">
            <v>1452084.96</v>
          </cell>
        </row>
        <row r="408">
          <cell r="A408">
            <v>51656546</v>
          </cell>
          <cell r="B408" t="str">
            <v>00662</v>
          </cell>
          <cell r="C408" t="str">
            <v>S05A</v>
          </cell>
          <cell r="D408" t="str">
            <v>CUERVO SANCHEZ MERCEDES</v>
          </cell>
          <cell r="E408">
            <v>30956</v>
          </cell>
          <cell r="F408" t="str">
            <v>AUXILIAR ADMINISTRATIVO</v>
          </cell>
          <cell r="G408">
            <v>1357632.96</v>
          </cell>
        </row>
        <row r="409">
          <cell r="A409">
            <v>51662171</v>
          </cell>
          <cell r="B409" t="str">
            <v>00663</v>
          </cell>
          <cell r="C409" t="str">
            <v>B02A</v>
          </cell>
          <cell r="D409" t="str">
            <v>FANDINO URIBE ELVIA</v>
          </cell>
          <cell r="E409">
            <v>30463</v>
          </cell>
          <cell r="F409" t="str">
            <v>AUXILIAR AREA SALUD</v>
          </cell>
          <cell r="G409">
            <v>1452084.96</v>
          </cell>
        </row>
        <row r="410">
          <cell r="A410">
            <v>51662752</v>
          </cell>
          <cell r="B410" t="str">
            <v>00664</v>
          </cell>
          <cell r="C410" t="str">
            <v>C01A</v>
          </cell>
          <cell r="D410" t="str">
            <v>MATAMOROS ZAMBRANO PATRICIA</v>
          </cell>
          <cell r="E410">
            <v>30935</v>
          </cell>
          <cell r="F410" t="str">
            <v>AUXILIAR AREA SALUD</v>
          </cell>
          <cell r="G410">
            <v>1452084.96</v>
          </cell>
        </row>
        <row r="411">
          <cell r="A411">
            <v>51666860</v>
          </cell>
          <cell r="B411" t="str">
            <v>01204</v>
          </cell>
          <cell r="C411" t="str">
            <v>D02A</v>
          </cell>
          <cell r="D411" t="str">
            <v>MUNOZ BLANCA FLOR</v>
          </cell>
          <cell r="E411">
            <v>36434</v>
          </cell>
          <cell r="F411" t="str">
            <v>AUXILIAR AREA SALUD</v>
          </cell>
          <cell r="G411">
            <v>1452084.96</v>
          </cell>
        </row>
        <row r="412">
          <cell r="A412">
            <v>51668739</v>
          </cell>
          <cell r="B412" t="str">
            <v>00666</v>
          </cell>
          <cell r="C412" t="str">
            <v>J08A</v>
          </cell>
          <cell r="D412" t="str">
            <v>AYALA CASTIBLANCO MARIA E</v>
          </cell>
          <cell r="E412">
            <v>32932</v>
          </cell>
          <cell r="F412" t="str">
            <v>AUXILIAR AREA SALUD</v>
          </cell>
          <cell r="G412">
            <v>1452084.96</v>
          </cell>
        </row>
        <row r="413">
          <cell r="A413">
            <v>51670015</v>
          </cell>
          <cell r="B413" t="str">
            <v>00667</v>
          </cell>
          <cell r="C413" t="str">
            <v>P03A</v>
          </cell>
          <cell r="D413" t="str">
            <v>SOSA CASTILLO LUZ MARINA</v>
          </cell>
          <cell r="E413">
            <v>30853</v>
          </cell>
          <cell r="F413" t="str">
            <v>OPERARIO DE SERVICIOS GE</v>
          </cell>
          <cell r="G413">
            <v>1009796.88</v>
          </cell>
        </row>
        <row r="414">
          <cell r="A414">
            <v>51674234</v>
          </cell>
          <cell r="B414" t="str">
            <v>01322</v>
          </cell>
          <cell r="C414" t="str">
            <v>J09A</v>
          </cell>
          <cell r="D414" t="str">
            <v>LOPEZ CRUZ MARIA VICTORIA</v>
          </cell>
          <cell r="E414">
            <v>37655</v>
          </cell>
          <cell r="F414" t="str">
            <v>ENFERMERO</v>
          </cell>
          <cell r="G414">
            <v>2706949.92</v>
          </cell>
        </row>
        <row r="415">
          <cell r="A415">
            <v>51684029</v>
          </cell>
          <cell r="B415" t="str">
            <v>00668</v>
          </cell>
          <cell r="C415" t="str">
            <v>J08A</v>
          </cell>
          <cell r="D415" t="str">
            <v>GONZALEZ CHAPARRO ASTRID M</v>
          </cell>
          <cell r="E415">
            <v>34999</v>
          </cell>
          <cell r="F415" t="str">
            <v>AUXILIAR AREA SALUD</v>
          </cell>
          <cell r="G415">
            <v>1452084.96</v>
          </cell>
        </row>
        <row r="416">
          <cell r="A416">
            <v>51688594</v>
          </cell>
          <cell r="B416" t="str">
            <v>00670</v>
          </cell>
          <cell r="C416" t="str">
            <v>D02A</v>
          </cell>
          <cell r="D416" t="str">
            <v>GUZMAN JURADO MARIA SILDANA</v>
          </cell>
          <cell r="E416">
            <v>30727</v>
          </cell>
          <cell r="F416" t="str">
            <v>AUXILIAR AREA SALUD</v>
          </cell>
          <cell r="G416">
            <v>1452084.96</v>
          </cell>
        </row>
        <row r="417">
          <cell r="A417">
            <v>51689340</v>
          </cell>
          <cell r="B417" t="str">
            <v>01349</v>
          </cell>
          <cell r="C417" t="str">
            <v>I05A</v>
          </cell>
          <cell r="D417" t="str">
            <v>JIMENEZ RODRIGUEZ DORA LUCELY</v>
          </cell>
          <cell r="E417">
            <v>38245</v>
          </cell>
          <cell r="F417" t="str">
            <v>AUXILIAR ADMINISTRATIVO</v>
          </cell>
          <cell r="G417">
            <v>1130715.1200000001</v>
          </cell>
        </row>
        <row r="418">
          <cell r="A418">
            <v>51708995</v>
          </cell>
          <cell r="B418" t="str">
            <v>00672</v>
          </cell>
          <cell r="C418" t="str">
            <v>J08A</v>
          </cell>
          <cell r="D418" t="str">
            <v>HERRERA DE GARCIA NELLY</v>
          </cell>
          <cell r="E418">
            <v>34227</v>
          </cell>
          <cell r="F418" t="str">
            <v>AUXILIAR AREA SALUD</v>
          </cell>
          <cell r="G418">
            <v>1452084.96</v>
          </cell>
        </row>
        <row r="419">
          <cell r="A419">
            <v>51709537</v>
          </cell>
          <cell r="B419" t="str">
            <v>00673</v>
          </cell>
          <cell r="C419" t="str">
            <v>L07A</v>
          </cell>
          <cell r="D419" t="str">
            <v>MORENO PEREZ LIBIA MARBEL</v>
          </cell>
          <cell r="E419">
            <v>35089</v>
          </cell>
          <cell r="F419" t="str">
            <v>AUXILIAR AREA SALUD</v>
          </cell>
          <cell r="G419">
            <v>1208706</v>
          </cell>
        </row>
        <row r="420">
          <cell r="A420">
            <v>51711687</v>
          </cell>
          <cell r="B420" t="str">
            <v>01254</v>
          </cell>
          <cell r="C420" t="str">
            <v>N03A</v>
          </cell>
          <cell r="D420" t="str">
            <v>ESPANA CAMARGO DIANA MARIA</v>
          </cell>
          <cell r="E420">
            <v>37004</v>
          </cell>
          <cell r="F420" t="str">
            <v>ENFERMERO</v>
          </cell>
          <cell r="G420">
            <v>2706949.92</v>
          </cell>
        </row>
        <row r="421">
          <cell r="A421">
            <v>51712568</v>
          </cell>
          <cell r="B421" t="str">
            <v>00674</v>
          </cell>
          <cell r="C421" t="str">
            <v>T03A</v>
          </cell>
          <cell r="D421" t="str">
            <v>ALFARO PEREZ MARIA VICTORIA</v>
          </cell>
          <cell r="E421">
            <v>30859</v>
          </cell>
          <cell r="F421" t="str">
            <v>TECNICO OPERATIVO</v>
          </cell>
          <cell r="G421">
            <v>1786050.96</v>
          </cell>
        </row>
        <row r="422">
          <cell r="A422">
            <v>51713359</v>
          </cell>
          <cell r="B422" t="str">
            <v>00676</v>
          </cell>
          <cell r="C422" t="str">
            <v>C01A</v>
          </cell>
          <cell r="D422" t="str">
            <v>CALLE GOMEZ SANDRA</v>
          </cell>
          <cell r="E422">
            <v>35030</v>
          </cell>
          <cell r="F422" t="str">
            <v>TECNICO AREA SALUD</v>
          </cell>
          <cell r="G422">
            <v>1723630.08</v>
          </cell>
        </row>
        <row r="423">
          <cell r="A423">
            <v>51714658</v>
          </cell>
          <cell r="B423" t="str">
            <v>00677</v>
          </cell>
          <cell r="C423" t="str">
            <v>R05A</v>
          </cell>
          <cell r="D423" t="str">
            <v>RODRIGUEZ PEREZ MARGARITA</v>
          </cell>
          <cell r="E423">
            <v>30160</v>
          </cell>
          <cell r="F423" t="str">
            <v>SECRETARIO</v>
          </cell>
          <cell r="G423">
            <v>1316307.1200000001</v>
          </cell>
        </row>
        <row r="424">
          <cell r="A424">
            <v>51716674</v>
          </cell>
          <cell r="B424" t="str">
            <v>01458</v>
          </cell>
          <cell r="C424" t="str">
            <v>A01A</v>
          </cell>
          <cell r="D424" t="str">
            <v>LINARES SALINAS EUFRUCINE MARI</v>
          </cell>
          <cell r="E424">
            <v>39426</v>
          </cell>
          <cell r="F424" t="str">
            <v>AUXILIAR AREA SALUD</v>
          </cell>
          <cell r="G424">
            <v>1452084.96</v>
          </cell>
        </row>
        <row r="425">
          <cell r="A425">
            <v>51717572</v>
          </cell>
          <cell r="B425" t="str">
            <v>00678</v>
          </cell>
          <cell r="C425" t="str">
            <v>B01A</v>
          </cell>
          <cell r="D425" t="str">
            <v>CABRERA MARTINEZ ELIZABETH</v>
          </cell>
          <cell r="E425">
            <v>32624</v>
          </cell>
          <cell r="F425" t="str">
            <v>SECRETARIO</v>
          </cell>
          <cell r="G425">
            <v>1316307.1200000001</v>
          </cell>
        </row>
        <row r="426">
          <cell r="A426">
            <v>51720171</v>
          </cell>
          <cell r="B426" t="str">
            <v>01213</v>
          </cell>
          <cell r="C426" t="str">
            <v>C01A</v>
          </cell>
          <cell r="D426" t="str">
            <v>BOTACHE YAGUARA EMPERATRIZ</v>
          </cell>
          <cell r="E426">
            <v>36504</v>
          </cell>
          <cell r="F426" t="str">
            <v>AUXILIAR AREA SALUD</v>
          </cell>
          <cell r="G426">
            <v>1452084.96</v>
          </cell>
        </row>
        <row r="427">
          <cell r="A427">
            <v>51728496</v>
          </cell>
          <cell r="B427" t="str">
            <v>00679</v>
          </cell>
          <cell r="C427" t="str">
            <v>T07A</v>
          </cell>
          <cell r="D427" t="str">
            <v>CASTRILLON BARRETO ANA CECILIA</v>
          </cell>
          <cell r="E427">
            <v>30551</v>
          </cell>
          <cell r="F427" t="str">
            <v>TECNICO OPERATIVO</v>
          </cell>
          <cell r="G427">
            <v>2087626.08</v>
          </cell>
        </row>
        <row r="428">
          <cell r="A428">
            <v>51728825</v>
          </cell>
          <cell r="B428" t="str">
            <v>00680</v>
          </cell>
          <cell r="C428" t="str">
            <v>N05A</v>
          </cell>
          <cell r="D428" t="str">
            <v>CORTES RODRIGUEZ MARIA ASENCIO</v>
          </cell>
          <cell r="E428">
            <v>32618</v>
          </cell>
          <cell r="F428" t="str">
            <v>OPERARIO DE SERVICIOS GE</v>
          </cell>
          <cell r="G428">
            <v>1009796.88</v>
          </cell>
        </row>
        <row r="429">
          <cell r="A429">
            <v>51738146</v>
          </cell>
          <cell r="B429" t="str">
            <v>00681</v>
          </cell>
          <cell r="C429" t="str">
            <v>B02A</v>
          </cell>
          <cell r="D429" t="str">
            <v>HERRERA UMANA FLOR MARINA</v>
          </cell>
          <cell r="E429">
            <v>30853</v>
          </cell>
          <cell r="F429" t="str">
            <v>OPERARIO DE SERVICIOS GE</v>
          </cell>
          <cell r="G429">
            <v>1163723.28</v>
          </cell>
        </row>
        <row r="430">
          <cell r="A430">
            <v>51750489</v>
          </cell>
          <cell r="B430" t="str">
            <v>01323</v>
          </cell>
          <cell r="C430" t="str">
            <v>C01A</v>
          </cell>
          <cell r="D430" t="str">
            <v>VARGAS AGUILAR MARIA VILMA</v>
          </cell>
          <cell r="E430">
            <v>37655</v>
          </cell>
          <cell r="F430" t="str">
            <v>TECNICO AREA SALUD</v>
          </cell>
          <cell r="G430">
            <v>1723630.08</v>
          </cell>
        </row>
        <row r="431">
          <cell r="A431">
            <v>51750805</v>
          </cell>
          <cell r="B431" t="str">
            <v>00683</v>
          </cell>
          <cell r="C431" t="str">
            <v>L07A</v>
          </cell>
          <cell r="D431" t="str">
            <v>CORREA NOSSA MARIA CONSTANZA</v>
          </cell>
          <cell r="E431">
            <v>31721</v>
          </cell>
          <cell r="F431" t="str">
            <v>PROFESIONAL U. AREA SALU</v>
          </cell>
          <cell r="G431">
            <v>2465106</v>
          </cell>
        </row>
        <row r="432">
          <cell r="A432">
            <v>51751060</v>
          </cell>
          <cell r="B432" t="str">
            <v>00684</v>
          </cell>
          <cell r="C432" t="str">
            <v>N05A</v>
          </cell>
          <cell r="D432" t="str">
            <v>GARCIA BUENO ANA SILVA</v>
          </cell>
          <cell r="E432">
            <v>30999</v>
          </cell>
          <cell r="F432" t="str">
            <v>OPERARIO DE SERVICIOS GE</v>
          </cell>
          <cell r="G432">
            <v>1163723.28</v>
          </cell>
        </row>
        <row r="433">
          <cell r="A433">
            <v>51752107</v>
          </cell>
          <cell r="B433" t="str">
            <v>01053</v>
          </cell>
          <cell r="C433" t="str">
            <v>T10A</v>
          </cell>
          <cell r="D433" t="str">
            <v>CASAS CASAS MARISOL</v>
          </cell>
          <cell r="E433">
            <v>35471</v>
          </cell>
          <cell r="F433" t="str">
            <v>SECRETARIO</v>
          </cell>
          <cell r="G433">
            <v>1316307.1200000001</v>
          </cell>
        </row>
        <row r="434">
          <cell r="A434">
            <v>51754813</v>
          </cell>
          <cell r="B434" t="str">
            <v>00685</v>
          </cell>
          <cell r="C434" t="str">
            <v>J08A</v>
          </cell>
          <cell r="D434" t="str">
            <v>OCHOA MANJARRES ALBA LETICIA</v>
          </cell>
          <cell r="E434">
            <v>35002</v>
          </cell>
          <cell r="F434" t="str">
            <v>ENFERMERO</v>
          </cell>
          <cell r="G434">
            <v>2706949.92</v>
          </cell>
        </row>
        <row r="435">
          <cell r="A435">
            <v>51759966</v>
          </cell>
          <cell r="B435" t="str">
            <v>01627</v>
          </cell>
          <cell r="C435" t="str">
            <v>L07A</v>
          </cell>
          <cell r="D435" t="str">
            <v>HERNANDEZ PALACIOS MARIA SILVI</v>
          </cell>
          <cell r="E435">
            <v>41036</v>
          </cell>
          <cell r="F435" t="str">
            <v>PROFESIONAL U. AREA SALU</v>
          </cell>
          <cell r="G435">
            <v>2465106</v>
          </cell>
        </row>
        <row r="436">
          <cell r="A436">
            <v>51761055</v>
          </cell>
          <cell r="B436" t="str">
            <v>01526</v>
          </cell>
          <cell r="C436" t="str">
            <v>I05A</v>
          </cell>
          <cell r="D436" t="str">
            <v>MENDOZA LOPEZ MARTHA JANETH</v>
          </cell>
          <cell r="E436">
            <v>40330</v>
          </cell>
          <cell r="F436" t="str">
            <v>OPERARIO DE SERVICIOS GE</v>
          </cell>
          <cell r="G436">
            <v>1163723.28</v>
          </cell>
        </row>
        <row r="437">
          <cell r="A437">
            <v>51769238</v>
          </cell>
          <cell r="B437" t="str">
            <v>00687</v>
          </cell>
          <cell r="C437" t="str">
            <v>B01A</v>
          </cell>
          <cell r="D437" t="str">
            <v>CASTRO BARON MARIA VICTORIA</v>
          </cell>
          <cell r="E437">
            <v>33298</v>
          </cell>
          <cell r="F437" t="str">
            <v>ENFERMERO</v>
          </cell>
          <cell r="G437">
            <v>2706949.92</v>
          </cell>
        </row>
        <row r="438">
          <cell r="A438">
            <v>51770020</v>
          </cell>
          <cell r="B438" t="str">
            <v>00688</v>
          </cell>
          <cell r="C438" t="str">
            <v>R02A</v>
          </cell>
          <cell r="D438" t="str">
            <v>GARCIA CASTILLO MARIA RAMOS</v>
          </cell>
          <cell r="E438">
            <v>30418</v>
          </cell>
          <cell r="F438" t="str">
            <v>TECNICO OPERATIVO</v>
          </cell>
          <cell r="G438">
            <v>1786050.96</v>
          </cell>
        </row>
        <row r="439">
          <cell r="A439">
            <v>51770368</v>
          </cell>
          <cell r="B439" t="str">
            <v>01316</v>
          </cell>
          <cell r="C439" t="str">
            <v>J02A</v>
          </cell>
          <cell r="D439" t="str">
            <v>ALBARRACIN CARDENAS ANYE JOSEF</v>
          </cell>
          <cell r="E439">
            <v>37537</v>
          </cell>
          <cell r="F439" t="str">
            <v>AUXILIAR AREA SALUD</v>
          </cell>
          <cell r="G439">
            <v>1452084.96</v>
          </cell>
        </row>
        <row r="440">
          <cell r="A440">
            <v>51774892</v>
          </cell>
          <cell r="B440" t="str">
            <v>00690</v>
          </cell>
          <cell r="C440" t="str">
            <v>J08A</v>
          </cell>
          <cell r="D440" t="str">
            <v>GARCIA LOPEZ MARIA CLAUDIA</v>
          </cell>
          <cell r="E440">
            <v>31463</v>
          </cell>
          <cell r="F440" t="str">
            <v>AUXILIAR AREA SALUD</v>
          </cell>
          <cell r="G440">
            <v>1452084.96</v>
          </cell>
        </row>
        <row r="441">
          <cell r="A441">
            <v>51789809</v>
          </cell>
          <cell r="B441" t="str">
            <v>01593</v>
          </cell>
          <cell r="C441" t="str">
            <v>R02A</v>
          </cell>
          <cell r="D441" t="str">
            <v>BEJARANO ROLDAN GEISER ZORAIDA</v>
          </cell>
          <cell r="E441">
            <v>40725</v>
          </cell>
          <cell r="F441" t="str">
            <v>PROFESIONAL ESPECIALIZAD</v>
          </cell>
          <cell r="G441">
            <v>3109537.92</v>
          </cell>
        </row>
        <row r="442">
          <cell r="A442">
            <v>51792593</v>
          </cell>
          <cell r="B442" t="str">
            <v>00692</v>
          </cell>
          <cell r="C442" t="str">
            <v>T08A</v>
          </cell>
          <cell r="D442" t="str">
            <v>MORENO URREGO LUZ MERIDA</v>
          </cell>
          <cell r="E442">
            <v>31111</v>
          </cell>
          <cell r="F442" t="str">
            <v>TECNICO ADMINISTRATIVO</v>
          </cell>
          <cell r="G442">
            <v>1558342.08</v>
          </cell>
        </row>
        <row r="443">
          <cell r="A443">
            <v>51794704</v>
          </cell>
          <cell r="B443" t="str">
            <v>01229</v>
          </cell>
          <cell r="C443" t="str">
            <v>U01A</v>
          </cell>
          <cell r="D443" t="str">
            <v>ACEVEDO MARIA STELLA</v>
          </cell>
          <cell r="E443">
            <v>36619</v>
          </cell>
          <cell r="F443" t="str">
            <v>SECRETARIO EJECUTIVO</v>
          </cell>
          <cell r="G443">
            <v>1723630.08</v>
          </cell>
        </row>
        <row r="444">
          <cell r="A444">
            <v>51795426</v>
          </cell>
          <cell r="B444" t="str">
            <v>00694</v>
          </cell>
          <cell r="C444" t="str">
            <v>I06A</v>
          </cell>
          <cell r="D444" t="str">
            <v>SUANCHA HORTUA RUTH MARINA</v>
          </cell>
          <cell r="E444">
            <v>33317</v>
          </cell>
          <cell r="F444" t="str">
            <v>AUXILIAR AREA SALUD</v>
          </cell>
          <cell r="G444">
            <v>1452084.96</v>
          </cell>
        </row>
        <row r="445">
          <cell r="A445">
            <v>51796315</v>
          </cell>
          <cell r="B445" t="str">
            <v>01056</v>
          </cell>
          <cell r="C445" t="str">
            <v>A11A</v>
          </cell>
          <cell r="D445" t="str">
            <v>LOPEZ GOMEZ LILIA YOLANDA</v>
          </cell>
          <cell r="E445">
            <v>35492</v>
          </cell>
          <cell r="F445" t="str">
            <v>AUXILIAR AREA SALUD</v>
          </cell>
          <cell r="G445">
            <v>1452084.96</v>
          </cell>
        </row>
        <row r="446">
          <cell r="A446">
            <v>51799972</v>
          </cell>
          <cell r="B446" t="str">
            <v>00695</v>
          </cell>
          <cell r="C446" t="str">
            <v>N08A</v>
          </cell>
          <cell r="D446" t="str">
            <v>ROCHA DELGADILLO MARIA PIEDAD</v>
          </cell>
          <cell r="E446">
            <v>32706</v>
          </cell>
          <cell r="F446" t="str">
            <v>AUXILIAR AREA SALUD</v>
          </cell>
          <cell r="G446">
            <v>1452084.96</v>
          </cell>
        </row>
        <row r="447">
          <cell r="A447">
            <v>51803020</v>
          </cell>
          <cell r="B447" t="str">
            <v>01305</v>
          </cell>
          <cell r="C447" t="str">
            <v>C01A</v>
          </cell>
          <cell r="D447" t="str">
            <v>MELENDEZ SIERRA MARLEN</v>
          </cell>
          <cell r="E447">
            <v>37537</v>
          </cell>
          <cell r="F447" t="str">
            <v>AUXILIAR AREA SALUD</v>
          </cell>
          <cell r="G447">
            <v>1452084.96</v>
          </cell>
        </row>
        <row r="448">
          <cell r="A448">
            <v>51808466</v>
          </cell>
          <cell r="B448" t="str">
            <v>00696</v>
          </cell>
          <cell r="C448" t="str">
            <v>I06A</v>
          </cell>
          <cell r="D448" t="str">
            <v>CRUZ PULIDO CLAUDIA CONSUELO</v>
          </cell>
          <cell r="E448">
            <v>33183</v>
          </cell>
          <cell r="F448" t="str">
            <v>AUXILIAR AREA SALUD</v>
          </cell>
          <cell r="G448">
            <v>1452084.96</v>
          </cell>
        </row>
        <row r="449">
          <cell r="A449">
            <v>51808831</v>
          </cell>
          <cell r="B449" t="str">
            <v>00697</v>
          </cell>
          <cell r="C449" t="str">
            <v>M06A</v>
          </cell>
          <cell r="D449" t="str">
            <v>GAVIRIA JARAMILLO MARIA SORAYA</v>
          </cell>
          <cell r="E449">
            <v>33380</v>
          </cell>
          <cell r="F449" t="str">
            <v>PROFESIONAL U. AREA SALU</v>
          </cell>
          <cell r="G449">
            <v>2438741.04</v>
          </cell>
        </row>
        <row r="450">
          <cell r="A450">
            <v>51809727</v>
          </cell>
          <cell r="B450" t="str">
            <v>00698</v>
          </cell>
          <cell r="C450" t="str">
            <v>C14A</v>
          </cell>
          <cell r="D450" t="str">
            <v>CEDANO RIVERA ADRIANA</v>
          </cell>
          <cell r="E450">
            <v>30853</v>
          </cell>
          <cell r="F450" t="str">
            <v>SECRETARIO</v>
          </cell>
          <cell r="G450">
            <v>1452084.96</v>
          </cell>
        </row>
        <row r="451">
          <cell r="A451">
            <v>51811016</v>
          </cell>
          <cell r="B451" t="str">
            <v>00700</v>
          </cell>
          <cell r="C451" t="str">
            <v>L07A</v>
          </cell>
          <cell r="D451" t="str">
            <v>MARQUEZ VELOSA LUZ JANNETH</v>
          </cell>
          <cell r="E451">
            <v>32757</v>
          </cell>
          <cell r="F451" t="str">
            <v>PROFESIONAL U. AREA SALU</v>
          </cell>
          <cell r="G451">
            <v>2465106</v>
          </cell>
        </row>
        <row r="452">
          <cell r="A452">
            <v>51813472</v>
          </cell>
          <cell r="B452" t="str">
            <v>00701</v>
          </cell>
          <cell r="C452" t="str">
            <v>R02A</v>
          </cell>
          <cell r="D452" t="str">
            <v>PARDO  NIDIA ESPERANZA</v>
          </cell>
          <cell r="E452">
            <v>34995</v>
          </cell>
          <cell r="F452" t="str">
            <v>AUXILIAR AREA SALUD</v>
          </cell>
          <cell r="G452">
            <v>1274983.92</v>
          </cell>
        </row>
        <row r="453">
          <cell r="A453">
            <v>51817448</v>
          </cell>
          <cell r="B453" t="str">
            <v>00703</v>
          </cell>
          <cell r="C453" t="str">
            <v>B02A</v>
          </cell>
          <cell r="D453" t="str">
            <v>MANOSALVA MACIAS MARIA CAROLIN</v>
          </cell>
          <cell r="E453">
            <v>35002</v>
          </cell>
          <cell r="F453" t="str">
            <v>OPERARIO DE SERVICIOS GE</v>
          </cell>
          <cell r="G453">
            <v>1163723.28</v>
          </cell>
        </row>
        <row r="454">
          <cell r="A454">
            <v>51818994</v>
          </cell>
          <cell r="B454" t="str">
            <v>01582</v>
          </cell>
          <cell r="C454" t="str">
            <v>M03A</v>
          </cell>
          <cell r="D454" t="str">
            <v>TORRES CHITIVA CELMIRA PATRICI</v>
          </cell>
          <cell r="E454">
            <v>40665</v>
          </cell>
          <cell r="F454" t="str">
            <v>AUXILIAR AREA SALUD</v>
          </cell>
          <cell r="G454">
            <v>1452084.96</v>
          </cell>
        </row>
        <row r="455">
          <cell r="A455">
            <v>51822403</v>
          </cell>
          <cell r="B455" t="str">
            <v>00704</v>
          </cell>
          <cell r="C455" t="str">
            <v>M06B</v>
          </cell>
          <cell r="D455" t="str">
            <v>ESPINOSA MALDONADO ELIZABETH</v>
          </cell>
          <cell r="E455">
            <v>35317</v>
          </cell>
          <cell r="F455" t="str">
            <v>SECRETARIO</v>
          </cell>
          <cell r="G455">
            <v>1316307.1200000001</v>
          </cell>
        </row>
        <row r="456">
          <cell r="A456">
            <v>51834720</v>
          </cell>
          <cell r="B456" t="str">
            <v>00707</v>
          </cell>
          <cell r="C456" t="str">
            <v>C01A</v>
          </cell>
          <cell r="D456" t="str">
            <v>RINCON CAJICA GLADYS JEANETH</v>
          </cell>
          <cell r="E456">
            <v>35066</v>
          </cell>
          <cell r="F456" t="str">
            <v>TECNICO AREA SALUD</v>
          </cell>
          <cell r="G456">
            <v>1723630.08</v>
          </cell>
        </row>
        <row r="457">
          <cell r="A457">
            <v>51854258</v>
          </cell>
          <cell r="B457" t="str">
            <v>01601</v>
          </cell>
          <cell r="C457" t="str">
            <v>A11A</v>
          </cell>
          <cell r="D457" t="str">
            <v>DUCUARA GUERRA NORMA ROCIO</v>
          </cell>
          <cell r="E457">
            <v>40756</v>
          </cell>
          <cell r="F457" t="str">
            <v>OPERARIO DE SERVICIOS GE</v>
          </cell>
          <cell r="G457">
            <v>1163723.28</v>
          </cell>
        </row>
        <row r="458">
          <cell r="A458">
            <v>51869095</v>
          </cell>
          <cell r="B458" t="str">
            <v>01618</v>
          </cell>
          <cell r="C458" t="str">
            <v>J15A</v>
          </cell>
          <cell r="D458" t="str">
            <v>PALACIO SIERRA LOURDES YANETH</v>
          </cell>
          <cell r="E458">
            <v>40918</v>
          </cell>
          <cell r="F458" t="str">
            <v>AUXILIAR AREA SALUD</v>
          </cell>
          <cell r="G458">
            <v>1452084.96</v>
          </cell>
        </row>
        <row r="459">
          <cell r="A459">
            <v>51871126</v>
          </cell>
          <cell r="B459" t="str">
            <v>01346</v>
          </cell>
          <cell r="C459" t="str">
            <v>A24A</v>
          </cell>
          <cell r="D459" t="str">
            <v>MALDONADO MESA DIANA MARIA</v>
          </cell>
          <cell r="E459">
            <v>38245</v>
          </cell>
          <cell r="F459" t="str">
            <v>AUXILIAR AREA SALUD</v>
          </cell>
          <cell r="G459">
            <v>1452084.96</v>
          </cell>
        </row>
        <row r="460">
          <cell r="A460">
            <v>51871301</v>
          </cell>
          <cell r="B460" t="str">
            <v>01471</v>
          </cell>
          <cell r="C460" t="str">
            <v>I05A</v>
          </cell>
          <cell r="D460" t="str">
            <v>LINARES ARAQUE ANA MARIA</v>
          </cell>
          <cell r="E460">
            <v>39661</v>
          </cell>
          <cell r="F460" t="str">
            <v>MEDICO ESPECIALISTA</v>
          </cell>
          <cell r="G460">
            <v>2438850.96</v>
          </cell>
        </row>
        <row r="461">
          <cell r="A461">
            <v>51873685</v>
          </cell>
          <cell r="B461" t="str">
            <v>01580</v>
          </cell>
          <cell r="C461" t="str">
            <v>J09A</v>
          </cell>
          <cell r="D461" t="str">
            <v>ROBAYO BELTRAN ELSA</v>
          </cell>
          <cell r="E461">
            <v>40665</v>
          </cell>
          <cell r="F461" t="str">
            <v>AUXILIAR AREA SALUD</v>
          </cell>
          <cell r="G461">
            <v>1452084.96</v>
          </cell>
        </row>
        <row r="462">
          <cell r="A462">
            <v>51878817</v>
          </cell>
          <cell r="B462" t="str">
            <v>01215</v>
          </cell>
          <cell r="C462" t="str">
            <v>A20A</v>
          </cell>
          <cell r="D462" t="str">
            <v>GAVIRIA MARTINEZ MARIA RUBY</v>
          </cell>
          <cell r="E462">
            <v>36504</v>
          </cell>
          <cell r="F462" t="str">
            <v>AUXILIAR AREA SALUD</v>
          </cell>
          <cell r="G462">
            <v>1452084.96</v>
          </cell>
        </row>
        <row r="463">
          <cell r="A463">
            <v>51880298</v>
          </cell>
          <cell r="B463" t="str">
            <v>01625</v>
          </cell>
          <cell r="C463" t="str">
            <v>L07A</v>
          </cell>
          <cell r="D463" t="str">
            <v>BERMUDEZ SANTANA MARTHA LUCIA</v>
          </cell>
          <cell r="E463">
            <v>41036</v>
          </cell>
          <cell r="F463" t="str">
            <v>PROFESIONAL U. AREA SALU</v>
          </cell>
          <cell r="G463">
            <v>2465106</v>
          </cell>
        </row>
        <row r="464">
          <cell r="A464">
            <v>51891644</v>
          </cell>
          <cell r="B464" t="str">
            <v>01474</v>
          </cell>
          <cell r="C464" t="str">
            <v>I05A</v>
          </cell>
          <cell r="D464" t="str">
            <v>MATIZ MEJIA SANDRA</v>
          </cell>
          <cell r="E464">
            <v>39756</v>
          </cell>
          <cell r="F464" t="str">
            <v>MEDICO ESPECIALISTA</v>
          </cell>
          <cell r="G464">
            <v>2438850.96</v>
          </cell>
        </row>
        <row r="465">
          <cell r="A465">
            <v>51904483</v>
          </cell>
          <cell r="B465" t="str">
            <v>01447</v>
          </cell>
          <cell r="C465" t="str">
            <v>J08A</v>
          </cell>
          <cell r="D465" t="str">
            <v>NARANJO PINEDA AMANDA LUCIA</v>
          </cell>
          <cell r="E465">
            <v>39342</v>
          </cell>
          <cell r="F465" t="str">
            <v>MEDICO GENERAL</v>
          </cell>
          <cell r="G465">
            <v>2190819</v>
          </cell>
        </row>
        <row r="466">
          <cell r="A466">
            <v>51907697</v>
          </cell>
          <cell r="B466" t="str">
            <v>01584</v>
          </cell>
          <cell r="C466" t="str">
            <v>I03A</v>
          </cell>
          <cell r="D466" t="str">
            <v>PARRADO  MARTHA PATRICIA</v>
          </cell>
          <cell r="E466">
            <v>40665</v>
          </cell>
          <cell r="F466" t="str">
            <v>AUXILIAR AREA SALUD</v>
          </cell>
          <cell r="G466">
            <v>1452084.96</v>
          </cell>
        </row>
        <row r="467">
          <cell r="A467">
            <v>51918623</v>
          </cell>
          <cell r="B467" t="str">
            <v>01414</v>
          </cell>
          <cell r="C467" t="str">
            <v>J09A</v>
          </cell>
          <cell r="D467" t="str">
            <v>PIRAZAN PARRA BLANCA STELLA</v>
          </cell>
          <cell r="E467">
            <v>39234</v>
          </cell>
          <cell r="F467" t="str">
            <v>AUXILIAR AREA SALUD</v>
          </cell>
          <cell r="G467">
            <v>1452084.96</v>
          </cell>
        </row>
        <row r="468">
          <cell r="A468">
            <v>51923535</v>
          </cell>
          <cell r="B468" t="str">
            <v>01351</v>
          </cell>
          <cell r="C468" t="str">
            <v>U01A</v>
          </cell>
          <cell r="D468" t="str">
            <v>USECHE OLAYA JACQUELINE</v>
          </cell>
          <cell r="E468">
            <v>38251</v>
          </cell>
          <cell r="F468" t="str">
            <v>SECRETARIO</v>
          </cell>
          <cell r="G468">
            <v>1185156</v>
          </cell>
        </row>
        <row r="469">
          <cell r="A469">
            <v>51952558</v>
          </cell>
          <cell r="B469" t="str">
            <v>01435</v>
          </cell>
          <cell r="C469" t="str">
            <v>A24A</v>
          </cell>
          <cell r="D469" t="str">
            <v>HERRERA ALFONSO MARTHA PATRICI</v>
          </cell>
          <cell r="E469">
            <v>39266</v>
          </cell>
          <cell r="F469" t="str">
            <v>AUXILIAR AREA SALUD</v>
          </cell>
          <cell r="G469">
            <v>1452084.96</v>
          </cell>
        </row>
        <row r="470">
          <cell r="A470">
            <v>51958214</v>
          </cell>
          <cell r="B470" t="str">
            <v>01264</v>
          </cell>
          <cell r="C470" t="str">
            <v>J09A</v>
          </cell>
          <cell r="D470" t="str">
            <v>CELIS CASTANEDA LUZ ASTRID</v>
          </cell>
          <cell r="E470">
            <v>36952</v>
          </cell>
          <cell r="F470" t="str">
            <v>MEDICO ESPECIALISTA</v>
          </cell>
          <cell r="G470">
            <v>4390231.92</v>
          </cell>
        </row>
        <row r="471">
          <cell r="A471">
            <v>51961513</v>
          </cell>
          <cell r="B471" t="str">
            <v>00713</v>
          </cell>
          <cell r="C471" t="str">
            <v>M01A</v>
          </cell>
          <cell r="D471" t="str">
            <v>GUERRA ARANGUREN MARTHA LUCIA</v>
          </cell>
          <cell r="E471">
            <v>35268</v>
          </cell>
          <cell r="F471" t="str">
            <v>PROFESIONAL U. AREA SALU</v>
          </cell>
          <cell r="G471">
            <v>2465106</v>
          </cell>
        </row>
        <row r="472">
          <cell r="A472">
            <v>51965186</v>
          </cell>
          <cell r="B472" t="str">
            <v>01217</v>
          </cell>
          <cell r="C472" t="str">
            <v>C01A</v>
          </cell>
          <cell r="D472" t="str">
            <v>VARGAS CHAPARRO GRACIELA</v>
          </cell>
          <cell r="E472">
            <v>36486</v>
          </cell>
          <cell r="F472" t="str">
            <v>AUXILIAR AREA SALUD</v>
          </cell>
          <cell r="G472">
            <v>1452084.96</v>
          </cell>
        </row>
        <row r="473">
          <cell r="A473">
            <v>51977608</v>
          </cell>
          <cell r="B473" t="str">
            <v>01481</v>
          </cell>
          <cell r="C473" t="str">
            <v>I05A</v>
          </cell>
          <cell r="D473" t="str">
            <v>BONILLA ALBARRACIN YOLANDA EUG</v>
          </cell>
          <cell r="E473">
            <v>40007</v>
          </cell>
          <cell r="F473" t="str">
            <v>PROFESIONAL U. AREA SALU</v>
          </cell>
          <cell r="G473">
            <v>2438741.04</v>
          </cell>
        </row>
        <row r="474">
          <cell r="A474">
            <v>51997561</v>
          </cell>
          <cell r="B474" t="str">
            <v>01314</v>
          </cell>
          <cell r="C474" t="str">
            <v>J03A</v>
          </cell>
          <cell r="D474" t="str">
            <v>BUITRAGO BARRETO ANA ISABEL</v>
          </cell>
          <cell r="E474">
            <v>37537</v>
          </cell>
          <cell r="F474" t="str">
            <v>AUXILIAR AREA SALUD</v>
          </cell>
          <cell r="G474">
            <v>1452084.96</v>
          </cell>
        </row>
        <row r="475">
          <cell r="A475">
            <v>52008664</v>
          </cell>
          <cell r="B475" t="str">
            <v>01603</v>
          </cell>
          <cell r="C475" t="str">
            <v>S05A</v>
          </cell>
          <cell r="D475" t="str">
            <v>SANCHEZ MALDONADO MARIA LUISA</v>
          </cell>
          <cell r="E475">
            <v>40756</v>
          </cell>
          <cell r="F475" t="str">
            <v>TECNICO OPERATIVO</v>
          </cell>
          <cell r="G475">
            <v>1786050.96</v>
          </cell>
        </row>
        <row r="476">
          <cell r="A476">
            <v>52010419</v>
          </cell>
          <cell r="B476" t="str">
            <v>01174</v>
          </cell>
          <cell r="C476" t="str">
            <v>S06A</v>
          </cell>
          <cell r="D476" t="str">
            <v>VILLALBA MORENO MARIA CLAUDIA</v>
          </cell>
          <cell r="E476">
            <v>35928</v>
          </cell>
          <cell r="F476" t="str">
            <v>AUXILIAR ADMINISTRATIVO</v>
          </cell>
          <cell r="G476">
            <v>1776756.96</v>
          </cell>
        </row>
        <row r="477">
          <cell r="A477">
            <v>52015847</v>
          </cell>
          <cell r="B477" t="str">
            <v>01350</v>
          </cell>
          <cell r="C477" t="str">
            <v>B03A</v>
          </cell>
          <cell r="D477" t="str">
            <v>SORACA ROA SANDRA</v>
          </cell>
          <cell r="E477">
            <v>38245</v>
          </cell>
          <cell r="F477" t="str">
            <v>AUXILIAR AREA SALUD</v>
          </cell>
          <cell r="G477">
            <v>1452084.96</v>
          </cell>
        </row>
        <row r="478">
          <cell r="A478">
            <v>52024219</v>
          </cell>
          <cell r="B478" t="str">
            <v>01529</v>
          </cell>
          <cell r="C478" t="str">
            <v>J03A</v>
          </cell>
          <cell r="D478" t="str">
            <v>ZAMBRANO CARDONA MILENA DEL PI</v>
          </cell>
          <cell r="E478">
            <v>40330</v>
          </cell>
          <cell r="F478" t="str">
            <v>ENFERMERO</v>
          </cell>
          <cell r="G478">
            <v>2706949.92</v>
          </cell>
        </row>
        <row r="479">
          <cell r="A479">
            <v>52027214</v>
          </cell>
          <cell r="B479" t="str">
            <v>01069</v>
          </cell>
          <cell r="C479" t="str">
            <v>D02A</v>
          </cell>
          <cell r="D479" t="str">
            <v>LOPEZ BOLIVAR EDNA AZUCENA</v>
          </cell>
          <cell r="E479">
            <v>35492</v>
          </cell>
          <cell r="F479" t="str">
            <v>AUXILIAR AREA SALUD</v>
          </cell>
          <cell r="G479">
            <v>1452084.96</v>
          </cell>
        </row>
        <row r="480">
          <cell r="A480">
            <v>52032398</v>
          </cell>
          <cell r="B480" t="str">
            <v>01649</v>
          </cell>
          <cell r="C480" t="str">
            <v>B02A</v>
          </cell>
          <cell r="D480" t="str">
            <v>CAICEDO REVELO AMANDA FRANCYNN</v>
          </cell>
          <cell r="E480">
            <v>41122</v>
          </cell>
          <cell r="F480" t="str">
            <v>MEDICO GENERAL</v>
          </cell>
          <cell r="G480">
            <v>2190819</v>
          </cell>
        </row>
        <row r="481">
          <cell r="A481">
            <v>52040091</v>
          </cell>
          <cell r="B481" t="str">
            <v>01512</v>
          </cell>
          <cell r="C481" t="str">
            <v>E01A</v>
          </cell>
          <cell r="D481" t="str">
            <v>ZULUAGA MOLANO EDNA PIEDAD</v>
          </cell>
          <cell r="E481">
            <v>40224</v>
          </cell>
          <cell r="F481" t="str">
            <v>ODONTOLOGO</v>
          </cell>
          <cell r="G481">
            <v>2190819</v>
          </cell>
        </row>
        <row r="482">
          <cell r="A482">
            <v>52045269</v>
          </cell>
          <cell r="B482" t="str">
            <v>01480</v>
          </cell>
          <cell r="C482" t="str">
            <v>B01A</v>
          </cell>
          <cell r="D482" t="str">
            <v>CHARRY ROJAS PILAR ANDREA</v>
          </cell>
          <cell r="E482">
            <v>40007</v>
          </cell>
          <cell r="F482" t="str">
            <v>PROFESIONAL U. AREA SALU</v>
          </cell>
          <cell r="G482">
            <v>2438741.04</v>
          </cell>
        </row>
        <row r="483">
          <cell r="A483">
            <v>52046584</v>
          </cell>
          <cell r="B483" t="str">
            <v>01047</v>
          </cell>
          <cell r="C483" t="str">
            <v>L07A</v>
          </cell>
          <cell r="D483" t="str">
            <v>GONZALEZ VALENZUELA OLGA LUCIA</v>
          </cell>
          <cell r="E483">
            <v>35415</v>
          </cell>
          <cell r="F483" t="str">
            <v>PROFESIONAL U. AREA SALU</v>
          </cell>
          <cell r="G483">
            <v>2465106</v>
          </cell>
        </row>
        <row r="484">
          <cell r="A484">
            <v>52051621</v>
          </cell>
          <cell r="B484" t="str">
            <v>01188</v>
          </cell>
          <cell r="C484" t="str">
            <v>J09A</v>
          </cell>
          <cell r="D484" t="str">
            <v>BOHORQUEZ POLO CLAUDIA GABRIEL</v>
          </cell>
          <cell r="E484">
            <v>36009</v>
          </cell>
          <cell r="F484" t="str">
            <v>ENFERMERO</v>
          </cell>
          <cell r="G484">
            <v>2706949.92</v>
          </cell>
        </row>
        <row r="485">
          <cell r="A485">
            <v>52054785</v>
          </cell>
          <cell r="B485" t="str">
            <v>01600</v>
          </cell>
          <cell r="C485" t="str">
            <v>A11A</v>
          </cell>
          <cell r="D485" t="str">
            <v>ALEMAN ORTEGA SANDRA MILENA</v>
          </cell>
          <cell r="E485">
            <v>40756</v>
          </cell>
          <cell r="F485" t="str">
            <v>OPERARIO DE SERVICIOS GE</v>
          </cell>
          <cell r="G485">
            <v>1163723.28</v>
          </cell>
        </row>
        <row r="486">
          <cell r="A486">
            <v>52056983</v>
          </cell>
          <cell r="B486" t="str">
            <v>01379</v>
          </cell>
          <cell r="C486" t="str">
            <v>J08A</v>
          </cell>
          <cell r="D486" t="str">
            <v>CARO SANTOS LUZ ADRIANA</v>
          </cell>
          <cell r="E486">
            <v>38869</v>
          </cell>
          <cell r="F486" t="str">
            <v>MEDICO GENERAL</v>
          </cell>
          <cell r="G486">
            <v>2190819</v>
          </cell>
        </row>
        <row r="487">
          <cell r="A487">
            <v>52057196</v>
          </cell>
          <cell r="B487" t="str">
            <v>01343</v>
          </cell>
          <cell r="C487" t="str">
            <v>J03A</v>
          </cell>
          <cell r="D487" t="str">
            <v>GONZALEZ RODRIGUEZ GLADYS MARC</v>
          </cell>
          <cell r="E487">
            <v>38245</v>
          </cell>
          <cell r="F487" t="str">
            <v>AUXILIAR AREA SALUD</v>
          </cell>
          <cell r="G487">
            <v>1452084.96</v>
          </cell>
        </row>
        <row r="488">
          <cell r="A488">
            <v>52084643</v>
          </cell>
          <cell r="B488" t="str">
            <v>01302</v>
          </cell>
          <cell r="C488" t="str">
            <v>J09A</v>
          </cell>
          <cell r="D488" t="str">
            <v>SOTO CASALLAS CLAUDIA PATRICIA</v>
          </cell>
          <cell r="E488">
            <v>37537</v>
          </cell>
          <cell r="F488" t="str">
            <v>AUXILIAR AREA SALUD</v>
          </cell>
          <cell r="G488">
            <v>1452084.96</v>
          </cell>
        </row>
        <row r="489">
          <cell r="A489">
            <v>52084747</v>
          </cell>
          <cell r="B489" t="str">
            <v>01416</v>
          </cell>
          <cell r="C489" t="str">
            <v>J09A</v>
          </cell>
          <cell r="D489" t="str">
            <v>ROJAS HERRERA BLANCA LUCELY</v>
          </cell>
          <cell r="E489">
            <v>39234</v>
          </cell>
          <cell r="F489" t="str">
            <v>AUXILIAR AREA SALUD</v>
          </cell>
          <cell r="G489">
            <v>1452084.96</v>
          </cell>
        </row>
        <row r="490">
          <cell r="A490">
            <v>52102499</v>
          </cell>
          <cell r="B490" t="str">
            <v>01239</v>
          </cell>
          <cell r="C490" t="str">
            <v>R02A</v>
          </cell>
          <cell r="D490" t="str">
            <v>QUINTERO PEREZ NANCY</v>
          </cell>
          <cell r="E490">
            <v>36738</v>
          </cell>
          <cell r="F490" t="str">
            <v>AUXILIAR ADMINISTRATIVO</v>
          </cell>
          <cell r="G490">
            <v>1208706</v>
          </cell>
        </row>
        <row r="491">
          <cell r="A491">
            <v>52114549</v>
          </cell>
          <cell r="B491" t="str">
            <v>01647</v>
          </cell>
          <cell r="C491" t="str">
            <v>N03A</v>
          </cell>
          <cell r="D491" t="str">
            <v>BELTRAN BELTRAN NIDIA JOHANNA</v>
          </cell>
          <cell r="E491">
            <v>41122</v>
          </cell>
          <cell r="F491" t="str">
            <v>ENFERMERO</v>
          </cell>
          <cell r="G491">
            <v>2706949.92</v>
          </cell>
        </row>
        <row r="492">
          <cell r="A492">
            <v>52115891</v>
          </cell>
          <cell r="B492" t="str">
            <v>01342</v>
          </cell>
          <cell r="C492" t="str">
            <v>J15A</v>
          </cell>
          <cell r="D492" t="str">
            <v>MENA MORENO MARIA MILENICE</v>
          </cell>
          <cell r="E492">
            <v>38245</v>
          </cell>
          <cell r="F492" t="str">
            <v>AUXILIAR AREA SALUD</v>
          </cell>
          <cell r="G492">
            <v>1452084.96</v>
          </cell>
        </row>
        <row r="493">
          <cell r="A493">
            <v>52145561</v>
          </cell>
          <cell r="B493" t="str">
            <v>01485</v>
          </cell>
          <cell r="C493" t="str">
            <v>B01A</v>
          </cell>
          <cell r="D493" t="str">
            <v>MAYA TOVAR CLAUDIA CONSTANZA</v>
          </cell>
          <cell r="E493">
            <v>40058</v>
          </cell>
          <cell r="F493" t="str">
            <v>MEDICO GENERAL</v>
          </cell>
          <cell r="G493">
            <v>2190819</v>
          </cell>
        </row>
        <row r="494">
          <cell r="A494">
            <v>52150501</v>
          </cell>
          <cell r="B494" t="str">
            <v>01493</v>
          </cell>
          <cell r="C494" t="str">
            <v>M06A</v>
          </cell>
          <cell r="D494" t="str">
            <v>MERA GUEVARA OLGA PATRICIA</v>
          </cell>
          <cell r="E494">
            <v>40058</v>
          </cell>
          <cell r="F494" t="str">
            <v>PROFESIONAL U. AREA SALU</v>
          </cell>
          <cell r="G494">
            <v>2438741.04</v>
          </cell>
        </row>
        <row r="495">
          <cell r="A495">
            <v>52152472</v>
          </cell>
          <cell r="B495" t="str">
            <v>01596</v>
          </cell>
          <cell r="C495" t="str">
            <v>L07A</v>
          </cell>
          <cell r="D495" t="str">
            <v>ROMERO GRANADOS LILIAN YAMILE</v>
          </cell>
          <cell r="E495">
            <v>40756</v>
          </cell>
          <cell r="F495" t="str">
            <v>PROFESIONAL U. AREA SALU</v>
          </cell>
          <cell r="G495">
            <v>2465106</v>
          </cell>
        </row>
        <row r="496">
          <cell r="A496">
            <v>52156111</v>
          </cell>
          <cell r="B496" t="str">
            <v>01310</v>
          </cell>
          <cell r="C496" t="str">
            <v>J03A</v>
          </cell>
          <cell r="D496" t="str">
            <v>ROSAS MORENO ANA LUCIA</v>
          </cell>
          <cell r="E496">
            <v>37537</v>
          </cell>
          <cell r="F496" t="str">
            <v>AUXILIAR AREA SALUD</v>
          </cell>
          <cell r="G496">
            <v>1452084.96</v>
          </cell>
        </row>
        <row r="497">
          <cell r="A497">
            <v>52156601</v>
          </cell>
          <cell r="B497" t="str">
            <v>00716</v>
          </cell>
          <cell r="C497" t="str">
            <v>C01A</v>
          </cell>
          <cell r="D497" t="str">
            <v>TERAN DUARTE ANA LILIANA</v>
          </cell>
          <cell r="E497">
            <v>34975</v>
          </cell>
          <cell r="F497" t="str">
            <v>TECNICO AREA SALUD</v>
          </cell>
          <cell r="G497">
            <v>1723630.08</v>
          </cell>
        </row>
        <row r="498">
          <cell r="A498">
            <v>52167275</v>
          </cell>
          <cell r="B498" t="str">
            <v>01313</v>
          </cell>
          <cell r="C498" t="str">
            <v>C01A</v>
          </cell>
          <cell r="D498" t="str">
            <v>BARBOSA DIAZ ANA MARIA</v>
          </cell>
          <cell r="E498">
            <v>37537</v>
          </cell>
          <cell r="F498" t="str">
            <v>AUXILIAR AREA SALUD</v>
          </cell>
          <cell r="G498">
            <v>1452084.96</v>
          </cell>
        </row>
        <row r="499">
          <cell r="A499">
            <v>52172213</v>
          </cell>
          <cell r="B499" t="str">
            <v>00717</v>
          </cell>
          <cell r="C499" t="str">
            <v>B01A</v>
          </cell>
          <cell r="D499" t="str">
            <v>TORRES RODRIGUEZ OLGA YASMID</v>
          </cell>
          <cell r="E499">
            <v>35285</v>
          </cell>
          <cell r="F499" t="str">
            <v>AUXILIAR AREA SALUD</v>
          </cell>
          <cell r="G499">
            <v>1452084.96</v>
          </cell>
        </row>
        <row r="500">
          <cell r="A500">
            <v>52173400</v>
          </cell>
          <cell r="B500" t="str">
            <v>01633</v>
          </cell>
          <cell r="C500" t="str">
            <v>T01A</v>
          </cell>
          <cell r="D500" t="str">
            <v>MENESES ROMERO VIVIANA FERNAND</v>
          </cell>
          <cell r="E500">
            <v>41045</v>
          </cell>
          <cell r="F500" t="str">
            <v>GERENTE</v>
          </cell>
          <cell r="G500">
            <v>4810975.92</v>
          </cell>
        </row>
        <row r="501">
          <cell r="A501">
            <v>52174741</v>
          </cell>
          <cell r="B501" t="str">
            <v>01312</v>
          </cell>
          <cell r="C501" t="str">
            <v>B01A</v>
          </cell>
          <cell r="D501" t="str">
            <v>MONROY FUQUENE MARIA JACKELINE</v>
          </cell>
          <cell r="E501">
            <v>37537</v>
          </cell>
          <cell r="F501" t="str">
            <v>AUXILIAR AREA SALUD</v>
          </cell>
          <cell r="G501">
            <v>1452084.96</v>
          </cell>
        </row>
        <row r="502">
          <cell r="A502">
            <v>52175941</v>
          </cell>
          <cell r="B502" t="str">
            <v>01175</v>
          </cell>
          <cell r="C502" t="str">
            <v>R02A</v>
          </cell>
          <cell r="D502" t="str">
            <v>ORIGUA JEJEN NURI ADENIS</v>
          </cell>
          <cell r="E502">
            <v>35937</v>
          </cell>
          <cell r="F502" t="str">
            <v>TECNICO AREA SALUD</v>
          </cell>
          <cell r="G502">
            <v>1558342.08</v>
          </cell>
        </row>
        <row r="503">
          <cell r="A503">
            <v>52184708</v>
          </cell>
          <cell r="B503" t="str">
            <v>01417</v>
          </cell>
          <cell r="C503" t="str">
            <v>C01A</v>
          </cell>
          <cell r="D503" t="str">
            <v>VARGAS FERNANDEZ EMILCE</v>
          </cell>
          <cell r="E503">
            <v>39234</v>
          </cell>
          <cell r="F503" t="str">
            <v>AUXILIAR AREA SALUD</v>
          </cell>
          <cell r="G503">
            <v>1452084.96</v>
          </cell>
        </row>
        <row r="504">
          <cell r="A504">
            <v>52187008</v>
          </cell>
          <cell r="B504" t="str">
            <v>01631</v>
          </cell>
          <cell r="C504" t="str">
            <v>O02A</v>
          </cell>
          <cell r="D504" t="str">
            <v>PARDO CUBIDES ANDREA</v>
          </cell>
          <cell r="E504">
            <v>41047</v>
          </cell>
          <cell r="F504" t="str">
            <v>JEFE DE OFICINA</v>
          </cell>
          <cell r="G504">
            <v>3567408</v>
          </cell>
        </row>
        <row r="505">
          <cell r="A505">
            <v>52189992</v>
          </cell>
          <cell r="B505" t="str">
            <v>01576</v>
          </cell>
          <cell r="C505" t="str">
            <v>B02A</v>
          </cell>
          <cell r="D505" t="str">
            <v>RAMIREZ OTERO GRACIELA</v>
          </cell>
          <cell r="E505">
            <v>40665</v>
          </cell>
          <cell r="F505" t="str">
            <v>AUXILIAR AREA SALUD</v>
          </cell>
          <cell r="G505">
            <v>1452084.96</v>
          </cell>
        </row>
        <row r="506">
          <cell r="A506">
            <v>52203796</v>
          </cell>
          <cell r="B506" t="str">
            <v>01315</v>
          </cell>
          <cell r="C506" t="str">
            <v>C01A</v>
          </cell>
          <cell r="D506" t="str">
            <v>AVILA ALVARADO ESPERANZA</v>
          </cell>
          <cell r="E506">
            <v>37537</v>
          </cell>
          <cell r="F506" t="str">
            <v>AUXILIAR AREA SALUD</v>
          </cell>
          <cell r="G506">
            <v>1452084.96</v>
          </cell>
        </row>
        <row r="507">
          <cell r="A507">
            <v>52205414</v>
          </cell>
          <cell r="B507" t="str">
            <v>01544</v>
          </cell>
          <cell r="C507" t="str">
            <v>C01A</v>
          </cell>
          <cell r="D507" t="str">
            <v>ORJUELA ROBAYO MIREYA</v>
          </cell>
          <cell r="E507">
            <v>40443</v>
          </cell>
          <cell r="F507" t="str">
            <v>AUXILIAR AREA SALUD</v>
          </cell>
          <cell r="G507">
            <v>1452084.96</v>
          </cell>
        </row>
        <row r="508">
          <cell r="A508">
            <v>52238069</v>
          </cell>
          <cell r="B508" t="str">
            <v>01252</v>
          </cell>
          <cell r="C508" t="str">
            <v>J09A</v>
          </cell>
          <cell r="D508" t="str">
            <v>BECERRA GUTIERREZ FLOR</v>
          </cell>
          <cell r="E508">
            <v>36997</v>
          </cell>
          <cell r="F508" t="str">
            <v>AUXILIAR AREA SALUD</v>
          </cell>
          <cell r="G508">
            <v>1452084.96</v>
          </cell>
        </row>
        <row r="509">
          <cell r="A509">
            <v>52250999</v>
          </cell>
          <cell r="B509" t="str">
            <v>01583</v>
          </cell>
          <cell r="C509" t="str">
            <v>J08A</v>
          </cell>
          <cell r="D509" t="str">
            <v>TENZA LIZARAZO YANETH</v>
          </cell>
          <cell r="E509">
            <v>40665</v>
          </cell>
          <cell r="F509" t="str">
            <v>AUXILIAR AREA SALUD</v>
          </cell>
          <cell r="G509">
            <v>1452084.96</v>
          </cell>
        </row>
        <row r="510">
          <cell r="A510">
            <v>52252412</v>
          </cell>
          <cell r="B510" t="str">
            <v>01311</v>
          </cell>
          <cell r="C510" t="str">
            <v>J03A</v>
          </cell>
          <cell r="D510" t="str">
            <v>VIECCO CUELLO AVELINA MARIA</v>
          </cell>
          <cell r="E510">
            <v>37537</v>
          </cell>
          <cell r="F510" t="str">
            <v>AUXILIAR AREA SALUD</v>
          </cell>
          <cell r="G510">
            <v>1452084.96</v>
          </cell>
        </row>
        <row r="511">
          <cell r="A511">
            <v>52258334</v>
          </cell>
          <cell r="B511" t="str">
            <v>00718</v>
          </cell>
          <cell r="C511" t="str">
            <v>I03A</v>
          </cell>
          <cell r="D511" t="str">
            <v>VARGAS BELTRAN EMILSE LEONOR</v>
          </cell>
          <cell r="E511">
            <v>35310</v>
          </cell>
          <cell r="F511" t="str">
            <v>OPERARIO DE SERVICIOS GE</v>
          </cell>
          <cell r="G511">
            <v>1163723.28</v>
          </cell>
        </row>
        <row r="512">
          <cell r="A512">
            <v>52310467</v>
          </cell>
          <cell r="B512" t="str">
            <v>00719</v>
          </cell>
          <cell r="C512" t="str">
            <v>C01A</v>
          </cell>
          <cell r="D512" t="str">
            <v>SANCLEMENTE VERGARA MARIA N</v>
          </cell>
          <cell r="E512">
            <v>35025</v>
          </cell>
          <cell r="F512" t="str">
            <v>TECNICO AREA SALUD</v>
          </cell>
          <cell r="G512">
            <v>1723630.08</v>
          </cell>
        </row>
        <row r="513">
          <cell r="A513">
            <v>52314896</v>
          </cell>
          <cell r="B513" t="str">
            <v>01207</v>
          </cell>
          <cell r="C513" t="str">
            <v>N05A</v>
          </cell>
          <cell r="D513" t="str">
            <v>VARGAS CASTELBLANCO GINNA VIVI</v>
          </cell>
          <cell r="E513">
            <v>36434</v>
          </cell>
          <cell r="F513" t="str">
            <v>TECNICO AREA SALUD</v>
          </cell>
          <cell r="G513">
            <v>1723630.08</v>
          </cell>
        </row>
        <row r="514">
          <cell r="A514">
            <v>52336278</v>
          </cell>
          <cell r="B514" t="str">
            <v>01537</v>
          </cell>
          <cell r="C514" t="str">
            <v>J09A</v>
          </cell>
          <cell r="D514" t="str">
            <v>TORRES LARA CLAUDIA ALEJANDRA</v>
          </cell>
          <cell r="E514">
            <v>40422</v>
          </cell>
          <cell r="F514" t="str">
            <v>MEDICO ESPECIALISTA</v>
          </cell>
          <cell r="G514">
            <v>4390231.92</v>
          </cell>
        </row>
        <row r="515">
          <cell r="A515">
            <v>52356361</v>
          </cell>
          <cell r="B515" t="str">
            <v>01527</v>
          </cell>
          <cell r="C515" t="str">
            <v>D02A</v>
          </cell>
          <cell r="D515" t="str">
            <v>PLAZAS JIMENEZ CLAUDIA</v>
          </cell>
          <cell r="E515">
            <v>40330</v>
          </cell>
          <cell r="F515" t="str">
            <v>OPERARIO DE SERVICIOS GE</v>
          </cell>
          <cell r="G515">
            <v>1163723.28</v>
          </cell>
        </row>
        <row r="516">
          <cell r="A516">
            <v>52358608</v>
          </cell>
          <cell r="B516" t="str">
            <v>01419</v>
          </cell>
          <cell r="C516" t="str">
            <v>J08A</v>
          </cell>
          <cell r="D516" t="str">
            <v>ESTRADA GARZON SONIA ESMERALDA</v>
          </cell>
          <cell r="E516">
            <v>39234</v>
          </cell>
          <cell r="F516" t="str">
            <v>AUXILIAR AREA SALUD</v>
          </cell>
          <cell r="G516">
            <v>1452084.96</v>
          </cell>
        </row>
        <row r="517">
          <cell r="A517">
            <v>52360731</v>
          </cell>
          <cell r="B517" t="str">
            <v>01420</v>
          </cell>
          <cell r="C517" t="str">
            <v>B01A</v>
          </cell>
          <cell r="D517" t="str">
            <v>PACHON BOLIVAR MONICA</v>
          </cell>
          <cell r="E517">
            <v>39234</v>
          </cell>
          <cell r="F517" t="str">
            <v>AUXILIAR AREA SALUD</v>
          </cell>
          <cell r="G517">
            <v>1452084.96</v>
          </cell>
        </row>
        <row r="518">
          <cell r="A518">
            <v>52366779</v>
          </cell>
          <cell r="B518" t="str">
            <v>01347</v>
          </cell>
          <cell r="C518" t="str">
            <v>J09A</v>
          </cell>
          <cell r="D518" t="str">
            <v>ANZOLA  INDIRA</v>
          </cell>
          <cell r="E518">
            <v>38245</v>
          </cell>
          <cell r="F518" t="str">
            <v>AUXILIAR AREA SALUD</v>
          </cell>
          <cell r="G518">
            <v>1452084.96</v>
          </cell>
        </row>
        <row r="519">
          <cell r="A519">
            <v>52375845</v>
          </cell>
          <cell r="B519" t="str">
            <v>01624</v>
          </cell>
          <cell r="C519" t="str">
            <v>L07A</v>
          </cell>
          <cell r="D519" t="str">
            <v>ORJUELA ROJAS MARILUZ</v>
          </cell>
          <cell r="E519">
            <v>41036</v>
          </cell>
          <cell r="F519" t="str">
            <v>PROFESIONAL U. AREA SALU</v>
          </cell>
          <cell r="G519">
            <v>2465106</v>
          </cell>
        </row>
        <row r="520">
          <cell r="A520">
            <v>52377946</v>
          </cell>
          <cell r="B520" t="str">
            <v>01598</v>
          </cell>
          <cell r="C520" t="str">
            <v>T07A</v>
          </cell>
          <cell r="D520" t="str">
            <v>VELANDIA ROZO ADRIANA CONSTANZ</v>
          </cell>
          <cell r="E520">
            <v>40758</v>
          </cell>
          <cell r="F520" t="str">
            <v>TECNICO OPERATIVO</v>
          </cell>
          <cell r="G520">
            <v>1936565.04</v>
          </cell>
        </row>
        <row r="521">
          <cell r="A521">
            <v>52378585</v>
          </cell>
          <cell r="B521" t="str">
            <v>01457</v>
          </cell>
          <cell r="C521" t="str">
            <v>B01A</v>
          </cell>
          <cell r="D521" t="str">
            <v>FLOREZ PENA CLAUDIA PATRICIA</v>
          </cell>
          <cell r="E521">
            <v>39426</v>
          </cell>
          <cell r="F521" t="str">
            <v>AUXILIAR AREA SALUD</v>
          </cell>
          <cell r="G521">
            <v>1452084.96</v>
          </cell>
        </row>
        <row r="522">
          <cell r="A522">
            <v>52382451</v>
          </cell>
          <cell r="B522" t="str">
            <v>01532</v>
          </cell>
          <cell r="C522" t="str">
            <v>I05A</v>
          </cell>
          <cell r="D522" t="str">
            <v>ENRIQUEZ BELTRAN SANDRA PATRIC</v>
          </cell>
          <cell r="E522">
            <v>40422</v>
          </cell>
          <cell r="F522" t="str">
            <v>MEDICO ESPECIALISTA</v>
          </cell>
          <cell r="G522">
            <v>2438850.96</v>
          </cell>
        </row>
        <row r="523">
          <cell r="A523">
            <v>52384505</v>
          </cell>
          <cell r="B523" t="str">
            <v>01238</v>
          </cell>
          <cell r="C523" t="str">
            <v>J09A</v>
          </cell>
          <cell r="D523" t="str">
            <v>PENA ACEVEDO NELCY ESMERALDA</v>
          </cell>
          <cell r="E523">
            <v>36738</v>
          </cell>
          <cell r="F523" t="str">
            <v>SECRETARIO</v>
          </cell>
          <cell r="G523">
            <v>1316307.1200000001</v>
          </cell>
        </row>
        <row r="524">
          <cell r="A524">
            <v>52387191</v>
          </cell>
          <cell r="B524" t="str">
            <v>01572</v>
          </cell>
          <cell r="C524" t="str">
            <v>J09A</v>
          </cell>
          <cell r="D524" t="str">
            <v>TELLEZ BAQUERO SILVIA NATALIA</v>
          </cell>
          <cell r="E524">
            <v>40672</v>
          </cell>
          <cell r="F524" t="str">
            <v>MEDICO ESPECIALISTA</v>
          </cell>
          <cell r="G524">
            <v>4390231.92</v>
          </cell>
        </row>
        <row r="525">
          <cell r="A525">
            <v>52390465</v>
          </cell>
          <cell r="B525" t="str">
            <v>01219</v>
          </cell>
          <cell r="C525" t="str">
            <v>B04A</v>
          </cell>
          <cell r="D525" t="str">
            <v>ACEVEDO PAEZ OLGA MARINA</v>
          </cell>
          <cell r="E525">
            <v>36486</v>
          </cell>
          <cell r="F525" t="str">
            <v>AUXILIAR AREA SALUD</v>
          </cell>
          <cell r="G525">
            <v>1452084.96</v>
          </cell>
        </row>
        <row r="526">
          <cell r="A526">
            <v>52419692</v>
          </cell>
          <cell r="B526" t="str">
            <v>01452</v>
          </cell>
          <cell r="C526" t="str">
            <v>I05A</v>
          </cell>
          <cell r="D526" t="str">
            <v>RIVERA CARDENAS MONICA ALEJAND</v>
          </cell>
          <cell r="E526">
            <v>39342</v>
          </cell>
          <cell r="F526" t="str">
            <v>MEDICO ESPECIALISTA</v>
          </cell>
          <cell r="G526">
            <v>4390231.92</v>
          </cell>
        </row>
        <row r="527">
          <cell r="A527">
            <v>52435510</v>
          </cell>
          <cell r="B527" t="str">
            <v>01645</v>
          </cell>
          <cell r="C527" t="str">
            <v>J02A</v>
          </cell>
          <cell r="D527" t="str">
            <v>GOMEZ TORRES ANDREA DEL PILAR</v>
          </cell>
          <cell r="E527">
            <v>41093</v>
          </cell>
          <cell r="F527" t="str">
            <v>PROFESIONAL U. AREA SALU</v>
          </cell>
          <cell r="G527">
            <v>2438741.04</v>
          </cell>
        </row>
        <row r="528">
          <cell r="A528">
            <v>52438138</v>
          </cell>
          <cell r="B528" t="str">
            <v>01639</v>
          </cell>
          <cell r="C528" t="str">
            <v>M05A</v>
          </cell>
          <cell r="D528" t="str">
            <v>BECERRA GUTIERREZ MARIA DE LOS</v>
          </cell>
          <cell r="E528">
            <v>41064</v>
          </cell>
          <cell r="F528" t="str">
            <v>AUXILIAR AREA SALUD</v>
          </cell>
          <cell r="G528">
            <v>1130220.96</v>
          </cell>
        </row>
        <row r="529">
          <cell r="A529">
            <v>52439719</v>
          </cell>
          <cell r="B529" t="str">
            <v>01518</v>
          </cell>
          <cell r="C529" t="str">
            <v>J02A</v>
          </cell>
          <cell r="D529" t="str">
            <v>MORA ALVARADO CRISTINA PAOLA</v>
          </cell>
          <cell r="E529">
            <v>40245</v>
          </cell>
          <cell r="F529" t="str">
            <v>ENFERMERO</v>
          </cell>
          <cell r="G529">
            <v>2706949.92</v>
          </cell>
        </row>
        <row r="530">
          <cell r="A530">
            <v>52442137</v>
          </cell>
          <cell r="B530" t="str">
            <v>01421</v>
          </cell>
          <cell r="C530" t="str">
            <v>J02A</v>
          </cell>
          <cell r="D530" t="str">
            <v>CASTILLO CASTILLO NANCY AZUCEN</v>
          </cell>
          <cell r="E530">
            <v>39234</v>
          </cell>
          <cell r="F530" t="str">
            <v>AUXILIAR AREA SALUD</v>
          </cell>
          <cell r="G530">
            <v>1452084.96</v>
          </cell>
        </row>
        <row r="531">
          <cell r="A531">
            <v>52479131</v>
          </cell>
          <cell r="B531" t="str">
            <v>01192</v>
          </cell>
          <cell r="C531" t="str">
            <v>N05A</v>
          </cell>
          <cell r="D531" t="str">
            <v>ROJAS MALDONADO PAOLA ANDREA</v>
          </cell>
          <cell r="E531">
            <v>35995</v>
          </cell>
          <cell r="F531" t="str">
            <v>AUXILIAR AREA SALUD</v>
          </cell>
          <cell r="G531">
            <v>1208706</v>
          </cell>
        </row>
        <row r="532">
          <cell r="A532">
            <v>52560030</v>
          </cell>
          <cell r="B532" t="str">
            <v>01635</v>
          </cell>
          <cell r="C532" t="str">
            <v>T08A</v>
          </cell>
          <cell r="D532" t="str">
            <v>PINEDA SARMIENTO ISABEL VICTOR</v>
          </cell>
          <cell r="E532">
            <v>41047</v>
          </cell>
          <cell r="F532" t="str">
            <v>JEFE OFICINA ASESORA</v>
          </cell>
          <cell r="G532">
            <v>3567408</v>
          </cell>
        </row>
        <row r="533">
          <cell r="A533">
            <v>52582918</v>
          </cell>
          <cell r="B533" t="str">
            <v>01505</v>
          </cell>
          <cell r="C533" t="str">
            <v>C01A</v>
          </cell>
          <cell r="D533" t="str">
            <v>GALINDO GUALDRON LUZ ADRIANA</v>
          </cell>
          <cell r="E533">
            <v>40127</v>
          </cell>
          <cell r="F533" t="str">
            <v>MEDICO ESPECIALISTA</v>
          </cell>
          <cell r="G533">
            <v>4390231.92</v>
          </cell>
        </row>
        <row r="534">
          <cell r="A534">
            <v>52587933</v>
          </cell>
          <cell r="B534" t="str">
            <v>01422</v>
          </cell>
          <cell r="C534" t="str">
            <v>I05A</v>
          </cell>
          <cell r="D534" t="str">
            <v>PARRA CRUZ LUZ MIRYAM</v>
          </cell>
          <cell r="E534">
            <v>39234</v>
          </cell>
          <cell r="F534" t="str">
            <v>AUXILIAR AREA SALUD</v>
          </cell>
          <cell r="G534">
            <v>1452084.96</v>
          </cell>
        </row>
        <row r="535">
          <cell r="A535">
            <v>52620066</v>
          </cell>
          <cell r="B535" t="str">
            <v>01308</v>
          </cell>
          <cell r="C535" t="str">
            <v>B01A</v>
          </cell>
          <cell r="D535" t="str">
            <v>FORERO CARO MARCELA</v>
          </cell>
          <cell r="E535">
            <v>37537</v>
          </cell>
          <cell r="F535" t="str">
            <v>AUXILIAR AREA SALUD</v>
          </cell>
          <cell r="G535">
            <v>1452084.96</v>
          </cell>
        </row>
        <row r="536">
          <cell r="A536">
            <v>52695263</v>
          </cell>
          <cell r="B536" t="str">
            <v>01423</v>
          </cell>
          <cell r="C536" t="str">
            <v>B01A</v>
          </cell>
          <cell r="D536" t="str">
            <v>MOLINA ACEVEDO OLGA PATRICIA</v>
          </cell>
          <cell r="E536">
            <v>39234</v>
          </cell>
          <cell r="F536" t="str">
            <v>AUXILIAR AREA SALUD</v>
          </cell>
          <cell r="G536">
            <v>1452084.96</v>
          </cell>
        </row>
        <row r="537">
          <cell r="A537">
            <v>52712258</v>
          </cell>
          <cell r="B537" t="str">
            <v>01344</v>
          </cell>
          <cell r="C537" t="str">
            <v>J09A</v>
          </cell>
          <cell r="D537" t="str">
            <v>CAICEDO BORJA PAOLA ANDREA</v>
          </cell>
          <cell r="E537">
            <v>38245</v>
          </cell>
          <cell r="F537" t="str">
            <v>AUXILIAR AREA SALUD</v>
          </cell>
          <cell r="G537">
            <v>1452084.96</v>
          </cell>
        </row>
        <row r="538">
          <cell r="A538">
            <v>52747679</v>
          </cell>
          <cell r="B538" t="str">
            <v>01424</v>
          </cell>
          <cell r="C538" t="str">
            <v>B02A</v>
          </cell>
          <cell r="D538" t="str">
            <v>SIERRA PARDO ANGELICA MARIA</v>
          </cell>
          <cell r="E538">
            <v>39234</v>
          </cell>
          <cell r="F538" t="str">
            <v>AUXILIAR AREA SALUD</v>
          </cell>
          <cell r="G538">
            <v>1452084.96</v>
          </cell>
        </row>
        <row r="539">
          <cell r="A539">
            <v>52770224</v>
          </cell>
          <cell r="B539" t="str">
            <v>01345</v>
          </cell>
          <cell r="C539" t="str">
            <v>J03A</v>
          </cell>
          <cell r="D539" t="str">
            <v>OSPINA LONDONO NUBIA JANNETH</v>
          </cell>
          <cell r="E539">
            <v>38245</v>
          </cell>
          <cell r="F539" t="str">
            <v>AUXILIAR AREA SALUD</v>
          </cell>
          <cell r="G539">
            <v>1452084.96</v>
          </cell>
        </row>
        <row r="540">
          <cell r="A540">
            <v>52786387</v>
          </cell>
          <cell r="B540" t="str">
            <v>01585</v>
          </cell>
          <cell r="C540" t="str">
            <v>D02A</v>
          </cell>
          <cell r="D540" t="str">
            <v>TAPIAS NUNEZ SANDRA ELENA</v>
          </cell>
          <cell r="E540">
            <v>40665</v>
          </cell>
          <cell r="F540" t="str">
            <v>AUXILIAR AREA SALUD</v>
          </cell>
          <cell r="G540">
            <v>1452084.96</v>
          </cell>
        </row>
        <row r="541">
          <cell r="A541">
            <v>52786716</v>
          </cell>
          <cell r="B541" t="str">
            <v>01605</v>
          </cell>
          <cell r="C541" t="str">
            <v>B01A</v>
          </cell>
          <cell r="D541" t="str">
            <v>SEPULVEDA CORZO TULIA ALEJADRA</v>
          </cell>
          <cell r="E541">
            <v>40787</v>
          </cell>
          <cell r="F541" t="str">
            <v>ENFERMERO</v>
          </cell>
          <cell r="G541">
            <v>2706949.92</v>
          </cell>
        </row>
        <row r="542">
          <cell r="A542">
            <v>52790115</v>
          </cell>
          <cell r="B542" t="str">
            <v>01648</v>
          </cell>
          <cell r="C542" t="str">
            <v>B02A</v>
          </cell>
          <cell r="D542" t="str">
            <v>CORTES CUESTA DIANA MARCELA</v>
          </cell>
          <cell r="E542">
            <v>41122</v>
          </cell>
          <cell r="F542" t="str">
            <v>MEDICO GENERAL</v>
          </cell>
          <cell r="G542">
            <v>2190819</v>
          </cell>
        </row>
        <row r="543">
          <cell r="A543">
            <v>52810619</v>
          </cell>
          <cell r="B543" t="str">
            <v>01652</v>
          </cell>
          <cell r="C543" t="str">
            <v>A26A</v>
          </cell>
          <cell r="D543" t="str">
            <v>BEJARANO TORRES NINI CAROL</v>
          </cell>
          <cell r="E543">
            <v>41198</v>
          </cell>
          <cell r="F543" t="str">
            <v>MEDICO ESPECIALISTA</v>
          </cell>
          <cell r="G543">
            <v>4390231.92</v>
          </cell>
        </row>
        <row r="544">
          <cell r="A544">
            <v>52830434</v>
          </cell>
          <cell r="B544" t="str">
            <v>01650</v>
          </cell>
          <cell r="C544" t="str">
            <v>L07A</v>
          </cell>
          <cell r="D544" t="str">
            <v>NARANJO MEDINA GINA ALEJANDRA</v>
          </cell>
          <cell r="E544">
            <v>41134</v>
          </cell>
          <cell r="F544" t="str">
            <v>PROFESIONAL U. AREA SALU</v>
          </cell>
          <cell r="G544">
            <v>2465106</v>
          </cell>
        </row>
        <row r="545">
          <cell r="A545">
            <v>52858511</v>
          </cell>
          <cell r="B545" t="str">
            <v>01425</v>
          </cell>
          <cell r="C545" t="str">
            <v>I06A</v>
          </cell>
          <cell r="D545" t="str">
            <v>SILVA GONZALEZ DIANA MILENA</v>
          </cell>
          <cell r="E545">
            <v>39234</v>
          </cell>
          <cell r="F545" t="str">
            <v>AUXILIAR AREA SALUD</v>
          </cell>
          <cell r="G545">
            <v>1452084.96</v>
          </cell>
        </row>
        <row r="546">
          <cell r="A546">
            <v>52882177</v>
          </cell>
          <cell r="B546" t="str">
            <v>01560</v>
          </cell>
          <cell r="C546" t="str">
            <v>B01A</v>
          </cell>
          <cell r="D546" t="str">
            <v>ECHEVERRY ARIAS MARIA CONSTANZ</v>
          </cell>
          <cell r="E546">
            <v>40492</v>
          </cell>
          <cell r="F546" t="str">
            <v>ENFERMERO</v>
          </cell>
          <cell r="G546">
            <v>2706949.92</v>
          </cell>
        </row>
        <row r="547">
          <cell r="A547">
            <v>52896796</v>
          </cell>
          <cell r="B547" t="str">
            <v>01581</v>
          </cell>
          <cell r="C547" t="str">
            <v>B02A</v>
          </cell>
          <cell r="D547" t="str">
            <v>ANZOLA REAL IVONNE CAROLA</v>
          </cell>
          <cell r="E547">
            <v>40665</v>
          </cell>
          <cell r="F547" t="str">
            <v>AUXILIAR AREA SALUD</v>
          </cell>
          <cell r="G547">
            <v>1452084.96</v>
          </cell>
        </row>
        <row r="548">
          <cell r="A548">
            <v>52911082</v>
          </cell>
          <cell r="B548" t="str">
            <v>01426</v>
          </cell>
          <cell r="C548" t="str">
            <v>J08A</v>
          </cell>
          <cell r="D548" t="str">
            <v>GOMEZ RODRIGUEZ DEICY JANNETH</v>
          </cell>
          <cell r="E548">
            <v>39234</v>
          </cell>
          <cell r="F548" t="str">
            <v>AUXILIAR AREA SALUD</v>
          </cell>
          <cell r="G548">
            <v>1452084.96</v>
          </cell>
        </row>
        <row r="549">
          <cell r="A549">
            <v>52914706</v>
          </cell>
          <cell r="B549" t="str">
            <v>01555</v>
          </cell>
          <cell r="C549" t="str">
            <v>J09A</v>
          </cell>
          <cell r="D549" t="str">
            <v>MENJURA CAMELO IVETTE</v>
          </cell>
          <cell r="E549">
            <v>40443</v>
          </cell>
          <cell r="F549" t="str">
            <v>AUXILIAR AREA SALUD</v>
          </cell>
          <cell r="G549">
            <v>1452084.96</v>
          </cell>
        </row>
        <row r="550">
          <cell r="A550">
            <v>52953978</v>
          </cell>
          <cell r="B550" t="str">
            <v>01482</v>
          </cell>
          <cell r="C550" t="str">
            <v>O02A</v>
          </cell>
          <cell r="D550" t="str">
            <v>MUNOZ GONZALEZ JENNY MARCELA</v>
          </cell>
          <cell r="E550">
            <v>40028</v>
          </cell>
          <cell r="F550" t="str">
            <v>PROFESIONAL UNIVERSITARI</v>
          </cell>
          <cell r="G550">
            <v>2438741.04</v>
          </cell>
        </row>
        <row r="551">
          <cell r="A551">
            <v>52982374</v>
          </cell>
          <cell r="B551" t="str">
            <v>01594</v>
          </cell>
          <cell r="C551" t="str">
            <v>C01A</v>
          </cell>
          <cell r="D551" t="str">
            <v>SANCHEZ LOZANO KARLA VIVIANA</v>
          </cell>
          <cell r="E551">
            <v>40739</v>
          </cell>
          <cell r="F551" t="str">
            <v>TECNICO AREA SALUD</v>
          </cell>
          <cell r="G551">
            <v>1723630.08</v>
          </cell>
        </row>
        <row r="552">
          <cell r="A552">
            <v>52982911</v>
          </cell>
          <cell r="B552" t="str">
            <v>01427</v>
          </cell>
          <cell r="C552" t="str">
            <v>C01A</v>
          </cell>
          <cell r="D552" t="str">
            <v>GUERRA ARZUAGA MACIEL TERESA</v>
          </cell>
          <cell r="E552">
            <v>39234</v>
          </cell>
          <cell r="F552" t="str">
            <v>AUXILIAR AREA SALUD</v>
          </cell>
          <cell r="G552">
            <v>1452084.96</v>
          </cell>
        </row>
        <row r="553">
          <cell r="A553">
            <v>52986728</v>
          </cell>
          <cell r="B553" t="str">
            <v>01548</v>
          </cell>
          <cell r="C553" t="str">
            <v>A11A</v>
          </cell>
          <cell r="D553" t="str">
            <v>BIASUS VARGAS SANDRA MILENA</v>
          </cell>
          <cell r="E553">
            <v>40443</v>
          </cell>
          <cell r="F553" t="str">
            <v>AUXILIAR AREA SALUD</v>
          </cell>
          <cell r="G553">
            <v>1452084.96</v>
          </cell>
        </row>
        <row r="554">
          <cell r="A554">
            <v>52996940</v>
          </cell>
          <cell r="B554" t="str">
            <v>01556</v>
          </cell>
          <cell r="C554" t="str">
            <v>J08A</v>
          </cell>
          <cell r="D554" t="str">
            <v>CARDOZO PARRA LEIDY ALEJANDRA</v>
          </cell>
          <cell r="E554">
            <v>40471</v>
          </cell>
          <cell r="F554" t="str">
            <v>SECRETARIO</v>
          </cell>
          <cell r="G554">
            <v>1316307.1200000001</v>
          </cell>
        </row>
        <row r="555">
          <cell r="A555">
            <v>53031240</v>
          </cell>
          <cell r="B555" t="str">
            <v>01428</v>
          </cell>
          <cell r="C555" t="str">
            <v>J09A</v>
          </cell>
          <cell r="D555" t="str">
            <v>SALGUERO CELIS DERLY DAYAN</v>
          </cell>
          <cell r="E555">
            <v>39234</v>
          </cell>
          <cell r="F555" t="str">
            <v>AUXILIAR AREA SALUD</v>
          </cell>
          <cell r="G555">
            <v>1452084.96</v>
          </cell>
        </row>
        <row r="556">
          <cell r="A556">
            <v>53092773</v>
          </cell>
          <cell r="B556" t="str">
            <v>01429</v>
          </cell>
          <cell r="C556" t="str">
            <v>J08A</v>
          </cell>
          <cell r="D556" t="str">
            <v>RAMIREZ DIAZ YULY LILIANA</v>
          </cell>
          <cell r="E556">
            <v>39234</v>
          </cell>
          <cell r="F556" t="str">
            <v>AUXILIAR AREA SALUD</v>
          </cell>
          <cell r="G556">
            <v>1452084.96</v>
          </cell>
        </row>
        <row r="557">
          <cell r="A557">
            <v>53094773</v>
          </cell>
          <cell r="B557" t="str">
            <v>01547</v>
          </cell>
          <cell r="C557" t="str">
            <v>J09A</v>
          </cell>
          <cell r="D557" t="str">
            <v>VELASQUEZ ORJUELA YEIMY JASSBL</v>
          </cell>
          <cell r="E557">
            <v>40443</v>
          </cell>
          <cell r="F557" t="str">
            <v>AUXILIAR AREA SALUD</v>
          </cell>
          <cell r="G557">
            <v>1452084.96</v>
          </cell>
        </row>
        <row r="558">
          <cell r="A558">
            <v>54255842</v>
          </cell>
          <cell r="B558" t="str">
            <v>01200</v>
          </cell>
          <cell r="C558" t="str">
            <v>J03A</v>
          </cell>
          <cell r="D558" t="str">
            <v>VALOIS BECERRA MARIA MONSERRAT</v>
          </cell>
          <cell r="E558">
            <v>36434</v>
          </cell>
          <cell r="F558" t="str">
            <v>AUXILIAR AREA SALUD</v>
          </cell>
          <cell r="G558">
            <v>1452084.96</v>
          </cell>
        </row>
        <row r="559">
          <cell r="A559">
            <v>57428625</v>
          </cell>
          <cell r="B559" t="str">
            <v>01439</v>
          </cell>
          <cell r="C559" t="str">
            <v>J08A</v>
          </cell>
          <cell r="D559" t="str">
            <v>PACHECO GUARDIOLA MARILLY DE L</v>
          </cell>
          <cell r="E559">
            <v>39279</v>
          </cell>
          <cell r="F559" t="str">
            <v>AUXILIAR AREA SALUD</v>
          </cell>
          <cell r="G559">
            <v>1452084.96</v>
          </cell>
        </row>
        <row r="560">
          <cell r="A560">
            <v>60297575</v>
          </cell>
          <cell r="B560" t="str">
            <v>01360</v>
          </cell>
          <cell r="C560" t="str">
            <v>N02A</v>
          </cell>
          <cell r="D560" t="str">
            <v>MENESES SEQUEDA ASTRID TERESA</v>
          </cell>
          <cell r="E560">
            <v>34759</v>
          </cell>
          <cell r="F560" t="str">
            <v>PROFESIONAL ESPECIALIZAD</v>
          </cell>
          <cell r="G560">
            <v>3083399.04</v>
          </cell>
        </row>
        <row r="561">
          <cell r="A561">
            <v>60310483</v>
          </cell>
          <cell r="B561" t="str">
            <v>01279</v>
          </cell>
          <cell r="C561" t="str">
            <v>I05A</v>
          </cell>
          <cell r="D561" t="str">
            <v>ACEVEDO MANZANO CLAUDIA</v>
          </cell>
          <cell r="E561">
            <v>37356</v>
          </cell>
          <cell r="F561" t="str">
            <v>ENFERMERO</v>
          </cell>
          <cell r="G561">
            <v>2706949.92</v>
          </cell>
        </row>
        <row r="562">
          <cell r="A562">
            <v>60335909</v>
          </cell>
          <cell r="B562" t="str">
            <v>01160</v>
          </cell>
          <cell r="C562" t="str">
            <v>C01A</v>
          </cell>
          <cell r="D562" t="str">
            <v>BETANCOURT GRANADOS MARCELA</v>
          </cell>
          <cell r="E562">
            <v>35905</v>
          </cell>
          <cell r="F562" t="str">
            <v>TECNICO AREA SALUD</v>
          </cell>
          <cell r="G562">
            <v>1723630.08</v>
          </cell>
        </row>
        <row r="563">
          <cell r="A563">
            <v>63274308</v>
          </cell>
          <cell r="B563" t="str">
            <v>00724</v>
          </cell>
          <cell r="C563" t="str">
            <v>B01A</v>
          </cell>
          <cell r="D563" t="str">
            <v>PENALOZA HERNANDEZ LILI</v>
          </cell>
          <cell r="E563">
            <v>32849</v>
          </cell>
          <cell r="F563" t="str">
            <v>ENFERMERO</v>
          </cell>
          <cell r="G563">
            <v>2706949.92</v>
          </cell>
        </row>
        <row r="564">
          <cell r="A564">
            <v>63392438</v>
          </cell>
          <cell r="B564" t="str">
            <v>00725</v>
          </cell>
          <cell r="C564" t="str">
            <v>J08A</v>
          </cell>
          <cell r="D564" t="str">
            <v>TORRES HERNANDEZ OLGA</v>
          </cell>
          <cell r="E564">
            <v>35221</v>
          </cell>
          <cell r="F564" t="str">
            <v>AUXILIAR AREA SALUD</v>
          </cell>
          <cell r="G564">
            <v>1452084.96</v>
          </cell>
        </row>
        <row r="565">
          <cell r="A565">
            <v>65730148</v>
          </cell>
          <cell r="B565" t="str">
            <v>00726</v>
          </cell>
          <cell r="C565" t="str">
            <v>D02A</v>
          </cell>
          <cell r="D565" t="str">
            <v>PEDROZA VELEZ BLANCA STELLA</v>
          </cell>
          <cell r="E565">
            <v>34016</v>
          </cell>
          <cell r="F565" t="str">
            <v>AUXILIAR AREA SALUD</v>
          </cell>
          <cell r="G565">
            <v>1452084.96</v>
          </cell>
        </row>
        <row r="566">
          <cell r="A566">
            <v>65788924</v>
          </cell>
          <cell r="B566" t="str">
            <v>00727</v>
          </cell>
          <cell r="C566" t="str">
            <v>M05A</v>
          </cell>
          <cell r="D566" t="str">
            <v>PAEZ PAEZ LUZ ANGELA</v>
          </cell>
          <cell r="E566">
            <v>35338</v>
          </cell>
          <cell r="F566" t="str">
            <v>SECRETARIO EJECUTIVO</v>
          </cell>
          <cell r="G566">
            <v>1723630.08</v>
          </cell>
        </row>
        <row r="567">
          <cell r="A567">
            <v>66751134</v>
          </cell>
          <cell r="B567" t="str">
            <v>01613</v>
          </cell>
          <cell r="C567" t="str">
            <v>R04A</v>
          </cell>
          <cell r="D567" t="str">
            <v>YUSTY POSSO LUZ ELENA</v>
          </cell>
          <cell r="E567">
            <v>40878</v>
          </cell>
          <cell r="F567" t="str">
            <v>OPERARIO DE SERVICIOS GE</v>
          </cell>
          <cell r="G567">
            <v>1163723.28</v>
          </cell>
        </row>
        <row r="568">
          <cell r="A568">
            <v>71679344</v>
          </cell>
          <cell r="B568" t="str">
            <v>01507</v>
          </cell>
          <cell r="C568" t="str">
            <v>M06A</v>
          </cell>
          <cell r="D568" t="str">
            <v>MONSALVE TORO JUAN DIEGO</v>
          </cell>
          <cell r="E568">
            <v>40192</v>
          </cell>
          <cell r="F568" t="str">
            <v>MEDICO ESPECIALISTA</v>
          </cell>
          <cell r="G568">
            <v>2438850.96</v>
          </cell>
        </row>
        <row r="569">
          <cell r="A569">
            <v>72160867</v>
          </cell>
          <cell r="B569" t="str">
            <v>01340</v>
          </cell>
          <cell r="C569" t="str">
            <v>C01A</v>
          </cell>
          <cell r="D569" t="str">
            <v>ESCOBAR MORAD CARLOS FERNANDO</v>
          </cell>
          <cell r="E569">
            <v>38078</v>
          </cell>
          <cell r="F569" t="str">
            <v>MEDICO ESPECIALISTA</v>
          </cell>
          <cell r="G569">
            <v>4390231.92</v>
          </cell>
        </row>
        <row r="570">
          <cell r="A570">
            <v>72177875</v>
          </cell>
          <cell r="B570" t="str">
            <v>01451</v>
          </cell>
          <cell r="C570" t="str">
            <v>A26A</v>
          </cell>
          <cell r="D570" t="str">
            <v>MONTES DIAZ ALFARO RAMON</v>
          </cell>
          <cell r="E570">
            <v>39342</v>
          </cell>
          <cell r="F570" t="str">
            <v>MEDICO ESPECIALISTA</v>
          </cell>
          <cell r="G570">
            <v>2438850.96</v>
          </cell>
        </row>
        <row r="571">
          <cell r="A571">
            <v>73191576</v>
          </cell>
          <cell r="B571" t="str">
            <v>01606</v>
          </cell>
          <cell r="C571" t="str">
            <v>M05A</v>
          </cell>
          <cell r="D571" t="str">
            <v>MACHUCA ORTIZ JEAN CARLO</v>
          </cell>
          <cell r="E571">
            <v>40801</v>
          </cell>
          <cell r="F571" t="str">
            <v>PROFESIONAL ESPECIALIZAD</v>
          </cell>
          <cell r="G571">
            <v>2644823.04</v>
          </cell>
        </row>
        <row r="572">
          <cell r="A572">
            <v>74858826</v>
          </cell>
          <cell r="B572" t="str">
            <v>01568</v>
          </cell>
          <cell r="C572" t="str">
            <v>J08A</v>
          </cell>
          <cell r="D572" t="str">
            <v>MENDEZ GUARNIZO LUIS FERNANDO</v>
          </cell>
          <cell r="E572">
            <v>40609</v>
          </cell>
          <cell r="F572" t="str">
            <v>MEDICO GENERAL</v>
          </cell>
          <cell r="G572">
            <v>3594923.04</v>
          </cell>
        </row>
        <row r="573">
          <cell r="A573">
            <v>77182019</v>
          </cell>
          <cell r="B573" t="str">
            <v>01450</v>
          </cell>
          <cell r="C573" t="str">
            <v>A20A</v>
          </cell>
          <cell r="D573" t="str">
            <v>FERNANDEZ DE CASTRO CARLOS ALF</v>
          </cell>
          <cell r="E573">
            <v>39342</v>
          </cell>
          <cell r="F573" t="str">
            <v>MEDICO ESPECIALISTA</v>
          </cell>
          <cell r="G573">
            <v>2438850.96</v>
          </cell>
        </row>
        <row r="574">
          <cell r="A574">
            <v>78293749</v>
          </cell>
          <cell r="B574" t="str">
            <v>00793</v>
          </cell>
          <cell r="C574" t="str">
            <v>I06A</v>
          </cell>
          <cell r="D574" t="str">
            <v>BAUTISTA MURCIA LUIS HERNANDO</v>
          </cell>
          <cell r="E574">
            <v>35285</v>
          </cell>
          <cell r="F574" t="str">
            <v>MEDICO ESPECIALISTA</v>
          </cell>
          <cell r="G574">
            <v>2438850.96</v>
          </cell>
        </row>
        <row r="575">
          <cell r="A575">
            <v>79044910</v>
          </cell>
          <cell r="B575" t="str">
            <v>00729</v>
          </cell>
          <cell r="C575" t="str">
            <v>J08A</v>
          </cell>
          <cell r="D575" t="str">
            <v>MANRIQUE CUELLAR GERMAN</v>
          </cell>
          <cell r="E575">
            <v>32268</v>
          </cell>
          <cell r="F575" t="str">
            <v>AUXILIAR AREA SALUD</v>
          </cell>
          <cell r="G575">
            <v>1452084.96</v>
          </cell>
        </row>
        <row r="576">
          <cell r="A576">
            <v>79102361</v>
          </cell>
          <cell r="B576" t="str">
            <v>00730</v>
          </cell>
          <cell r="C576" t="str">
            <v>N08A</v>
          </cell>
          <cell r="D576" t="str">
            <v>APONTE BUSTAMANTE LUIS MARTIN</v>
          </cell>
          <cell r="E576">
            <v>31147</v>
          </cell>
          <cell r="F576" t="str">
            <v>CONDUCTOR</v>
          </cell>
          <cell r="G576">
            <v>1249933.92</v>
          </cell>
        </row>
        <row r="577">
          <cell r="A577">
            <v>79106969</v>
          </cell>
          <cell r="B577" t="str">
            <v>00731</v>
          </cell>
          <cell r="C577" t="str">
            <v>R02A</v>
          </cell>
          <cell r="D577" t="str">
            <v>CAMELO BERMUDEZ ALVARO ELIAS</v>
          </cell>
          <cell r="E577">
            <v>31510</v>
          </cell>
          <cell r="F577" t="str">
            <v>AUXILIAR ADMINISTRATIVO</v>
          </cell>
          <cell r="G577">
            <v>1316307.1200000001</v>
          </cell>
        </row>
        <row r="578">
          <cell r="A578">
            <v>79130922</v>
          </cell>
          <cell r="B578" t="str">
            <v>01504</v>
          </cell>
          <cell r="C578" t="str">
            <v>C01A</v>
          </cell>
          <cell r="D578" t="str">
            <v>PARADA BERNAL JORGE ALEJANDRO</v>
          </cell>
          <cell r="E578">
            <v>40127</v>
          </cell>
          <cell r="F578" t="str">
            <v>MEDICO ESPECIALISTA</v>
          </cell>
          <cell r="G578">
            <v>4390231.92</v>
          </cell>
        </row>
        <row r="579">
          <cell r="A579">
            <v>79143702</v>
          </cell>
          <cell r="B579" t="str">
            <v>00734</v>
          </cell>
          <cell r="C579" t="str">
            <v>J08A</v>
          </cell>
          <cell r="D579" t="str">
            <v>JIMENEZ OSORIO RAFAEL HERNANDO</v>
          </cell>
          <cell r="E579">
            <v>31289</v>
          </cell>
          <cell r="F579" t="str">
            <v>MEDICO ESPECIALISTA</v>
          </cell>
          <cell r="G579">
            <v>4390231.92</v>
          </cell>
        </row>
        <row r="580">
          <cell r="A580">
            <v>79145741</v>
          </cell>
          <cell r="B580" t="str">
            <v>00735</v>
          </cell>
          <cell r="C580" t="str">
            <v>N08A</v>
          </cell>
          <cell r="D580" t="str">
            <v>DUARTE LOPEZ RODRIGO</v>
          </cell>
          <cell r="E580">
            <v>30432</v>
          </cell>
          <cell r="F580" t="str">
            <v>CONDUCTOR</v>
          </cell>
          <cell r="G580">
            <v>1249933.92</v>
          </cell>
        </row>
        <row r="581">
          <cell r="A581">
            <v>79151850</v>
          </cell>
          <cell r="B581" t="str">
            <v>01502</v>
          </cell>
          <cell r="C581" t="str">
            <v>R03A</v>
          </cell>
          <cell r="D581" t="str">
            <v>ROMERO CIFUENTES JOSE DIONICIO</v>
          </cell>
          <cell r="E581">
            <v>40120</v>
          </cell>
          <cell r="F581" t="str">
            <v>AUXILIAR DE MANTENIMIENT</v>
          </cell>
          <cell r="G581">
            <v>1163723.28</v>
          </cell>
        </row>
        <row r="582">
          <cell r="A582">
            <v>79152237</v>
          </cell>
          <cell r="B582" t="str">
            <v>00736</v>
          </cell>
          <cell r="C582" t="str">
            <v>C01A</v>
          </cell>
          <cell r="D582" t="str">
            <v>LUNA JASPE CAINA CARLOS A</v>
          </cell>
          <cell r="E582">
            <v>33738</v>
          </cell>
          <cell r="F582" t="str">
            <v>MEDICO ESPECIALISTA</v>
          </cell>
          <cell r="G582">
            <v>4390231.92</v>
          </cell>
        </row>
        <row r="583">
          <cell r="A583">
            <v>79153198</v>
          </cell>
          <cell r="B583" t="str">
            <v>00737</v>
          </cell>
          <cell r="C583" t="str">
            <v>B02A</v>
          </cell>
          <cell r="D583" t="str">
            <v>MATIZ RUIZ IVAN ARTURO</v>
          </cell>
          <cell r="E583">
            <v>32748</v>
          </cell>
          <cell r="F583" t="str">
            <v>MEDICO GENERAL</v>
          </cell>
          <cell r="G583">
            <v>3594923.04</v>
          </cell>
        </row>
        <row r="584">
          <cell r="A584">
            <v>79153416</v>
          </cell>
          <cell r="B584" t="str">
            <v>00738</v>
          </cell>
          <cell r="C584" t="str">
            <v>J08A</v>
          </cell>
          <cell r="D584" t="str">
            <v>GAVIRIA CASTELLANOS JORGE LUIS</v>
          </cell>
          <cell r="E584">
            <v>34486</v>
          </cell>
          <cell r="F584" t="str">
            <v>MEDICO ESPECIALISTA</v>
          </cell>
          <cell r="G584">
            <v>2438850.96</v>
          </cell>
        </row>
        <row r="585">
          <cell r="A585">
            <v>79153543</v>
          </cell>
          <cell r="B585" t="str">
            <v>00739</v>
          </cell>
          <cell r="C585" t="str">
            <v>D03A</v>
          </cell>
          <cell r="D585" t="str">
            <v>BENITEZ CORTES OSCAR</v>
          </cell>
          <cell r="E585">
            <v>33611</v>
          </cell>
          <cell r="F585" t="str">
            <v>MEDICO ESPECIALISTA</v>
          </cell>
          <cell r="G585">
            <v>2438850.96</v>
          </cell>
        </row>
        <row r="586">
          <cell r="A586">
            <v>79154333</v>
          </cell>
          <cell r="B586" t="str">
            <v>01216</v>
          </cell>
          <cell r="C586" t="str">
            <v>B01A</v>
          </cell>
          <cell r="D586" t="str">
            <v>OSPINA RAMIREZ JAIME ALBERTO</v>
          </cell>
          <cell r="E586">
            <v>36504</v>
          </cell>
          <cell r="F586" t="str">
            <v>MEDICO ESPECIALISTA</v>
          </cell>
          <cell r="G586">
            <v>4390231.92</v>
          </cell>
        </row>
        <row r="587">
          <cell r="A587">
            <v>79154914</v>
          </cell>
          <cell r="B587" t="str">
            <v>00741</v>
          </cell>
          <cell r="C587" t="str">
            <v>R02A</v>
          </cell>
          <cell r="D587" t="str">
            <v>TAVERA MATEUS LAUREANO</v>
          </cell>
          <cell r="E587">
            <v>30475</v>
          </cell>
          <cell r="F587" t="str">
            <v>AUXILIAR ADMINISTRATIVO</v>
          </cell>
          <cell r="G587">
            <v>1130715.1200000001</v>
          </cell>
        </row>
        <row r="588">
          <cell r="A588">
            <v>79155032</v>
          </cell>
          <cell r="B588" t="str">
            <v>00742</v>
          </cell>
          <cell r="C588" t="str">
            <v>R03A</v>
          </cell>
          <cell r="D588" t="str">
            <v>OSPINA TRUJILLO JAVIER</v>
          </cell>
          <cell r="E588">
            <v>30629</v>
          </cell>
          <cell r="F588" t="str">
            <v>AUXILIAR DE MANTENIMIENT</v>
          </cell>
          <cell r="G588">
            <v>1163723.28</v>
          </cell>
        </row>
        <row r="589">
          <cell r="A589">
            <v>79157275</v>
          </cell>
          <cell r="B589" t="str">
            <v>00747</v>
          </cell>
          <cell r="C589" t="str">
            <v>R03A</v>
          </cell>
          <cell r="D589" t="str">
            <v>ROA RODRIGUEZ DARIO ANTONIO</v>
          </cell>
          <cell r="E589">
            <v>30418</v>
          </cell>
          <cell r="F589" t="str">
            <v>AUXILIAR DE MANTENIMIENT</v>
          </cell>
          <cell r="G589">
            <v>1163723.28</v>
          </cell>
        </row>
        <row r="590">
          <cell r="A590">
            <v>79231714</v>
          </cell>
          <cell r="B590" t="str">
            <v>00748</v>
          </cell>
          <cell r="C590" t="str">
            <v>I06A</v>
          </cell>
          <cell r="D590" t="str">
            <v>MARQUEZ ALARCON GERARDO ARTURO</v>
          </cell>
          <cell r="E590">
            <v>34963</v>
          </cell>
          <cell r="F590" t="str">
            <v>MEDICO ESPECIALISTA</v>
          </cell>
          <cell r="G590">
            <v>2438850.96</v>
          </cell>
        </row>
        <row r="591">
          <cell r="A591">
            <v>79244101</v>
          </cell>
          <cell r="B591" t="str">
            <v>01055</v>
          </cell>
          <cell r="C591" t="str">
            <v>B01A</v>
          </cell>
          <cell r="D591" t="str">
            <v>HERNANDEZ RODRIGUEZ VICTOR M</v>
          </cell>
          <cell r="E591">
            <v>35492</v>
          </cell>
          <cell r="F591" t="str">
            <v>AUXILIAR AREA SALUD</v>
          </cell>
          <cell r="G591">
            <v>1452084.96</v>
          </cell>
        </row>
        <row r="592">
          <cell r="A592">
            <v>79250171</v>
          </cell>
          <cell r="B592" t="str">
            <v>00750</v>
          </cell>
          <cell r="C592" t="str">
            <v>T05A</v>
          </cell>
          <cell r="D592" t="str">
            <v>HERRERA FORERO GERMAN</v>
          </cell>
          <cell r="E592">
            <v>31932</v>
          </cell>
          <cell r="F592" t="str">
            <v>SECRETARIO</v>
          </cell>
          <cell r="G592">
            <v>1185156</v>
          </cell>
        </row>
        <row r="593">
          <cell r="A593">
            <v>79264991</v>
          </cell>
          <cell r="B593" t="str">
            <v>00752</v>
          </cell>
          <cell r="C593" t="str">
            <v>J15A</v>
          </cell>
          <cell r="D593" t="str">
            <v>GARCIA MONCALEANO HENRY</v>
          </cell>
          <cell r="E593">
            <v>35123</v>
          </cell>
          <cell r="F593" t="str">
            <v>MEDICO ESPECIALISTA</v>
          </cell>
          <cell r="G593">
            <v>2438850.96</v>
          </cell>
        </row>
        <row r="594">
          <cell r="A594">
            <v>79279812</v>
          </cell>
          <cell r="B594" t="str">
            <v>01590</v>
          </cell>
          <cell r="C594" t="str">
            <v>R03A</v>
          </cell>
          <cell r="D594" t="str">
            <v>SANTIAGO CALDERON FABIO</v>
          </cell>
          <cell r="E594">
            <v>40695</v>
          </cell>
          <cell r="F594" t="str">
            <v>AUXILIAR DE MANTENIMIENT</v>
          </cell>
          <cell r="G594">
            <v>1163723.28</v>
          </cell>
        </row>
        <row r="595">
          <cell r="A595">
            <v>79284056</v>
          </cell>
          <cell r="B595" t="str">
            <v>00754</v>
          </cell>
          <cell r="C595" t="str">
            <v>R03A</v>
          </cell>
          <cell r="D595" t="str">
            <v>CIFUENTES AVELLANEDA CARLOS E</v>
          </cell>
          <cell r="E595">
            <v>30504</v>
          </cell>
          <cell r="F595" t="str">
            <v>AUXILIAR DE MANTENIMIENT</v>
          </cell>
          <cell r="G595">
            <v>1163723.28</v>
          </cell>
        </row>
        <row r="596">
          <cell r="A596">
            <v>79287073</v>
          </cell>
          <cell r="B596" t="str">
            <v>01466</v>
          </cell>
          <cell r="C596" t="str">
            <v>R05A</v>
          </cell>
          <cell r="D596" t="str">
            <v>VERA RAMIREZ HERSON EDUARDO</v>
          </cell>
          <cell r="E596">
            <v>39639</v>
          </cell>
          <cell r="F596" t="str">
            <v>TECNICO OPERATIVO</v>
          </cell>
          <cell r="G596">
            <v>1674528.96</v>
          </cell>
        </row>
        <row r="597">
          <cell r="A597">
            <v>79290413</v>
          </cell>
          <cell r="B597" t="str">
            <v>01158</v>
          </cell>
          <cell r="C597" t="str">
            <v>J08A</v>
          </cell>
          <cell r="D597" t="str">
            <v>SASTOQUE PARISIER DANIEL</v>
          </cell>
          <cell r="E597">
            <v>35899</v>
          </cell>
          <cell r="F597" t="str">
            <v>MEDICO ESPECIALISTA</v>
          </cell>
          <cell r="G597">
            <v>2438850.96</v>
          </cell>
        </row>
        <row r="598">
          <cell r="A598">
            <v>79295226</v>
          </cell>
          <cell r="B598" t="str">
            <v>01599</v>
          </cell>
          <cell r="C598" t="str">
            <v>T07A</v>
          </cell>
          <cell r="D598" t="str">
            <v>BAQUERO GAMEZ OMAR JAVIER</v>
          </cell>
          <cell r="E598">
            <v>40758</v>
          </cell>
          <cell r="F598" t="str">
            <v>TECNICO OPERATIVO</v>
          </cell>
          <cell r="G598">
            <v>1936565.04</v>
          </cell>
        </row>
        <row r="599">
          <cell r="A599">
            <v>79300082</v>
          </cell>
          <cell r="B599" t="str">
            <v>00756</v>
          </cell>
          <cell r="C599" t="str">
            <v>C13A</v>
          </cell>
          <cell r="D599" t="str">
            <v>LUENGAS PEREZ PABLO ELIECER</v>
          </cell>
          <cell r="E599">
            <v>34936</v>
          </cell>
          <cell r="F599" t="str">
            <v>MEDICO ESPECIALISTA</v>
          </cell>
          <cell r="G599">
            <v>4390231.92</v>
          </cell>
        </row>
        <row r="600">
          <cell r="A600">
            <v>79307355</v>
          </cell>
          <cell r="B600" t="str">
            <v>01573</v>
          </cell>
          <cell r="C600" t="str">
            <v>M05A</v>
          </cell>
          <cell r="D600" t="str">
            <v>GOMEZ  LUIS FERNANDO</v>
          </cell>
          <cell r="E600">
            <v>40675</v>
          </cell>
          <cell r="F600" t="str">
            <v>AUXILIAR ADMINISTRATIVO</v>
          </cell>
          <cell r="G600">
            <v>1208706</v>
          </cell>
        </row>
        <row r="601">
          <cell r="A601">
            <v>79310508</v>
          </cell>
          <cell r="B601" t="str">
            <v>01587</v>
          </cell>
          <cell r="C601" t="str">
            <v>R03A</v>
          </cell>
          <cell r="D601" t="str">
            <v>RODRIGUEZ MAYORGA FERNANDO DE</v>
          </cell>
          <cell r="E601">
            <v>40695</v>
          </cell>
          <cell r="F601" t="str">
            <v>AUXILIAR DE MANTENIMIENT</v>
          </cell>
          <cell r="G601">
            <v>1163723.28</v>
          </cell>
        </row>
        <row r="602">
          <cell r="A602">
            <v>79317531</v>
          </cell>
          <cell r="B602" t="str">
            <v>00757</v>
          </cell>
          <cell r="C602" t="str">
            <v>D02A</v>
          </cell>
          <cell r="D602" t="str">
            <v>TORO MORENO FELIX ANDRES</v>
          </cell>
          <cell r="E602">
            <v>34386</v>
          </cell>
          <cell r="F602" t="str">
            <v>MEDICO ESPECIALISTA</v>
          </cell>
          <cell r="G602">
            <v>2438850.96</v>
          </cell>
        </row>
        <row r="603">
          <cell r="A603">
            <v>79328269</v>
          </cell>
          <cell r="B603" t="str">
            <v>00759</v>
          </cell>
          <cell r="C603" t="str">
            <v>R03A</v>
          </cell>
          <cell r="D603" t="str">
            <v>RINCON AMAYA LUIS GREGORIO</v>
          </cell>
          <cell r="E603">
            <v>32790</v>
          </cell>
          <cell r="F603" t="str">
            <v>AUXILIAR DE MANTENIMIENT</v>
          </cell>
          <cell r="G603">
            <v>1163723.28</v>
          </cell>
        </row>
        <row r="604">
          <cell r="A604">
            <v>79362081</v>
          </cell>
          <cell r="B604" t="str">
            <v>00762</v>
          </cell>
          <cell r="C604" t="str">
            <v>I01A</v>
          </cell>
          <cell r="D604" t="str">
            <v>CALLEJAS MARTINEZ BELMER</v>
          </cell>
          <cell r="E604">
            <v>33352</v>
          </cell>
          <cell r="F604" t="str">
            <v>OPERARIO DE SERVICIOS GE</v>
          </cell>
          <cell r="G604">
            <v>1163723.28</v>
          </cell>
        </row>
        <row r="605">
          <cell r="A605">
            <v>79372189</v>
          </cell>
          <cell r="B605" t="str">
            <v>01167</v>
          </cell>
          <cell r="C605" t="str">
            <v>I06A</v>
          </cell>
          <cell r="D605" t="str">
            <v>RUIZ ORDONEZ ALEJANDRO</v>
          </cell>
          <cell r="E605">
            <v>35919</v>
          </cell>
          <cell r="F605" t="str">
            <v>MEDICO ESPECIALISTA</v>
          </cell>
          <cell r="G605">
            <v>4390231.92</v>
          </cell>
        </row>
        <row r="606">
          <cell r="A606">
            <v>79385458</v>
          </cell>
          <cell r="B606" t="str">
            <v>01487</v>
          </cell>
          <cell r="C606" t="str">
            <v>T04A</v>
          </cell>
          <cell r="D606" t="str">
            <v>NIETO NAVARRETE MAURICIO</v>
          </cell>
          <cell r="E606">
            <v>40058</v>
          </cell>
          <cell r="F606" t="str">
            <v>PROFESIONAL UNIVERSITARI</v>
          </cell>
          <cell r="G606">
            <v>2311917.12</v>
          </cell>
        </row>
        <row r="607">
          <cell r="A607">
            <v>79389605</v>
          </cell>
          <cell r="B607" t="str">
            <v>00764</v>
          </cell>
          <cell r="C607" t="str">
            <v>J08A</v>
          </cell>
          <cell r="D607" t="str">
            <v>FERNANDEZ BERNAL FEDERICO</v>
          </cell>
          <cell r="E607">
            <v>35017</v>
          </cell>
          <cell r="F607" t="str">
            <v>MEDICO ESPECIALISTA</v>
          </cell>
          <cell r="G607">
            <v>4390231.92</v>
          </cell>
        </row>
        <row r="608">
          <cell r="A608">
            <v>79389684</v>
          </cell>
          <cell r="B608" t="str">
            <v>00765</v>
          </cell>
          <cell r="C608" t="str">
            <v>D03A</v>
          </cell>
          <cell r="D608" t="str">
            <v>BAQUERO GIRALDO RODRIGO ALFONS</v>
          </cell>
          <cell r="E608">
            <v>35093</v>
          </cell>
          <cell r="F608" t="str">
            <v>MEDICO ESPECIALISTA</v>
          </cell>
          <cell r="G608">
            <v>2438850.96</v>
          </cell>
        </row>
        <row r="609">
          <cell r="A609">
            <v>79399929</v>
          </cell>
          <cell r="B609" t="str">
            <v>01614</v>
          </cell>
          <cell r="C609" t="str">
            <v>R03A</v>
          </cell>
          <cell r="D609" t="str">
            <v>VARGAS PENA LUIS EDUARDO</v>
          </cell>
          <cell r="E609">
            <v>40878</v>
          </cell>
          <cell r="F609" t="str">
            <v>OPERARIO DE SERVICIOS GE</v>
          </cell>
          <cell r="G609">
            <v>1163723.28</v>
          </cell>
        </row>
        <row r="610">
          <cell r="A610">
            <v>79415171</v>
          </cell>
          <cell r="B610" t="str">
            <v>01140</v>
          </cell>
          <cell r="C610" t="str">
            <v>N08A</v>
          </cell>
          <cell r="D610" t="str">
            <v>GARCIA JUAN CARLOS</v>
          </cell>
          <cell r="E610">
            <v>35775</v>
          </cell>
          <cell r="F610" t="str">
            <v>CONDUCTOR</v>
          </cell>
          <cell r="G610">
            <v>1249933.92</v>
          </cell>
        </row>
        <row r="611">
          <cell r="A611">
            <v>79452149</v>
          </cell>
          <cell r="B611" t="str">
            <v>01285</v>
          </cell>
          <cell r="C611" t="str">
            <v>C01A</v>
          </cell>
          <cell r="D611" t="str">
            <v>SANDOVAL CADENA JAVIER ERNESTO</v>
          </cell>
          <cell r="E611">
            <v>37316</v>
          </cell>
          <cell r="F611" t="str">
            <v>MEDICO ESPECIALISTA</v>
          </cell>
          <cell r="G611">
            <v>4390231.92</v>
          </cell>
        </row>
        <row r="612">
          <cell r="A612">
            <v>79484118</v>
          </cell>
          <cell r="B612" t="str">
            <v>01303</v>
          </cell>
          <cell r="C612" t="str">
            <v>J09A</v>
          </cell>
          <cell r="D612" t="str">
            <v>RODRIGUEZ SANCHEZ ERNESTO</v>
          </cell>
          <cell r="E612">
            <v>37538</v>
          </cell>
          <cell r="F612" t="str">
            <v>MEDICO ESPECIALISTA</v>
          </cell>
          <cell r="G612">
            <v>2438850.96</v>
          </cell>
        </row>
        <row r="613">
          <cell r="A613">
            <v>79501411</v>
          </cell>
          <cell r="B613" t="str">
            <v>01318</v>
          </cell>
          <cell r="C613" t="str">
            <v>J03A</v>
          </cell>
          <cell r="D613" t="str">
            <v>SALCEDO ROZO MIGUEL ANGEL</v>
          </cell>
          <cell r="E613">
            <v>37538</v>
          </cell>
          <cell r="F613" t="str">
            <v>MEDICO ESPECIALISTA</v>
          </cell>
          <cell r="G613">
            <v>2438850.96</v>
          </cell>
        </row>
        <row r="614">
          <cell r="A614">
            <v>79520217</v>
          </cell>
          <cell r="B614" t="str">
            <v>01064</v>
          </cell>
          <cell r="C614" t="str">
            <v>B02A</v>
          </cell>
          <cell r="D614" t="str">
            <v>PARRA ZAPATA WILSON GERMAN</v>
          </cell>
          <cell r="E614">
            <v>35499</v>
          </cell>
          <cell r="F614" t="str">
            <v>OPERARIO DE SERVICIOS GE</v>
          </cell>
          <cell r="G614">
            <v>1163723.28</v>
          </cell>
        </row>
        <row r="615">
          <cell r="A615">
            <v>79520805</v>
          </cell>
          <cell r="B615" t="str">
            <v>01297</v>
          </cell>
          <cell r="C615" t="str">
            <v>J08A</v>
          </cell>
          <cell r="D615" t="str">
            <v>VELEZ MILLAN JUAN CARLOS</v>
          </cell>
          <cell r="E615">
            <v>37501</v>
          </cell>
          <cell r="F615" t="str">
            <v>MEDICO GENERAL</v>
          </cell>
          <cell r="G615">
            <v>3594923.04</v>
          </cell>
        </row>
        <row r="616">
          <cell r="A616">
            <v>79521016</v>
          </cell>
          <cell r="B616" t="str">
            <v>01567</v>
          </cell>
          <cell r="C616" t="str">
            <v>C14A</v>
          </cell>
          <cell r="D616" t="str">
            <v>RENTERIA MATIZ JAIRO ENRIQUE</v>
          </cell>
          <cell r="E616">
            <v>40560</v>
          </cell>
          <cell r="F616" t="str">
            <v>MEDICO ESPECIALISTA</v>
          </cell>
          <cell r="G616">
            <v>4390231.92</v>
          </cell>
        </row>
        <row r="617">
          <cell r="A617">
            <v>79541641</v>
          </cell>
          <cell r="B617" t="str">
            <v>01622</v>
          </cell>
          <cell r="C617" t="str">
            <v>J08A</v>
          </cell>
          <cell r="D617" t="str">
            <v>DENIZ Y MARTINEZ ARTURO ALEJAN</v>
          </cell>
          <cell r="E617">
            <v>40969</v>
          </cell>
          <cell r="F617" t="str">
            <v>MEDICO ESPECIALISTA</v>
          </cell>
          <cell r="G617">
            <v>2438850.96</v>
          </cell>
        </row>
        <row r="618">
          <cell r="A618">
            <v>79612352</v>
          </cell>
          <cell r="B618" t="str">
            <v>01609</v>
          </cell>
          <cell r="C618" t="str">
            <v>A26A</v>
          </cell>
          <cell r="D618" t="str">
            <v>PEREZ REYES HUGO FERNANDO</v>
          </cell>
          <cell r="E618">
            <v>40848</v>
          </cell>
          <cell r="F618" t="str">
            <v>MEDICO ESPECIALISTA</v>
          </cell>
          <cell r="G618">
            <v>4390231.92</v>
          </cell>
        </row>
        <row r="619">
          <cell r="A619">
            <v>79612531</v>
          </cell>
          <cell r="B619" t="str">
            <v>00774</v>
          </cell>
          <cell r="C619" t="str">
            <v>N08A</v>
          </cell>
          <cell r="D619" t="str">
            <v>LEON NUNEZ HENRY ARTURO</v>
          </cell>
          <cell r="E619">
            <v>34913</v>
          </cell>
          <cell r="F619" t="str">
            <v>CONDUCTOR</v>
          </cell>
          <cell r="G619">
            <v>1249933.92</v>
          </cell>
        </row>
        <row r="620">
          <cell r="A620">
            <v>79625397</v>
          </cell>
          <cell r="B620" t="str">
            <v>01497</v>
          </cell>
          <cell r="C620" t="str">
            <v>T06A</v>
          </cell>
          <cell r="D620" t="str">
            <v>LEON NUNEZ SAUL EDUARDO</v>
          </cell>
          <cell r="E620">
            <v>40087</v>
          </cell>
          <cell r="F620" t="str">
            <v>PROFESIONAL ESPECIALIZAD</v>
          </cell>
          <cell r="G620">
            <v>3567408</v>
          </cell>
        </row>
        <row r="621">
          <cell r="A621">
            <v>79626831</v>
          </cell>
          <cell r="B621" t="str">
            <v>01660</v>
          </cell>
          <cell r="C621" t="str">
            <v>B01A</v>
          </cell>
          <cell r="D621" t="str">
            <v>MELENDEZ ALVIAR HECTOR MAURICI</v>
          </cell>
          <cell r="E621">
            <v>41283</v>
          </cell>
          <cell r="F621" t="str">
            <v>MEDICO ESPECIALISTA</v>
          </cell>
          <cell r="G621">
            <v>2438850.96</v>
          </cell>
        </row>
        <row r="622">
          <cell r="A622">
            <v>79708611</v>
          </cell>
          <cell r="B622" t="str">
            <v>01655</v>
          </cell>
          <cell r="C622" t="str">
            <v>J09A</v>
          </cell>
          <cell r="D622" t="str">
            <v>NINO PEREZ RICARDO</v>
          </cell>
          <cell r="E622">
            <v>41214</v>
          </cell>
          <cell r="F622" t="str">
            <v>MEDICO ESPECIALISTA</v>
          </cell>
          <cell r="G622">
            <v>4390231.92</v>
          </cell>
        </row>
        <row r="623">
          <cell r="A623">
            <v>79735010</v>
          </cell>
          <cell r="B623" t="str">
            <v>01638</v>
          </cell>
          <cell r="C623" t="str">
            <v>M05A</v>
          </cell>
          <cell r="D623" t="str">
            <v>RUBIANO BENAVIDES RODRIGO</v>
          </cell>
          <cell r="E623">
            <v>41064</v>
          </cell>
          <cell r="F623" t="str">
            <v>AUXILIAR AREA SALUD</v>
          </cell>
          <cell r="G623">
            <v>1130220.96</v>
          </cell>
        </row>
        <row r="624">
          <cell r="A624">
            <v>79753127</v>
          </cell>
          <cell r="B624" t="str">
            <v>01440</v>
          </cell>
          <cell r="C624" t="str">
            <v>C01A</v>
          </cell>
          <cell r="D624" t="str">
            <v>GUTIERREZ ZAMUDIO IOVAN ALEXAN</v>
          </cell>
          <cell r="E624">
            <v>39266</v>
          </cell>
          <cell r="F624" t="str">
            <v>MEDICO ESPECIALISTA</v>
          </cell>
          <cell r="G624">
            <v>4390231.92</v>
          </cell>
        </row>
        <row r="625">
          <cell r="A625">
            <v>79753871</v>
          </cell>
          <cell r="B625" t="str">
            <v>01657</v>
          </cell>
          <cell r="C625" t="str">
            <v>C01A</v>
          </cell>
          <cell r="D625" t="str">
            <v>MARTINEZ CARVAJAL JUAN CARLOS</v>
          </cell>
          <cell r="E625">
            <v>41276</v>
          </cell>
          <cell r="F625" t="str">
            <v>MEDICO ESPECIALISTA</v>
          </cell>
          <cell r="G625">
            <v>4390231.92</v>
          </cell>
        </row>
        <row r="626">
          <cell r="A626">
            <v>79770662</v>
          </cell>
          <cell r="B626" t="str">
            <v>01541</v>
          </cell>
          <cell r="C626" t="str">
            <v>B02A</v>
          </cell>
          <cell r="D626" t="str">
            <v>CABRA BARRETO WALTHER RAFAEL</v>
          </cell>
          <cell r="E626">
            <v>40422</v>
          </cell>
          <cell r="F626" t="str">
            <v>OPERARIO DE SERVICIOS GE</v>
          </cell>
          <cell r="G626">
            <v>1163723.28</v>
          </cell>
        </row>
        <row r="627">
          <cell r="A627">
            <v>79795955</v>
          </cell>
          <cell r="B627" t="str">
            <v>01339</v>
          </cell>
          <cell r="C627" t="str">
            <v>T07A</v>
          </cell>
          <cell r="D627" t="str">
            <v>ALFARO ROJAS DANIEL</v>
          </cell>
          <cell r="E627">
            <v>38098</v>
          </cell>
          <cell r="F627" t="str">
            <v>PROFESIONAL ESPECIALIZAD</v>
          </cell>
          <cell r="G627">
            <v>3167367.12</v>
          </cell>
        </row>
        <row r="628">
          <cell r="A628">
            <v>79836129</v>
          </cell>
          <cell r="B628" t="str">
            <v>01521</v>
          </cell>
          <cell r="C628" t="str">
            <v>N01A</v>
          </cell>
          <cell r="D628" t="str">
            <v>RODRIGUEZ PEREZ JAVIER HERNAND</v>
          </cell>
          <cell r="E628">
            <v>40238</v>
          </cell>
          <cell r="F628" t="str">
            <v>ENFERMERO</v>
          </cell>
          <cell r="G628">
            <v>2706949.92</v>
          </cell>
        </row>
        <row r="629">
          <cell r="A629">
            <v>79906001</v>
          </cell>
          <cell r="B629" t="str">
            <v>01430</v>
          </cell>
          <cell r="C629" t="str">
            <v>J02A</v>
          </cell>
          <cell r="D629" t="str">
            <v>RAMIREZ LARA JOSE DE JESUS</v>
          </cell>
          <cell r="E629">
            <v>39234</v>
          </cell>
          <cell r="F629" t="str">
            <v>AUXILIAR AREA SALUD</v>
          </cell>
          <cell r="G629">
            <v>1452084.96</v>
          </cell>
        </row>
        <row r="630">
          <cell r="A630">
            <v>79915693</v>
          </cell>
          <cell r="B630" t="str">
            <v>01431</v>
          </cell>
          <cell r="C630" t="str">
            <v>B01A</v>
          </cell>
          <cell r="D630" t="str">
            <v>RUIZ PERILLA FREDY ALEXANDER</v>
          </cell>
          <cell r="E630">
            <v>39234</v>
          </cell>
          <cell r="F630" t="str">
            <v>AUXILIAR AREA SALUD</v>
          </cell>
          <cell r="G630">
            <v>1452084.96</v>
          </cell>
        </row>
        <row r="631">
          <cell r="A631">
            <v>79942807</v>
          </cell>
          <cell r="B631" t="str">
            <v>01607</v>
          </cell>
          <cell r="C631" t="str">
            <v>E01A</v>
          </cell>
          <cell r="D631" t="str">
            <v>GAIDOS NATES CARLOS ALBERTO</v>
          </cell>
          <cell r="E631">
            <v>40848</v>
          </cell>
          <cell r="F631" t="str">
            <v>ODONTOLOGO ESPECIALISTA</v>
          </cell>
          <cell r="G631">
            <v>3292780.08</v>
          </cell>
        </row>
        <row r="632">
          <cell r="A632">
            <v>79946725</v>
          </cell>
          <cell r="B632" t="str">
            <v>00780</v>
          </cell>
          <cell r="C632" t="str">
            <v>Q03A</v>
          </cell>
          <cell r="D632" t="str">
            <v>QUINTERO MONTANEZ JONNY A</v>
          </cell>
          <cell r="E632">
            <v>35303</v>
          </cell>
          <cell r="F632" t="str">
            <v>AUXILIAR ADMINISTRATIVO</v>
          </cell>
          <cell r="G632">
            <v>1130715.1200000001</v>
          </cell>
        </row>
        <row r="633">
          <cell r="A633">
            <v>79947383</v>
          </cell>
          <cell r="B633" t="str">
            <v>01535</v>
          </cell>
          <cell r="C633" t="str">
            <v>I05A</v>
          </cell>
          <cell r="D633" t="str">
            <v>VALBUENA SALCEDO FELIPE ANDRES</v>
          </cell>
          <cell r="E633">
            <v>40422</v>
          </cell>
          <cell r="F633" t="str">
            <v>MEDICO ESPECIALISTA</v>
          </cell>
          <cell r="G633">
            <v>2438850.96</v>
          </cell>
        </row>
        <row r="634">
          <cell r="A634">
            <v>79970593</v>
          </cell>
          <cell r="B634" t="str">
            <v>01563</v>
          </cell>
          <cell r="C634" t="str">
            <v>A06A</v>
          </cell>
          <cell r="D634" t="str">
            <v>ALVARADO LOPEZ DIEGO FERNANDO</v>
          </cell>
          <cell r="E634">
            <v>40484</v>
          </cell>
          <cell r="F634" t="str">
            <v>ENFERMERO</v>
          </cell>
          <cell r="G634">
            <v>2706949.92</v>
          </cell>
        </row>
        <row r="635">
          <cell r="A635">
            <v>80049538</v>
          </cell>
          <cell r="B635" t="str">
            <v>01484</v>
          </cell>
          <cell r="C635" t="str">
            <v>R03A</v>
          </cell>
          <cell r="D635" t="str">
            <v>HERNANDEZ RODRIGUEZ MACEDONIO</v>
          </cell>
          <cell r="E635">
            <v>40058</v>
          </cell>
          <cell r="F635" t="str">
            <v>PROFESIONAL ESPECIALIZAD</v>
          </cell>
          <cell r="G635">
            <v>3109537.92</v>
          </cell>
        </row>
        <row r="636">
          <cell r="A636">
            <v>80059778</v>
          </cell>
          <cell r="B636" t="str">
            <v>01564</v>
          </cell>
          <cell r="C636" t="str">
            <v>I01A</v>
          </cell>
          <cell r="D636" t="str">
            <v>HERNANDEZ BUENAHORA EDUARDO</v>
          </cell>
          <cell r="E636">
            <v>40490</v>
          </cell>
          <cell r="F636" t="str">
            <v>ENFERMERO</v>
          </cell>
          <cell r="G636">
            <v>2706949.92</v>
          </cell>
        </row>
        <row r="637">
          <cell r="A637">
            <v>80083204</v>
          </cell>
          <cell r="B637" t="str">
            <v>01443</v>
          </cell>
          <cell r="C637" t="str">
            <v>R03A</v>
          </cell>
          <cell r="D637" t="str">
            <v>VILLAMIL CASTRO OSCAR LEONARDO</v>
          </cell>
          <cell r="E637">
            <v>39295</v>
          </cell>
          <cell r="F637" t="str">
            <v>AUXILIAR DE MANTENIMIENT</v>
          </cell>
          <cell r="G637">
            <v>1163723.28</v>
          </cell>
        </row>
        <row r="638">
          <cell r="A638">
            <v>80091023</v>
          </cell>
          <cell r="B638" t="str">
            <v>01597</v>
          </cell>
          <cell r="C638" t="str">
            <v>S02A</v>
          </cell>
          <cell r="D638" t="str">
            <v>CONTRERAS CORTES MARIO ALBERTO</v>
          </cell>
          <cell r="E638">
            <v>40758</v>
          </cell>
          <cell r="F638" t="str">
            <v>TECNICO OPERATIVO</v>
          </cell>
          <cell r="G638">
            <v>1786050.96</v>
          </cell>
        </row>
        <row r="639">
          <cell r="A639">
            <v>80096596</v>
          </cell>
          <cell r="B639" t="str">
            <v>01530</v>
          </cell>
          <cell r="C639" t="str">
            <v>T04A</v>
          </cell>
          <cell r="D639" t="str">
            <v>HERNANDEZ PALACIOS JULIAN HERN</v>
          </cell>
          <cell r="E639">
            <v>40330</v>
          </cell>
          <cell r="F639" t="str">
            <v>JEFE DE OFICINA</v>
          </cell>
          <cell r="G639">
            <v>3567408</v>
          </cell>
        </row>
        <row r="640">
          <cell r="A640">
            <v>80097865</v>
          </cell>
          <cell r="B640" t="str">
            <v>01441</v>
          </cell>
          <cell r="C640" t="str">
            <v>C01A</v>
          </cell>
          <cell r="D640" t="str">
            <v>ROMERO RODRIGUEZ JOHN JAIME</v>
          </cell>
          <cell r="E640">
            <v>39266</v>
          </cell>
          <cell r="F640" t="str">
            <v>AUXILIAR AREA SALUD</v>
          </cell>
          <cell r="G640">
            <v>1452084.96</v>
          </cell>
        </row>
        <row r="641">
          <cell r="A641">
            <v>80190173</v>
          </cell>
          <cell r="B641" t="str">
            <v>01610</v>
          </cell>
          <cell r="C641" t="str">
            <v>S03A</v>
          </cell>
          <cell r="D641" t="str">
            <v>SANCHEZ BERMUDEZ CARLOS EDUARD</v>
          </cell>
          <cell r="E641">
            <v>40848</v>
          </cell>
          <cell r="F641" t="str">
            <v>AUXILIAR AREA SALUD</v>
          </cell>
          <cell r="G641">
            <v>1499308.08</v>
          </cell>
        </row>
        <row r="642">
          <cell r="A642">
            <v>80201919</v>
          </cell>
          <cell r="B642" t="str">
            <v>01658</v>
          </cell>
          <cell r="C642" t="str">
            <v>B01A</v>
          </cell>
          <cell r="D642" t="str">
            <v>LOPEZ SUESCUN HERNAN ARTURO</v>
          </cell>
          <cell r="E642">
            <v>41295</v>
          </cell>
          <cell r="F642" t="str">
            <v>MEDICO GENERAL</v>
          </cell>
          <cell r="G642">
            <v>2190819</v>
          </cell>
        </row>
        <row r="643">
          <cell r="A643">
            <v>80263978</v>
          </cell>
          <cell r="B643" t="str">
            <v>00781</v>
          </cell>
          <cell r="C643" t="str">
            <v>N08A</v>
          </cell>
          <cell r="D643" t="str">
            <v>LOPEZ REYES JOSE IGNACIO</v>
          </cell>
          <cell r="E643">
            <v>34137</v>
          </cell>
          <cell r="F643" t="str">
            <v>CONDUCTOR</v>
          </cell>
          <cell r="G643">
            <v>1249933.92</v>
          </cell>
        </row>
        <row r="644">
          <cell r="A644">
            <v>80354819</v>
          </cell>
          <cell r="B644" t="str">
            <v>00782</v>
          </cell>
          <cell r="C644" t="str">
            <v>I01A</v>
          </cell>
          <cell r="D644" t="str">
            <v>BOLIVAR OICATA JUAN CARLOS</v>
          </cell>
          <cell r="E644">
            <v>35303</v>
          </cell>
          <cell r="F644" t="str">
            <v>OPERARIO DE SERVICIOS GE</v>
          </cell>
          <cell r="G644">
            <v>1163723.28</v>
          </cell>
        </row>
        <row r="645">
          <cell r="A645">
            <v>80401795</v>
          </cell>
          <cell r="B645" t="str">
            <v>00784</v>
          </cell>
          <cell r="C645" t="str">
            <v>S05A</v>
          </cell>
          <cell r="D645" t="str">
            <v>TRUJILLO MATTA CARLOS IVAN</v>
          </cell>
          <cell r="E645">
            <v>33291</v>
          </cell>
          <cell r="F645" t="str">
            <v>AUXILIAR ADMINISTRATIVO</v>
          </cell>
          <cell r="G645">
            <v>1357632.96</v>
          </cell>
        </row>
        <row r="646">
          <cell r="A646">
            <v>80409196</v>
          </cell>
          <cell r="B646" t="str">
            <v>01528</v>
          </cell>
          <cell r="C646" t="str">
            <v>C13A</v>
          </cell>
          <cell r="D646" t="str">
            <v>MOGOLLON CRUZ GERMAN AQUILINO</v>
          </cell>
          <cell r="E646">
            <v>40330</v>
          </cell>
          <cell r="F646" t="str">
            <v>MEDICO ESPECIALISTA</v>
          </cell>
          <cell r="G646">
            <v>2438850.96</v>
          </cell>
        </row>
        <row r="647">
          <cell r="A647">
            <v>80412676</v>
          </cell>
          <cell r="B647" t="str">
            <v>00786</v>
          </cell>
          <cell r="C647" t="str">
            <v>C14A</v>
          </cell>
          <cell r="D647" t="str">
            <v>SANCHEZ PARIS JUAN CARLOS</v>
          </cell>
          <cell r="E647">
            <v>35066</v>
          </cell>
          <cell r="F647" t="str">
            <v>MEDICO ESPECIALISTA</v>
          </cell>
          <cell r="G647">
            <v>4390231.92</v>
          </cell>
        </row>
        <row r="648">
          <cell r="A648">
            <v>80417728</v>
          </cell>
          <cell r="B648" t="str">
            <v>00787</v>
          </cell>
          <cell r="C648" t="str">
            <v>N08A</v>
          </cell>
          <cell r="D648" t="str">
            <v>LEON GUERRERO ALIRIO</v>
          </cell>
          <cell r="E648">
            <v>33751</v>
          </cell>
          <cell r="F648" t="str">
            <v>CONDUCTOR</v>
          </cell>
          <cell r="G648">
            <v>1249933.92</v>
          </cell>
        </row>
        <row r="649">
          <cell r="A649">
            <v>80423920</v>
          </cell>
          <cell r="B649" t="str">
            <v>01352</v>
          </cell>
          <cell r="C649" t="str">
            <v>E01A</v>
          </cell>
          <cell r="D649" t="str">
            <v>BARRETO SUAREZ DIEGO MAURICIO</v>
          </cell>
          <cell r="E649">
            <v>38427</v>
          </cell>
          <cell r="F649" t="str">
            <v>ODONTOLOGO ESPECIALISTA</v>
          </cell>
          <cell r="G649">
            <v>2311917</v>
          </cell>
        </row>
        <row r="650">
          <cell r="A650">
            <v>80425782</v>
          </cell>
          <cell r="B650" t="str">
            <v>01479</v>
          </cell>
          <cell r="C650" t="str">
            <v>D02A</v>
          </cell>
          <cell r="D650" t="str">
            <v>RODRIGUEZ ORTIZ JORGE AUGUSTO</v>
          </cell>
          <cell r="E650">
            <v>39968</v>
          </cell>
          <cell r="F650" t="str">
            <v>MEDICO ESPECIALISTA</v>
          </cell>
          <cell r="G650">
            <v>4390231.92</v>
          </cell>
        </row>
        <row r="651">
          <cell r="A651">
            <v>80564541</v>
          </cell>
          <cell r="B651" t="str">
            <v>01524</v>
          </cell>
          <cell r="C651" t="str">
            <v>S02A</v>
          </cell>
          <cell r="D651" t="str">
            <v>PEREZ RAMOS NELSON HERNANDO</v>
          </cell>
          <cell r="E651">
            <v>40407</v>
          </cell>
          <cell r="F651" t="str">
            <v>AUXILIAR ADMINISTRATIVO</v>
          </cell>
          <cell r="G651">
            <v>1452084.96</v>
          </cell>
        </row>
        <row r="652">
          <cell r="A652">
            <v>80818774</v>
          </cell>
          <cell r="B652" t="str">
            <v>01579</v>
          </cell>
          <cell r="C652" t="str">
            <v>N08A</v>
          </cell>
          <cell r="D652" t="str">
            <v>QUEVEDO TABARES JHONATTAN</v>
          </cell>
          <cell r="E652">
            <v>40665</v>
          </cell>
          <cell r="F652" t="str">
            <v>AUXILIAR AREA SALUD</v>
          </cell>
          <cell r="G652">
            <v>1452084.96</v>
          </cell>
        </row>
        <row r="653">
          <cell r="A653">
            <v>80830527</v>
          </cell>
          <cell r="B653" t="str">
            <v>01611</v>
          </cell>
          <cell r="C653" t="str">
            <v>R09A</v>
          </cell>
          <cell r="D653" t="str">
            <v>BONILLA ANTURY JHON HAROLD</v>
          </cell>
          <cell r="E653">
            <v>40878</v>
          </cell>
          <cell r="F653" t="str">
            <v>OPERARIO DE SERVICIOS GE</v>
          </cell>
          <cell r="G653">
            <v>1163723.28</v>
          </cell>
        </row>
        <row r="654">
          <cell r="A654">
            <v>85125364</v>
          </cell>
          <cell r="B654" t="str">
            <v>01651</v>
          </cell>
          <cell r="C654" t="str">
            <v>C01A</v>
          </cell>
          <cell r="D654" t="str">
            <v>LOZANO FLOREZ JOSE RAFAEL</v>
          </cell>
          <cell r="E654">
            <v>41183</v>
          </cell>
          <cell r="F654" t="str">
            <v>MEDICO ESPECIALISTA</v>
          </cell>
          <cell r="G654">
            <v>4390231.92</v>
          </cell>
        </row>
        <row r="655">
          <cell r="A655">
            <v>88138756</v>
          </cell>
          <cell r="B655" t="str">
            <v>01143</v>
          </cell>
          <cell r="C655" t="str">
            <v>C01A</v>
          </cell>
          <cell r="D655" t="str">
            <v>FUENTES TORRADO EDGARD AUGUSTO</v>
          </cell>
          <cell r="E655">
            <v>35825</v>
          </cell>
          <cell r="F655" t="str">
            <v>MEDICO ESPECIALISTA</v>
          </cell>
          <cell r="G655">
            <v>4390231.92</v>
          </cell>
        </row>
        <row r="656">
          <cell r="A656">
            <v>88276841</v>
          </cell>
          <cell r="B656" t="str">
            <v>01503</v>
          </cell>
          <cell r="C656" t="str">
            <v>R03A</v>
          </cell>
          <cell r="D656" t="str">
            <v>ANGARITA AREVALO RAUL</v>
          </cell>
          <cell r="E656">
            <v>40120</v>
          </cell>
          <cell r="F656" t="str">
            <v>AUXILIAR DE MANTENIMIENT</v>
          </cell>
          <cell r="G656">
            <v>1163723.28</v>
          </cell>
        </row>
        <row r="657">
          <cell r="A657">
            <v>91284553</v>
          </cell>
          <cell r="B657" t="str">
            <v>01396</v>
          </cell>
          <cell r="C657" t="str">
            <v>I06A</v>
          </cell>
          <cell r="D657" t="str">
            <v>VALDERRAMA CASTANO VLADIMIR</v>
          </cell>
          <cell r="E657">
            <v>39153</v>
          </cell>
          <cell r="F657" t="str">
            <v>MEDICO ESPECIALISTA</v>
          </cell>
          <cell r="G657">
            <v>2438850.96</v>
          </cell>
        </row>
        <row r="658">
          <cell r="A658">
            <v>92508161</v>
          </cell>
          <cell r="B658" t="str">
            <v>01642</v>
          </cell>
          <cell r="C658" t="str">
            <v>M05A</v>
          </cell>
          <cell r="D658" t="str">
            <v>MERLANO MEDRANO EVER JOSUE</v>
          </cell>
          <cell r="E658">
            <v>41093</v>
          </cell>
          <cell r="F658" t="str">
            <v>AUXILIAR AREA SALUD</v>
          </cell>
          <cell r="G658">
            <v>1130220.96</v>
          </cell>
        </row>
        <row r="659">
          <cell r="A659">
            <v>93082340</v>
          </cell>
          <cell r="B659" t="str">
            <v>00792</v>
          </cell>
          <cell r="C659" t="str">
            <v>S04A</v>
          </cell>
          <cell r="D659" t="str">
            <v>SANCHEZ LOZANO JORGE ELIECER</v>
          </cell>
          <cell r="E659">
            <v>32548</v>
          </cell>
          <cell r="F659" t="str">
            <v>AUXILIAR AREA SALUD</v>
          </cell>
          <cell r="G659">
            <v>1130117.04</v>
          </cell>
        </row>
        <row r="660">
          <cell r="A660">
            <v>1013611676</v>
          </cell>
          <cell r="B660" t="str">
            <v>01552</v>
          </cell>
          <cell r="C660" t="str">
            <v>A11A</v>
          </cell>
          <cell r="D660" t="str">
            <v>CEPEDA LOPEZ JEIMMY LIZETH</v>
          </cell>
          <cell r="E660">
            <v>40443</v>
          </cell>
          <cell r="F660" t="str">
            <v>AUXILIAR AREA SALUD</v>
          </cell>
          <cell r="G660">
            <v>1452084.96</v>
          </cell>
        </row>
        <row r="661">
          <cell r="A661">
            <v>1018439834</v>
          </cell>
          <cell r="B661" t="str">
            <v>01543</v>
          </cell>
          <cell r="C661" t="str">
            <v>B02A</v>
          </cell>
          <cell r="D661" t="str">
            <v>PRIETO GUZMAN FRANYI ASTRID</v>
          </cell>
          <cell r="E661">
            <v>40443</v>
          </cell>
          <cell r="F661" t="str">
            <v>AUXILIAR AREA SALUD</v>
          </cell>
          <cell r="G661">
            <v>1452084.96</v>
          </cell>
        </row>
        <row r="662">
          <cell r="A662">
            <v>1019022941</v>
          </cell>
          <cell r="B662" t="str">
            <v>01546</v>
          </cell>
          <cell r="C662" t="str">
            <v>C01A</v>
          </cell>
          <cell r="D662" t="str">
            <v>OSORIO VELANDIA NATALY CRISTIN</v>
          </cell>
          <cell r="E662">
            <v>40443</v>
          </cell>
          <cell r="F662" t="str">
            <v>AUXILIAR AREA SALUD</v>
          </cell>
          <cell r="G662">
            <v>1452084.96</v>
          </cell>
        </row>
        <row r="663">
          <cell r="A663">
            <v>1020723937</v>
          </cell>
          <cell r="B663" t="str">
            <v>01621</v>
          </cell>
          <cell r="C663" t="str">
            <v>N08A</v>
          </cell>
          <cell r="D663" t="str">
            <v>HIGUERA VILLALOBOS OSCAR JAVIE</v>
          </cell>
          <cell r="E663">
            <v>40918</v>
          </cell>
          <cell r="F663" t="str">
            <v>AUXILIAR AREA SALUD</v>
          </cell>
          <cell r="G663">
            <v>1452084.96</v>
          </cell>
        </row>
        <row r="664">
          <cell r="A664">
            <v>1020736768</v>
          </cell>
          <cell r="B664" t="str">
            <v>01553</v>
          </cell>
          <cell r="C664" t="str">
            <v>C13A</v>
          </cell>
          <cell r="D664" t="str">
            <v>BRAN PRIETO LEIDY JOHANNA</v>
          </cell>
          <cell r="E664">
            <v>40443</v>
          </cell>
          <cell r="F664" t="str">
            <v>AUXILIAR AREA SALUD</v>
          </cell>
          <cell r="G664">
            <v>1452084.96</v>
          </cell>
        </row>
        <row r="665">
          <cell r="A665">
            <v>1020762221</v>
          </cell>
          <cell r="B665" t="str">
            <v>01612</v>
          </cell>
          <cell r="C665" t="str">
            <v>P03A</v>
          </cell>
          <cell r="D665" t="str">
            <v>SANCHEZ GARAY DIANA MIRELLA</v>
          </cell>
          <cell r="E665">
            <v>40878</v>
          </cell>
          <cell r="F665" t="str">
            <v>OPERARIO DE SERVICIOS GE</v>
          </cell>
          <cell r="G665">
            <v>1009796.88</v>
          </cell>
        </row>
        <row r="666">
          <cell r="A666">
            <v>1049605935</v>
          </cell>
          <cell r="B666" t="str">
            <v>01577</v>
          </cell>
          <cell r="C666" t="str">
            <v>J09A</v>
          </cell>
          <cell r="D666" t="str">
            <v>ALARCON PERILLA ERIKA JULIETH</v>
          </cell>
          <cell r="E666">
            <v>40665</v>
          </cell>
          <cell r="F666" t="str">
            <v>AUXILIAR AREA SALUD</v>
          </cell>
          <cell r="G666">
            <v>1452084.96</v>
          </cell>
        </row>
        <row r="667">
          <cell r="A667">
            <v>1136882417</v>
          </cell>
          <cell r="B667" t="str">
            <v>01454</v>
          </cell>
          <cell r="C667" t="str">
            <v>J09A</v>
          </cell>
          <cell r="D667" t="str">
            <v>ROMERO  CARLOS ALBERTO</v>
          </cell>
          <cell r="E667">
            <v>39342</v>
          </cell>
          <cell r="F667" t="str">
            <v>MEDICO ESPECIALISTA</v>
          </cell>
          <cell r="G667">
            <v>4390231.92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71"/>
  <sheetViews>
    <sheetView zoomScale="106" zoomScaleNormal="106" workbookViewId="0">
      <pane xSplit="1" ySplit="6" topLeftCell="B210" activePane="bottomRight" state="frozen"/>
      <selection pane="topRight" activeCell="B1" sqref="B1"/>
      <selection pane="bottomLeft" activeCell="A7" sqref="A7"/>
      <selection pane="bottomRight" sqref="A1:Q1"/>
    </sheetView>
  </sheetViews>
  <sheetFormatPr baseColWidth="10" defaultRowHeight="15" x14ac:dyDescent="0.25"/>
  <cols>
    <col min="1" max="1" width="6.7109375" style="2" customWidth="1"/>
    <col min="2" max="2" width="9.5703125" style="2" customWidth="1"/>
    <col min="3" max="3" width="8.42578125" style="2" customWidth="1"/>
    <col min="4" max="5" width="9.42578125" style="2" customWidth="1"/>
    <col min="6" max="7" width="9.140625" style="2" customWidth="1"/>
    <col min="8" max="8" width="8.42578125" style="2" customWidth="1"/>
    <col min="9" max="9" width="9.85546875" style="2" customWidth="1"/>
    <col min="10" max="10" width="9.5703125" style="2" customWidth="1"/>
    <col min="11" max="11" width="11.42578125" style="2"/>
    <col min="12" max="12" width="9.7109375" style="2" customWidth="1"/>
    <col min="13" max="13" width="5.140625" style="2" customWidth="1"/>
    <col min="14" max="14" width="11.85546875" style="2" customWidth="1"/>
    <col min="15" max="15" width="13.7109375" style="2" customWidth="1"/>
    <col min="16" max="16" width="9.5703125" style="2" customWidth="1"/>
    <col min="17" max="17" width="6.7109375" style="2" customWidth="1"/>
    <col min="18" max="16384" width="11.42578125" style="2"/>
  </cols>
  <sheetData>
    <row r="1" spans="1:17" ht="15" customHeight="1" x14ac:dyDescent="0.25">
      <c r="A1" s="60" t="s">
        <v>33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1" t="s">
        <v>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ht="15" customHeight="1" x14ac:dyDescent="0.25">
      <c r="A3" s="61" t="s">
        <v>4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7" ht="43.5" customHeight="1" thickBot="1" x14ac:dyDescent="0.3">
      <c r="A4" s="56" t="s">
        <v>27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</row>
    <row r="5" spans="1:17" ht="15.75" customHeight="1" thickBot="1" x14ac:dyDescent="0.3">
      <c r="A5" s="24"/>
      <c r="B5" s="62" t="s">
        <v>5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57" t="s">
        <v>6</v>
      </c>
      <c r="N5" s="57"/>
      <c r="O5" s="57"/>
      <c r="P5" s="63" t="s">
        <v>7</v>
      </c>
      <c r="Q5" s="65" t="s">
        <v>8</v>
      </c>
    </row>
    <row r="6" spans="1:17" ht="45.75" thickBot="1" x14ac:dyDescent="0.3">
      <c r="A6" s="25" t="s">
        <v>1</v>
      </c>
      <c r="B6" s="3" t="s">
        <v>9</v>
      </c>
      <c r="C6" s="3" t="s">
        <v>10</v>
      </c>
      <c r="D6" s="3" t="s">
        <v>11</v>
      </c>
      <c r="E6" s="3" t="s">
        <v>25</v>
      </c>
      <c r="F6" s="3" t="s">
        <v>12</v>
      </c>
      <c r="G6" s="3" t="s">
        <v>13</v>
      </c>
      <c r="H6" s="3" t="s">
        <v>14</v>
      </c>
      <c r="I6" s="3" t="s">
        <v>15</v>
      </c>
      <c r="J6" s="3" t="s">
        <v>16</v>
      </c>
      <c r="K6" s="3" t="s">
        <v>26</v>
      </c>
      <c r="L6" s="3" t="s">
        <v>17</v>
      </c>
      <c r="M6" s="26" t="s">
        <v>18</v>
      </c>
      <c r="N6" s="26" t="s">
        <v>2</v>
      </c>
      <c r="O6" s="26" t="s">
        <v>19</v>
      </c>
      <c r="P6" s="64"/>
      <c r="Q6" s="66"/>
    </row>
    <row r="7" spans="1:17" x14ac:dyDescent="0.25">
      <c r="A7" s="27">
        <v>35431</v>
      </c>
      <c r="B7" s="7">
        <v>0</v>
      </c>
      <c r="C7" s="28"/>
      <c r="D7" s="28">
        <v>0</v>
      </c>
      <c r="E7" s="28">
        <v>0</v>
      </c>
      <c r="F7" s="29"/>
      <c r="G7" s="29"/>
      <c r="H7" s="4"/>
      <c r="I7" s="29"/>
      <c r="J7" s="4"/>
      <c r="K7" s="4"/>
      <c r="L7" s="28">
        <f>SUM(B7:K7)</f>
        <v>0</v>
      </c>
      <c r="M7" s="30"/>
      <c r="N7" s="30"/>
      <c r="O7" s="30"/>
      <c r="P7" s="4"/>
      <c r="Q7" s="31"/>
    </row>
    <row r="8" spans="1:17" x14ac:dyDescent="0.25">
      <c r="A8" s="32">
        <v>35462</v>
      </c>
      <c r="B8" s="8">
        <f>+B7</f>
        <v>0</v>
      </c>
      <c r="C8" s="33"/>
      <c r="D8" s="33">
        <f>+D7</f>
        <v>0</v>
      </c>
      <c r="E8" s="33">
        <f>+E7</f>
        <v>0</v>
      </c>
      <c r="F8" s="5"/>
      <c r="G8" s="5"/>
      <c r="H8" s="5"/>
      <c r="I8" s="5"/>
      <c r="J8" s="5"/>
      <c r="K8" s="5"/>
      <c r="L8" s="33">
        <f t="shared" ref="L8:L71" si="0">SUM(B8:K8)</f>
        <v>0</v>
      </c>
      <c r="M8" s="34"/>
      <c r="N8" s="34"/>
      <c r="O8" s="34"/>
      <c r="P8" s="5"/>
      <c r="Q8" s="35"/>
    </row>
    <row r="9" spans="1:17" x14ac:dyDescent="0.25">
      <c r="A9" s="32">
        <v>35490</v>
      </c>
      <c r="B9" s="8">
        <f t="shared" ref="B9:B18" si="1">+B8</f>
        <v>0</v>
      </c>
      <c r="C9" s="33"/>
      <c r="D9" s="33">
        <f t="shared" ref="D9:E18" si="2">+D8</f>
        <v>0</v>
      </c>
      <c r="E9" s="33">
        <f t="shared" si="2"/>
        <v>0</v>
      </c>
      <c r="F9" s="5"/>
      <c r="G9" s="5"/>
      <c r="H9" s="5"/>
      <c r="I9" s="5"/>
      <c r="J9" s="5"/>
      <c r="K9" s="5"/>
      <c r="L9" s="33">
        <f t="shared" si="0"/>
        <v>0</v>
      </c>
      <c r="M9" s="34"/>
      <c r="N9" s="34"/>
      <c r="O9" s="34"/>
      <c r="P9" s="5"/>
      <c r="Q9" s="35"/>
    </row>
    <row r="10" spans="1:17" x14ac:dyDescent="0.25">
      <c r="A10" s="32">
        <v>35521</v>
      </c>
      <c r="B10" s="8">
        <f t="shared" si="1"/>
        <v>0</v>
      </c>
      <c r="C10" s="33"/>
      <c r="D10" s="33">
        <f t="shared" si="2"/>
        <v>0</v>
      </c>
      <c r="E10" s="33">
        <f t="shared" si="2"/>
        <v>0</v>
      </c>
      <c r="F10" s="5"/>
      <c r="G10" s="5"/>
      <c r="H10" s="5"/>
      <c r="I10" s="5"/>
      <c r="J10" s="5"/>
      <c r="K10" s="5"/>
      <c r="L10" s="33">
        <f t="shared" si="0"/>
        <v>0</v>
      </c>
      <c r="M10" s="34"/>
      <c r="N10" s="34"/>
      <c r="O10" s="34"/>
      <c r="P10" s="5"/>
      <c r="Q10" s="35"/>
    </row>
    <row r="11" spans="1:17" x14ac:dyDescent="0.25">
      <c r="A11" s="32">
        <v>35551</v>
      </c>
      <c r="B11" s="8">
        <f t="shared" si="1"/>
        <v>0</v>
      </c>
      <c r="C11" s="33"/>
      <c r="D11" s="33">
        <f t="shared" si="2"/>
        <v>0</v>
      </c>
      <c r="E11" s="33">
        <f t="shared" si="2"/>
        <v>0</v>
      </c>
      <c r="F11" s="5"/>
      <c r="G11" s="5"/>
      <c r="H11" s="5"/>
      <c r="I11" s="5"/>
      <c r="J11" s="5"/>
      <c r="K11" s="5"/>
      <c r="L11" s="33">
        <f t="shared" si="0"/>
        <v>0</v>
      </c>
      <c r="M11" s="34"/>
      <c r="N11" s="34"/>
      <c r="O11" s="34"/>
      <c r="P11" s="5"/>
      <c r="Q11" s="35"/>
    </row>
    <row r="12" spans="1:17" x14ac:dyDescent="0.25">
      <c r="A12" s="32">
        <v>35582</v>
      </c>
      <c r="B12" s="8">
        <f t="shared" si="1"/>
        <v>0</v>
      </c>
      <c r="C12" s="33"/>
      <c r="D12" s="33">
        <f t="shared" si="2"/>
        <v>0</v>
      </c>
      <c r="E12" s="33">
        <f t="shared" si="2"/>
        <v>0</v>
      </c>
      <c r="F12" s="5"/>
      <c r="G12" s="5"/>
      <c r="H12" s="10">
        <f>(B12+C12+D12+E12)/30*37</f>
        <v>0</v>
      </c>
      <c r="I12" s="5"/>
      <c r="J12" s="5"/>
      <c r="K12" s="5"/>
      <c r="L12" s="33">
        <f t="shared" si="0"/>
        <v>0</v>
      </c>
      <c r="M12" s="34"/>
      <c r="N12" s="34"/>
      <c r="O12" s="34"/>
      <c r="P12" s="5"/>
      <c r="Q12" s="35"/>
    </row>
    <row r="13" spans="1:17" x14ac:dyDescent="0.25">
      <c r="A13" s="32">
        <v>35612</v>
      </c>
      <c r="B13" s="8">
        <f t="shared" si="1"/>
        <v>0</v>
      </c>
      <c r="C13" s="33"/>
      <c r="D13" s="33">
        <f t="shared" si="2"/>
        <v>0</v>
      </c>
      <c r="E13" s="33">
        <f t="shared" si="2"/>
        <v>0</v>
      </c>
      <c r="F13" s="5"/>
      <c r="G13" s="5"/>
      <c r="H13" s="5"/>
      <c r="I13" s="5"/>
      <c r="J13" s="5"/>
      <c r="K13" s="5"/>
      <c r="L13" s="33">
        <f t="shared" si="0"/>
        <v>0</v>
      </c>
      <c r="M13" s="34"/>
      <c r="N13" s="34"/>
      <c r="O13" s="34"/>
      <c r="P13" s="5"/>
      <c r="Q13" s="35"/>
    </row>
    <row r="14" spans="1:17" x14ac:dyDescent="0.25">
      <c r="A14" s="32">
        <v>35643</v>
      </c>
      <c r="B14" s="8">
        <f t="shared" si="1"/>
        <v>0</v>
      </c>
      <c r="C14" s="33"/>
      <c r="D14" s="33">
        <f t="shared" si="2"/>
        <v>0</v>
      </c>
      <c r="E14" s="33">
        <f t="shared" si="2"/>
        <v>0</v>
      </c>
      <c r="F14" s="5"/>
      <c r="G14" s="5"/>
      <c r="H14" s="5"/>
      <c r="I14" s="5"/>
      <c r="J14" s="5"/>
      <c r="K14" s="5"/>
      <c r="L14" s="33">
        <f t="shared" si="0"/>
        <v>0</v>
      </c>
      <c r="M14" s="34"/>
      <c r="N14" s="34"/>
      <c r="O14" s="34"/>
      <c r="P14" s="5"/>
      <c r="Q14" s="35"/>
    </row>
    <row r="15" spans="1:17" x14ac:dyDescent="0.25">
      <c r="A15" s="32">
        <v>35674</v>
      </c>
      <c r="B15" s="8">
        <f t="shared" si="1"/>
        <v>0</v>
      </c>
      <c r="C15" s="33"/>
      <c r="D15" s="33">
        <f t="shared" si="2"/>
        <v>0</v>
      </c>
      <c r="E15" s="33">
        <f t="shared" si="2"/>
        <v>0</v>
      </c>
      <c r="F15" s="5"/>
      <c r="G15" s="5"/>
      <c r="H15" s="5"/>
      <c r="I15" s="5"/>
      <c r="J15" s="5"/>
      <c r="K15" s="5"/>
      <c r="L15" s="33">
        <f t="shared" si="0"/>
        <v>0</v>
      </c>
      <c r="M15" s="34"/>
      <c r="N15" s="34"/>
      <c r="O15" s="34"/>
      <c r="P15" s="5"/>
      <c r="Q15" s="35"/>
    </row>
    <row r="16" spans="1:17" x14ac:dyDescent="0.25">
      <c r="A16" s="32">
        <v>35704</v>
      </c>
      <c r="B16" s="8">
        <f t="shared" si="1"/>
        <v>0</v>
      </c>
      <c r="C16" s="33"/>
      <c r="D16" s="33">
        <f t="shared" si="2"/>
        <v>0</v>
      </c>
      <c r="E16" s="33">
        <f t="shared" si="2"/>
        <v>0</v>
      </c>
      <c r="F16" s="5"/>
      <c r="G16" s="5"/>
      <c r="H16" s="5"/>
      <c r="I16" s="5"/>
      <c r="J16" s="5"/>
      <c r="K16" s="5"/>
      <c r="L16" s="33">
        <f t="shared" si="0"/>
        <v>0</v>
      </c>
      <c r="M16" s="34"/>
      <c r="N16" s="34"/>
      <c r="O16" s="34"/>
      <c r="P16" s="5"/>
      <c r="Q16" s="35"/>
    </row>
    <row r="17" spans="1:17" x14ac:dyDescent="0.25">
      <c r="A17" s="32">
        <v>35735</v>
      </c>
      <c r="B17" s="8">
        <f t="shared" si="1"/>
        <v>0</v>
      </c>
      <c r="C17" s="33"/>
      <c r="D17" s="33">
        <f t="shared" si="2"/>
        <v>0</v>
      </c>
      <c r="E17" s="33">
        <f t="shared" si="2"/>
        <v>0</v>
      </c>
      <c r="F17" s="10"/>
      <c r="G17" s="10"/>
      <c r="H17" s="5"/>
      <c r="I17" s="10"/>
      <c r="J17" s="5"/>
      <c r="K17" s="5"/>
      <c r="L17" s="33">
        <f t="shared" si="0"/>
        <v>0</v>
      </c>
      <c r="M17" s="34"/>
      <c r="N17" s="34"/>
      <c r="O17" s="34"/>
      <c r="P17" s="5"/>
      <c r="Q17" s="35"/>
    </row>
    <row r="18" spans="1:17" ht="15.75" thickBot="1" x14ac:dyDescent="0.3">
      <c r="A18" s="36">
        <v>35765</v>
      </c>
      <c r="B18" s="9">
        <f t="shared" si="1"/>
        <v>0</v>
      </c>
      <c r="C18" s="37"/>
      <c r="D18" s="37">
        <f t="shared" si="2"/>
        <v>0</v>
      </c>
      <c r="E18" s="37">
        <f t="shared" si="2"/>
        <v>0</v>
      </c>
      <c r="F18" s="6"/>
      <c r="G18" s="6"/>
      <c r="H18" s="6"/>
      <c r="I18" s="6"/>
      <c r="J18" s="11">
        <f>(B18+C18+D18+E18+F17/12+H12/12+I17/12)/12*12</f>
        <v>0</v>
      </c>
      <c r="K18" s="11"/>
      <c r="L18" s="37">
        <f t="shared" si="0"/>
        <v>0</v>
      </c>
      <c r="M18" s="38">
        <v>360</v>
      </c>
      <c r="N18" s="39">
        <f>(B18+C18+D18+E18+F17/12+H12/12+I17/12+J18/12)/360*M18</f>
        <v>0</v>
      </c>
      <c r="O18" s="39">
        <f>N18*12%/360*M18</f>
        <v>0</v>
      </c>
      <c r="P18" s="39">
        <f>SUM(L7:L18)+N18+O18</f>
        <v>0</v>
      </c>
      <c r="Q18" s="40"/>
    </row>
    <row r="19" spans="1:17" x14ac:dyDescent="0.25">
      <c r="A19" s="27">
        <v>35796</v>
      </c>
      <c r="B19" s="7">
        <v>0</v>
      </c>
      <c r="C19" s="28"/>
      <c r="D19" s="28">
        <v>0</v>
      </c>
      <c r="E19" s="28">
        <v>0</v>
      </c>
      <c r="F19" s="29">
        <f>(B19+C19+D19+E19+H12/12+I19/12)/30*15</f>
        <v>0</v>
      </c>
      <c r="G19" s="29">
        <f>B13/30*2</f>
        <v>0</v>
      </c>
      <c r="H19" s="4"/>
      <c r="I19" s="29">
        <f>(+B13+C13)*0.5</f>
        <v>0</v>
      </c>
      <c r="J19" s="4"/>
      <c r="K19" s="4"/>
      <c r="L19" s="28">
        <f t="shared" si="0"/>
        <v>0</v>
      </c>
      <c r="M19" s="30"/>
      <c r="N19" s="30"/>
      <c r="O19" s="30"/>
      <c r="P19" s="4"/>
      <c r="Q19" s="31">
        <v>0</v>
      </c>
    </row>
    <row r="20" spans="1:17" x14ac:dyDescent="0.25">
      <c r="A20" s="32">
        <v>35827</v>
      </c>
      <c r="B20" s="8">
        <f>+B19</f>
        <v>0</v>
      </c>
      <c r="C20" s="33"/>
      <c r="D20" s="33">
        <f>+D19</f>
        <v>0</v>
      </c>
      <c r="E20" s="33">
        <f>+E19</f>
        <v>0</v>
      </c>
      <c r="F20" s="5"/>
      <c r="G20" s="5"/>
      <c r="H20" s="5"/>
      <c r="I20" s="5"/>
      <c r="J20" s="5"/>
      <c r="K20" s="5"/>
      <c r="L20" s="33">
        <f t="shared" si="0"/>
        <v>0</v>
      </c>
      <c r="M20" s="34"/>
      <c r="N20" s="34"/>
      <c r="O20" s="34"/>
      <c r="P20" s="5"/>
      <c r="Q20" s="35"/>
    </row>
    <row r="21" spans="1:17" x14ac:dyDescent="0.25">
      <c r="A21" s="32">
        <v>35855</v>
      </c>
      <c r="B21" s="8">
        <f t="shared" ref="B21:B30" si="3">+B20</f>
        <v>0</v>
      </c>
      <c r="C21" s="33"/>
      <c r="D21" s="33">
        <f t="shared" ref="D21:E30" si="4">+D20</f>
        <v>0</v>
      </c>
      <c r="E21" s="33">
        <f t="shared" si="4"/>
        <v>0</v>
      </c>
      <c r="F21" s="5"/>
      <c r="G21" s="5"/>
      <c r="H21" s="5"/>
      <c r="I21" s="5"/>
      <c r="J21" s="5"/>
      <c r="K21" s="5"/>
      <c r="L21" s="33">
        <f t="shared" si="0"/>
        <v>0</v>
      </c>
      <c r="M21" s="34"/>
      <c r="N21" s="34"/>
      <c r="O21" s="34"/>
      <c r="P21" s="5"/>
      <c r="Q21" s="35"/>
    </row>
    <row r="22" spans="1:17" x14ac:dyDescent="0.25">
      <c r="A22" s="32">
        <v>35886</v>
      </c>
      <c r="B22" s="8">
        <f t="shared" si="3"/>
        <v>0</v>
      </c>
      <c r="C22" s="33"/>
      <c r="D22" s="33">
        <f t="shared" si="4"/>
        <v>0</v>
      </c>
      <c r="E22" s="33">
        <f t="shared" si="4"/>
        <v>0</v>
      </c>
      <c r="F22" s="5"/>
      <c r="G22" s="5"/>
      <c r="H22" s="5"/>
      <c r="I22" s="5"/>
      <c r="J22" s="5"/>
      <c r="K22" s="5"/>
      <c r="L22" s="33">
        <f t="shared" si="0"/>
        <v>0</v>
      </c>
      <c r="M22" s="34"/>
      <c r="N22" s="34"/>
      <c r="O22" s="34"/>
      <c r="P22" s="5"/>
      <c r="Q22" s="35"/>
    </row>
    <row r="23" spans="1:17" x14ac:dyDescent="0.25">
      <c r="A23" s="32">
        <v>35916</v>
      </c>
      <c r="B23" s="8">
        <f t="shared" si="3"/>
        <v>0</v>
      </c>
      <c r="C23" s="33"/>
      <c r="D23" s="33">
        <f t="shared" si="4"/>
        <v>0</v>
      </c>
      <c r="E23" s="33">
        <f t="shared" si="4"/>
        <v>0</v>
      </c>
      <c r="F23" s="5"/>
      <c r="G23" s="5"/>
      <c r="H23" s="5"/>
      <c r="I23" s="5"/>
      <c r="J23" s="5"/>
      <c r="K23" s="5"/>
      <c r="L23" s="33">
        <f t="shared" si="0"/>
        <v>0</v>
      </c>
      <c r="M23" s="34"/>
      <c r="N23" s="34"/>
      <c r="O23" s="34"/>
      <c r="P23" s="5"/>
      <c r="Q23" s="35"/>
    </row>
    <row r="24" spans="1:17" x14ac:dyDescent="0.25">
      <c r="A24" s="32">
        <v>35947</v>
      </c>
      <c r="B24" s="8">
        <f t="shared" si="3"/>
        <v>0</v>
      </c>
      <c r="C24" s="33"/>
      <c r="D24" s="33">
        <f t="shared" si="4"/>
        <v>0</v>
      </c>
      <c r="E24" s="33">
        <f t="shared" si="4"/>
        <v>0</v>
      </c>
      <c r="F24" s="5"/>
      <c r="G24" s="5"/>
      <c r="H24" s="10">
        <f>(B24+C24+D24+E24+F19/12)/30*37</f>
        <v>0</v>
      </c>
      <c r="I24" s="5"/>
      <c r="J24" s="5"/>
      <c r="K24" s="5"/>
      <c r="L24" s="33">
        <f t="shared" si="0"/>
        <v>0</v>
      </c>
      <c r="M24" s="34"/>
      <c r="N24" s="34"/>
      <c r="O24" s="34"/>
      <c r="P24" s="5"/>
      <c r="Q24" s="35"/>
    </row>
    <row r="25" spans="1:17" x14ac:dyDescent="0.25">
      <c r="A25" s="32">
        <v>35977</v>
      </c>
      <c r="B25" s="8">
        <f t="shared" si="3"/>
        <v>0</v>
      </c>
      <c r="C25" s="33"/>
      <c r="D25" s="33">
        <f t="shared" si="4"/>
        <v>0</v>
      </c>
      <c r="E25" s="33">
        <f t="shared" si="4"/>
        <v>0</v>
      </c>
      <c r="F25" s="5"/>
      <c r="G25" s="5"/>
      <c r="H25" s="5"/>
      <c r="I25" s="5"/>
      <c r="J25" s="5"/>
      <c r="K25" s="5"/>
      <c r="L25" s="33">
        <f t="shared" si="0"/>
        <v>0</v>
      </c>
      <c r="M25" s="34"/>
      <c r="N25" s="34"/>
      <c r="O25" s="34"/>
      <c r="P25" s="5"/>
      <c r="Q25" s="35"/>
    </row>
    <row r="26" spans="1:17" x14ac:dyDescent="0.25">
      <c r="A26" s="32">
        <v>36008</v>
      </c>
      <c r="B26" s="8">
        <f t="shared" si="3"/>
        <v>0</v>
      </c>
      <c r="C26" s="33"/>
      <c r="D26" s="33">
        <f t="shared" si="4"/>
        <v>0</v>
      </c>
      <c r="E26" s="33">
        <f t="shared" si="4"/>
        <v>0</v>
      </c>
      <c r="F26" s="5"/>
      <c r="G26" s="5"/>
      <c r="H26" s="5"/>
      <c r="I26" s="5"/>
      <c r="J26" s="5"/>
      <c r="K26" s="5"/>
      <c r="L26" s="33">
        <f t="shared" si="0"/>
        <v>0</v>
      </c>
      <c r="M26" s="34"/>
      <c r="N26" s="34"/>
      <c r="O26" s="34"/>
      <c r="P26" s="5"/>
      <c r="Q26" s="35"/>
    </row>
    <row r="27" spans="1:17" x14ac:dyDescent="0.25">
      <c r="A27" s="32">
        <v>36039</v>
      </c>
      <c r="B27" s="8">
        <f t="shared" si="3"/>
        <v>0</v>
      </c>
      <c r="C27" s="33"/>
      <c r="D27" s="33">
        <f t="shared" si="4"/>
        <v>0</v>
      </c>
      <c r="E27" s="33">
        <f t="shared" si="4"/>
        <v>0</v>
      </c>
      <c r="F27" s="5"/>
      <c r="G27" s="5"/>
      <c r="H27" s="5"/>
      <c r="I27" s="5"/>
      <c r="J27" s="5"/>
      <c r="K27" s="5"/>
      <c r="L27" s="33">
        <f t="shared" si="0"/>
        <v>0</v>
      </c>
      <c r="M27" s="34"/>
      <c r="N27" s="34"/>
      <c r="O27" s="34"/>
      <c r="P27" s="5"/>
      <c r="Q27" s="35"/>
    </row>
    <row r="28" spans="1:17" x14ac:dyDescent="0.25">
      <c r="A28" s="32">
        <v>36069</v>
      </c>
      <c r="B28" s="8">
        <f t="shared" si="3"/>
        <v>0</v>
      </c>
      <c r="C28" s="33"/>
      <c r="D28" s="33">
        <f t="shared" si="4"/>
        <v>0</v>
      </c>
      <c r="E28" s="33">
        <f t="shared" si="4"/>
        <v>0</v>
      </c>
      <c r="F28" s="5"/>
      <c r="G28" s="5"/>
      <c r="H28" s="5"/>
      <c r="I28" s="5"/>
      <c r="J28" s="5"/>
      <c r="K28" s="5"/>
      <c r="L28" s="33">
        <f t="shared" si="0"/>
        <v>0</v>
      </c>
      <c r="M28" s="34"/>
      <c r="N28" s="34"/>
      <c r="O28" s="34"/>
      <c r="P28" s="5"/>
      <c r="Q28" s="35"/>
    </row>
    <row r="29" spans="1:17" x14ac:dyDescent="0.25">
      <c r="A29" s="32">
        <v>36100</v>
      </c>
      <c r="B29" s="8">
        <f t="shared" si="3"/>
        <v>0</v>
      </c>
      <c r="C29" s="33"/>
      <c r="D29" s="33">
        <f t="shared" si="4"/>
        <v>0</v>
      </c>
      <c r="E29" s="33">
        <f t="shared" si="4"/>
        <v>0</v>
      </c>
      <c r="F29" s="10"/>
      <c r="G29" s="10"/>
      <c r="H29" s="5"/>
      <c r="I29" s="10"/>
      <c r="J29" s="5"/>
      <c r="K29" s="5"/>
      <c r="L29" s="33">
        <f t="shared" si="0"/>
        <v>0</v>
      </c>
      <c r="M29" s="34"/>
      <c r="N29" s="34"/>
      <c r="O29" s="34"/>
      <c r="P29" s="5"/>
      <c r="Q29" s="35"/>
    </row>
    <row r="30" spans="1:17" ht="15.75" thickBot="1" x14ac:dyDescent="0.3">
      <c r="A30" s="36">
        <v>36130</v>
      </c>
      <c r="B30" s="9">
        <f t="shared" si="3"/>
        <v>0</v>
      </c>
      <c r="C30" s="37"/>
      <c r="D30" s="37">
        <f t="shared" si="4"/>
        <v>0</v>
      </c>
      <c r="E30" s="37">
        <f t="shared" si="4"/>
        <v>0</v>
      </c>
      <c r="F30" s="6"/>
      <c r="G30" s="6"/>
      <c r="H30" s="6"/>
      <c r="I30" s="6"/>
      <c r="J30" s="11">
        <f>(B30+C30+D30+E30+F19/12+H24/12+I19/12)/12*12</f>
        <v>0</v>
      </c>
      <c r="K30" s="11"/>
      <c r="L30" s="37">
        <f t="shared" si="0"/>
        <v>0</v>
      </c>
      <c r="M30" s="38">
        <v>360</v>
      </c>
      <c r="N30" s="39">
        <f>(B30+C30+D30+E30+F19/12+H24/12+I19/12+J30/12)/360*M30</f>
        <v>0</v>
      </c>
      <c r="O30" s="39">
        <f>N30*12%/360*M30</f>
        <v>0</v>
      </c>
      <c r="P30" s="39">
        <f>SUM(L19:L30)+N30+O30</f>
        <v>0</v>
      </c>
      <c r="Q30" s="40"/>
    </row>
    <row r="31" spans="1:17" x14ac:dyDescent="0.25">
      <c r="A31" s="27">
        <v>36161</v>
      </c>
      <c r="B31" s="7">
        <v>742473</v>
      </c>
      <c r="C31" s="28"/>
      <c r="D31" s="28">
        <v>0</v>
      </c>
      <c r="E31" s="28">
        <v>0</v>
      </c>
      <c r="F31" s="29">
        <f>(B31+C31+D31+E31+H24/12+I31/12)/30*15</f>
        <v>371236.5</v>
      </c>
      <c r="G31" s="29">
        <f>B25/30*2</f>
        <v>0</v>
      </c>
      <c r="H31" s="4"/>
      <c r="I31" s="29">
        <f>(+B25+C25)*0.5</f>
        <v>0</v>
      </c>
      <c r="J31" s="4"/>
      <c r="K31" s="4"/>
      <c r="L31" s="28">
        <f t="shared" si="0"/>
        <v>1113709.5</v>
      </c>
      <c r="M31" s="30"/>
      <c r="N31" s="30"/>
      <c r="O31" s="30"/>
      <c r="P31" s="4"/>
      <c r="Q31" s="31">
        <v>0</v>
      </c>
    </row>
    <row r="32" spans="1:17" x14ac:dyDescent="0.25">
      <c r="A32" s="32">
        <v>36192</v>
      </c>
      <c r="B32" s="8">
        <f>+B31</f>
        <v>742473</v>
      </c>
      <c r="C32" s="33"/>
      <c r="D32" s="33">
        <f>+D31</f>
        <v>0</v>
      </c>
      <c r="E32" s="33">
        <f>+E31</f>
        <v>0</v>
      </c>
      <c r="F32" s="5"/>
      <c r="G32" s="5"/>
      <c r="H32" s="5"/>
      <c r="I32" s="5"/>
      <c r="J32" s="5"/>
      <c r="K32" s="5"/>
      <c r="L32" s="33">
        <f t="shared" si="0"/>
        <v>742473</v>
      </c>
      <c r="M32" s="34"/>
      <c r="N32" s="34"/>
      <c r="O32" s="34"/>
      <c r="P32" s="5"/>
      <c r="Q32" s="41"/>
    </row>
    <row r="33" spans="1:17" x14ac:dyDescent="0.25">
      <c r="A33" s="32">
        <v>36220</v>
      </c>
      <c r="B33" s="8">
        <f t="shared" ref="B33:B42" si="5">+B32</f>
        <v>742473</v>
      </c>
      <c r="C33" s="33"/>
      <c r="D33" s="33">
        <f t="shared" ref="D33:E42" si="6">+D32</f>
        <v>0</v>
      </c>
      <c r="E33" s="33">
        <f t="shared" si="6"/>
        <v>0</v>
      </c>
      <c r="F33" s="5"/>
      <c r="G33" s="5"/>
      <c r="H33" s="5"/>
      <c r="I33" s="5"/>
      <c r="J33" s="5"/>
      <c r="K33" s="5"/>
      <c r="L33" s="33">
        <f t="shared" si="0"/>
        <v>742473</v>
      </c>
      <c r="M33" s="34"/>
      <c r="N33" s="34"/>
      <c r="O33" s="34"/>
      <c r="P33" s="5"/>
      <c r="Q33" s="35"/>
    </row>
    <row r="34" spans="1:17" x14ac:dyDescent="0.25">
      <c r="A34" s="32">
        <v>36251</v>
      </c>
      <c r="B34" s="8">
        <f t="shared" si="5"/>
        <v>742473</v>
      </c>
      <c r="C34" s="33"/>
      <c r="D34" s="33">
        <f t="shared" si="6"/>
        <v>0</v>
      </c>
      <c r="E34" s="33">
        <f t="shared" si="6"/>
        <v>0</v>
      </c>
      <c r="F34" s="5"/>
      <c r="G34" s="5"/>
      <c r="H34" s="5"/>
      <c r="I34" s="5"/>
      <c r="J34" s="5"/>
      <c r="K34" s="5"/>
      <c r="L34" s="33">
        <f t="shared" si="0"/>
        <v>742473</v>
      </c>
      <c r="M34" s="34"/>
      <c r="N34" s="34"/>
      <c r="O34" s="34"/>
      <c r="P34" s="5"/>
      <c r="Q34" s="35"/>
    </row>
    <row r="35" spans="1:17" x14ac:dyDescent="0.25">
      <c r="A35" s="32">
        <v>36281</v>
      </c>
      <c r="B35" s="8">
        <f t="shared" si="5"/>
        <v>742473</v>
      </c>
      <c r="C35" s="33"/>
      <c r="D35" s="33">
        <f t="shared" si="6"/>
        <v>0</v>
      </c>
      <c r="E35" s="33">
        <f t="shared" si="6"/>
        <v>0</v>
      </c>
      <c r="F35" s="5"/>
      <c r="G35" s="5"/>
      <c r="H35" s="5"/>
      <c r="I35" s="5"/>
      <c r="J35" s="5"/>
      <c r="K35" s="5"/>
      <c r="L35" s="33">
        <f t="shared" si="0"/>
        <v>742473</v>
      </c>
      <c r="M35" s="34"/>
      <c r="N35" s="34"/>
      <c r="O35" s="34"/>
      <c r="P35" s="5"/>
      <c r="Q35" s="35"/>
    </row>
    <row r="36" spans="1:17" x14ac:dyDescent="0.25">
      <c r="A36" s="32">
        <v>36312</v>
      </c>
      <c r="B36" s="8">
        <f t="shared" si="5"/>
        <v>742473</v>
      </c>
      <c r="C36" s="33"/>
      <c r="D36" s="33">
        <f t="shared" si="6"/>
        <v>0</v>
      </c>
      <c r="E36" s="33">
        <f t="shared" si="6"/>
        <v>0</v>
      </c>
      <c r="F36" s="5"/>
      <c r="G36" s="5"/>
      <c r="H36" s="10">
        <f>(B36+C36+D36+E36+F31/12)/30*37</f>
        <v>953871.5625</v>
      </c>
      <c r="I36" s="5"/>
      <c r="J36" s="5"/>
      <c r="K36" s="5"/>
      <c r="L36" s="33">
        <f t="shared" si="0"/>
        <v>1696344.5625</v>
      </c>
      <c r="M36" s="34"/>
      <c r="N36" s="34"/>
      <c r="O36" s="34"/>
      <c r="P36" s="5"/>
      <c r="Q36" s="35"/>
    </row>
    <row r="37" spans="1:17" x14ac:dyDescent="0.25">
      <c r="A37" s="32">
        <v>36342</v>
      </c>
      <c r="B37" s="8">
        <f t="shared" si="5"/>
        <v>742473</v>
      </c>
      <c r="C37" s="33"/>
      <c r="D37" s="33">
        <f t="shared" si="6"/>
        <v>0</v>
      </c>
      <c r="E37" s="33">
        <f t="shared" si="6"/>
        <v>0</v>
      </c>
      <c r="F37" s="5"/>
      <c r="G37" s="5"/>
      <c r="H37" s="5"/>
      <c r="I37" s="5"/>
      <c r="J37" s="5"/>
      <c r="K37" s="5"/>
      <c r="L37" s="33">
        <f t="shared" si="0"/>
        <v>742473</v>
      </c>
      <c r="M37" s="34"/>
      <c r="N37" s="34"/>
      <c r="O37" s="34"/>
      <c r="P37" s="5"/>
      <c r="Q37" s="35"/>
    </row>
    <row r="38" spans="1:17" x14ac:dyDescent="0.25">
      <c r="A38" s="32">
        <v>36373</v>
      </c>
      <c r="B38" s="8">
        <f t="shared" si="5"/>
        <v>742473</v>
      </c>
      <c r="C38" s="33"/>
      <c r="D38" s="33">
        <f t="shared" si="6"/>
        <v>0</v>
      </c>
      <c r="E38" s="33">
        <f t="shared" si="6"/>
        <v>0</v>
      </c>
      <c r="F38" s="5"/>
      <c r="G38" s="5"/>
      <c r="H38" s="5"/>
      <c r="I38" s="5"/>
      <c r="J38" s="5"/>
      <c r="K38" s="5"/>
      <c r="L38" s="33">
        <f t="shared" si="0"/>
        <v>742473</v>
      </c>
      <c r="M38" s="34"/>
      <c r="N38" s="34"/>
      <c r="O38" s="34"/>
      <c r="P38" s="5"/>
      <c r="Q38" s="35"/>
    </row>
    <row r="39" spans="1:17" x14ac:dyDescent="0.25">
      <c r="A39" s="32">
        <v>36404</v>
      </c>
      <c r="B39" s="8">
        <f t="shared" si="5"/>
        <v>742473</v>
      </c>
      <c r="C39" s="33"/>
      <c r="D39" s="33">
        <f t="shared" si="6"/>
        <v>0</v>
      </c>
      <c r="E39" s="33">
        <f t="shared" si="6"/>
        <v>0</v>
      </c>
      <c r="F39" s="5"/>
      <c r="G39" s="5"/>
      <c r="H39" s="5"/>
      <c r="I39" s="5"/>
      <c r="J39" s="5"/>
      <c r="K39" s="5"/>
      <c r="L39" s="33">
        <f t="shared" si="0"/>
        <v>742473</v>
      </c>
      <c r="M39" s="34"/>
      <c r="N39" s="34"/>
      <c r="O39" s="34"/>
      <c r="P39" s="5"/>
      <c r="Q39" s="35"/>
    </row>
    <row r="40" spans="1:17" x14ac:dyDescent="0.25">
      <c r="A40" s="32">
        <v>36434</v>
      </c>
      <c r="B40" s="8">
        <f t="shared" si="5"/>
        <v>742473</v>
      </c>
      <c r="C40" s="33"/>
      <c r="D40" s="33">
        <f t="shared" si="6"/>
        <v>0</v>
      </c>
      <c r="E40" s="33">
        <f t="shared" si="6"/>
        <v>0</v>
      </c>
      <c r="F40" s="5"/>
      <c r="G40" s="5"/>
      <c r="H40" s="5"/>
      <c r="I40" s="5"/>
      <c r="J40" s="5"/>
      <c r="K40" s="5"/>
      <c r="L40" s="33">
        <f t="shared" si="0"/>
        <v>742473</v>
      </c>
      <c r="M40" s="34"/>
      <c r="N40" s="34"/>
      <c r="O40" s="34"/>
      <c r="P40" s="5"/>
      <c r="Q40" s="35"/>
    </row>
    <row r="41" spans="1:17" x14ac:dyDescent="0.25">
      <c r="A41" s="32">
        <v>36465</v>
      </c>
      <c r="B41" s="8">
        <f t="shared" si="5"/>
        <v>742473</v>
      </c>
      <c r="C41" s="33"/>
      <c r="D41" s="33">
        <f t="shared" si="6"/>
        <v>0</v>
      </c>
      <c r="E41" s="33">
        <f t="shared" si="6"/>
        <v>0</v>
      </c>
      <c r="F41" s="10"/>
      <c r="G41" s="10"/>
      <c r="H41" s="5"/>
      <c r="I41" s="10"/>
      <c r="J41" s="5"/>
      <c r="K41" s="5"/>
      <c r="L41" s="33">
        <f t="shared" si="0"/>
        <v>742473</v>
      </c>
      <c r="M41" s="34"/>
      <c r="N41" s="34"/>
      <c r="O41" s="34"/>
      <c r="P41" s="5"/>
      <c r="Q41" s="35"/>
    </row>
    <row r="42" spans="1:17" ht="15.75" thickBot="1" x14ac:dyDescent="0.3">
      <c r="A42" s="36">
        <v>36495</v>
      </c>
      <c r="B42" s="9">
        <f t="shared" si="5"/>
        <v>742473</v>
      </c>
      <c r="C42" s="37"/>
      <c r="D42" s="37">
        <f t="shared" si="6"/>
        <v>0</v>
      </c>
      <c r="E42" s="37">
        <f t="shared" si="6"/>
        <v>0</v>
      </c>
      <c r="F42" s="6"/>
      <c r="G42" s="6"/>
      <c r="H42" s="6"/>
      <c r="I42" s="6"/>
      <c r="J42" s="11">
        <f>(B42+C42+D42+E42+F31/12+H36/12+I31/12)/12*12</f>
        <v>852898.671875</v>
      </c>
      <c r="K42" s="11"/>
      <c r="L42" s="37">
        <f t="shared" si="0"/>
        <v>1595371.671875</v>
      </c>
      <c r="M42" s="38">
        <v>360</v>
      </c>
      <c r="N42" s="39">
        <f>(B42+C42+D42+E42+F31/12+H36/12+I31/12+J42/12)/360*M42</f>
        <v>923973.56119791651</v>
      </c>
      <c r="O42" s="39">
        <f>N42*12%/360*M42</f>
        <v>110876.82734374997</v>
      </c>
      <c r="P42" s="39">
        <f>SUM(L31:L42)+N42+O42</f>
        <v>12122533.122916667</v>
      </c>
      <c r="Q42" s="40"/>
    </row>
    <row r="43" spans="1:17" x14ac:dyDescent="0.25">
      <c r="A43" s="27">
        <v>36526</v>
      </c>
      <c r="B43" s="7">
        <v>811003</v>
      </c>
      <c r="C43" s="28"/>
      <c r="D43" s="28">
        <v>0</v>
      </c>
      <c r="E43" s="28">
        <v>0</v>
      </c>
      <c r="F43" s="29">
        <f>(B43+C43+D43+E43+H36/12+I43/12)/30*15</f>
        <v>460714.3359375</v>
      </c>
      <c r="G43" s="29">
        <f>B37/30*2</f>
        <v>49498.2</v>
      </c>
      <c r="H43" s="4"/>
      <c r="I43" s="29">
        <f>(+B37+C37)*0.5</f>
        <v>371236.5</v>
      </c>
      <c r="J43" s="4"/>
      <c r="K43" s="4"/>
      <c r="L43" s="28">
        <f t="shared" si="0"/>
        <v>1692452.0359375</v>
      </c>
      <c r="M43" s="30"/>
      <c r="N43" s="30"/>
      <c r="O43" s="30"/>
      <c r="P43" s="4"/>
      <c r="Q43" s="31">
        <f>+(B43*100/B42)-100</f>
        <v>9.2299652647301684</v>
      </c>
    </row>
    <row r="44" spans="1:17" x14ac:dyDescent="0.25">
      <c r="A44" s="32">
        <v>36557</v>
      </c>
      <c r="B44" s="8">
        <f>+B43</f>
        <v>811003</v>
      </c>
      <c r="C44" s="33"/>
      <c r="D44" s="33">
        <f>+D43</f>
        <v>0</v>
      </c>
      <c r="E44" s="33">
        <f>+E43</f>
        <v>0</v>
      </c>
      <c r="F44" s="5"/>
      <c r="G44" s="5"/>
      <c r="H44" s="5"/>
      <c r="I44" s="5"/>
      <c r="J44" s="5"/>
      <c r="K44" s="5"/>
      <c r="L44" s="33">
        <f t="shared" si="0"/>
        <v>811003</v>
      </c>
      <c r="M44" s="34"/>
      <c r="N44" s="34"/>
      <c r="O44" s="34"/>
      <c r="P44" s="5"/>
      <c r="Q44" s="35"/>
    </row>
    <row r="45" spans="1:17" x14ac:dyDescent="0.25">
      <c r="A45" s="32">
        <v>36586</v>
      </c>
      <c r="B45" s="8">
        <f t="shared" ref="B45:B54" si="7">+B44</f>
        <v>811003</v>
      </c>
      <c r="C45" s="33"/>
      <c r="D45" s="33">
        <f t="shared" ref="D45:E54" si="8">+D44</f>
        <v>0</v>
      </c>
      <c r="E45" s="33">
        <f t="shared" si="8"/>
        <v>0</v>
      </c>
      <c r="F45" s="5"/>
      <c r="G45" s="5"/>
      <c r="H45" s="5"/>
      <c r="I45" s="5"/>
      <c r="J45" s="5"/>
      <c r="K45" s="5"/>
      <c r="L45" s="33">
        <f t="shared" si="0"/>
        <v>811003</v>
      </c>
      <c r="M45" s="34"/>
      <c r="N45" s="34"/>
      <c r="O45" s="34"/>
      <c r="P45" s="5"/>
      <c r="Q45" s="35"/>
    </row>
    <row r="46" spans="1:17" x14ac:dyDescent="0.25">
      <c r="A46" s="32">
        <v>36617</v>
      </c>
      <c r="B46" s="8">
        <f t="shared" si="7"/>
        <v>811003</v>
      </c>
      <c r="C46" s="33"/>
      <c r="D46" s="33">
        <f t="shared" si="8"/>
        <v>0</v>
      </c>
      <c r="E46" s="33">
        <f t="shared" si="8"/>
        <v>0</v>
      </c>
      <c r="F46" s="5"/>
      <c r="G46" s="5"/>
      <c r="H46" s="5"/>
      <c r="I46" s="5"/>
      <c r="J46" s="5"/>
      <c r="K46" s="5"/>
      <c r="L46" s="33">
        <f t="shared" si="0"/>
        <v>811003</v>
      </c>
      <c r="M46" s="34"/>
      <c r="N46" s="34"/>
      <c r="O46" s="34"/>
      <c r="P46" s="5"/>
      <c r="Q46" s="35"/>
    </row>
    <row r="47" spans="1:17" x14ac:dyDescent="0.25">
      <c r="A47" s="32">
        <v>36647</v>
      </c>
      <c r="B47" s="8">
        <f t="shared" si="7"/>
        <v>811003</v>
      </c>
      <c r="C47" s="33"/>
      <c r="D47" s="33">
        <f t="shared" si="8"/>
        <v>0</v>
      </c>
      <c r="E47" s="33">
        <f t="shared" si="8"/>
        <v>0</v>
      </c>
      <c r="F47" s="5"/>
      <c r="G47" s="5"/>
      <c r="H47" s="5"/>
      <c r="I47" s="5"/>
      <c r="J47" s="5"/>
      <c r="K47" s="5"/>
      <c r="L47" s="33">
        <f t="shared" si="0"/>
        <v>811003</v>
      </c>
      <c r="M47" s="34"/>
      <c r="N47" s="34"/>
      <c r="O47" s="34"/>
      <c r="P47" s="5"/>
      <c r="Q47" s="35"/>
    </row>
    <row r="48" spans="1:17" x14ac:dyDescent="0.25">
      <c r="A48" s="32">
        <v>36678</v>
      </c>
      <c r="B48" s="8">
        <f t="shared" si="7"/>
        <v>811003</v>
      </c>
      <c r="C48" s="33"/>
      <c r="D48" s="33">
        <f t="shared" si="8"/>
        <v>0</v>
      </c>
      <c r="E48" s="33">
        <f t="shared" si="8"/>
        <v>0</v>
      </c>
      <c r="F48" s="5"/>
      <c r="G48" s="5"/>
      <c r="H48" s="10">
        <f>(B48+C48+D48+E48+F43/12)/30*37</f>
        <v>1047588.2289713542</v>
      </c>
      <c r="I48" s="5"/>
      <c r="J48" s="5"/>
      <c r="K48" s="5"/>
      <c r="L48" s="33">
        <f t="shared" si="0"/>
        <v>1858591.2289713542</v>
      </c>
      <c r="M48" s="34"/>
      <c r="N48" s="34"/>
      <c r="O48" s="34"/>
      <c r="P48" s="5"/>
      <c r="Q48" s="35"/>
    </row>
    <row r="49" spans="1:17" x14ac:dyDescent="0.25">
      <c r="A49" s="32">
        <v>36708</v>
      </c>
      <c r="B49" s="8">
        <f t="shared" si="7"/>
        <v>811003</v>
      </c>
      <c r="C49" s="33"/>
      <c r="D49" s="33">
        <f t="shared" si="8"/>
        <v>0</v>
      </c>
      <c r="E49" s="33">
        <f t="shared" si="8"/>
        <v>0</v>
      </c>
      <c r="F49" s="5"/>
      <c r="G49" s="5"/>
      <c r="H49" s="5"/>
      <c r="I49" s="5"/>
      <c r="J49" s="5"/>
      <c r="K49" s="5"/>
      <c r="L49" s="33">
        <f t="shared" si="0"/>
        <v>811003</v>
      </c>
      <c r="M49" s="34"/>
      <c r="N49" s="34"/>
      <c r="O49" s="34"/>
      <c r="P49" s="5"/>
      <c r="Q49" s="35"/>
    </row>
    <row r="50" spans="1:17" x14ac:dyDescent="0.25">
      <c r="A50" s="32">
        <v>36739</v>
      </c>
      <c r="B50" s="8">
        <f t="shared" si="7"/>
        <v>811003</v>
      </c>
      <c r="C50" s="33"/>
      <c r="D50" s="33">
        <f t="shared" si="8"/>
        <v>0</v>
      </c>
      <c r="E50" s="33">
        <f t="shared" si="8"/>
        <v>0</v>
      </c>
      <c r="F50" s="5"/>
      <c r="G50" s="5"/>
      <c r="H50" s="5"/>
      <c r="I50" s="5"/>
      <c r="J50" s="5"/>
      <c r="K50" s="5"/>
      <c r="L50" s="33">
        <f t="shared" si="0"/>
        <v>811003</v>
      </c>
      <c r="M50" s="34"/>
      <c r="N50" s="34"/>
      <c r="O50" s="34"/>
      <c r="P50" s="5"/>
      <c r="Q50" s="35"/>
    </row>
    <row r="51" spans="1:17" x14ac:dyDescent="0.25">
      <c r="A51" s="32">
        <v>36770</v>
      </c>
      <c r="B51" s="8">
        <f t="shared" si="7"/>
        <v>811003</v>
      </c>
      <c r="C51" s="33"/>
      <c r="D51" s="33">
        <f t="shared" si="8"/>
        <v>0</v>
      </c>
      <c r="E51" s="33">
        <f t="shared" si="8"/>
        <v>0</v>
      </c>
      <c r="F51" s="5"/>
      <c r="G51" s="5"/>
      <c r="H51" s="5"/>
      <c r="I51" s="5"/>
      <c r="J51" s="5"/>
      <c r="K51" s="5"/>
      <c r="L51" s="33">
        <f t="shared" si="0"/>
        <v>811003</v>
      </c>
      <c r="M51" s="34"/>
      <c r="N51" s="34"/>
      <c r="O51" s="34"/>
      <c r="P51" s="5"/>
      <c r="Q51" s="35"/>
    </row>
    <row r="52" spans="1:17" x14ac:dyDescent="0.25">
      <c r="A52" s="32">
        <v>36800</v>
      </c>
      <c r="B52" s="8">
        <f t="shared" si="7"/>
        <v>811003</v>
      </c>
      <c r="C52" s="33"/>
      <c r="D52" s="33">
        <f t="shared" si="8"/>
        <v>0</v>
      </c>
      <c r="E52" s="33">
        <f t="shared" si="8"/>
        <v>0</v>
      </c>
      <c r="F52" s="5"/>
      <c r="G52" s="5"/>
      <c r="H52" s="5"/>
      <c r="I52" s="5"/>
      <c r="J52" s="5"/>
      <c r="K52" s="5"/>
      <c r="L52" s="33">
        <f t="shared" si="0"/>
        <v>811003</v>
      </c>
      <c r="M52" s="34"/>
      <c r="N52" s="34"/>
      <c r="O52" s="34"/>
      <c r="P52" s="5"/>
      <c r="Q52" s="35"/>
    </row>
    <row r="53" spans="1:17" x14ac:dyDescent="0.25">
      <c r="A53" s="32">
        <v>36831</v>
      </c>
      <c r="B53" s="8">
        <f t="shared" si="7"/>
        <v>811003</v>
      </c>
      <c r="C53" s="33"/>
      <c r="D53" s="33">
        <f t="shared" si="8"/>
        <v>0</v>
      </c>
      <c r="E53" s="33">
        <f t="shared" si="8"/>
        <v>0</v>
      </c>
      <c r="F53" s="10"/>
      <c r="G53" s="10"/>
      <c r="H53" s="5"/>
      <c r="I53" s="10"/>
      <c r="J53" s="5"/>
      <c r="K53" s="5"/>
      <c r="L53" s="33">
        <f t="shared" si="0"/>
        <v>811003</v>
      </c>
      <c r="M53" s="34"/>
      <c r="N53" s="34"/>
      <c r="O53" s="34"/>
      <c r="P53" s="5"/>
      <c r="Q53" s="35"/>
    </row>
    <row r="54" spans="1:17" ht="15.75" thickBot="1" x14ac:dyDescent="0.3">
      <c r="A54" s="36">
        <v>36861</v>
      </c>
      <c r="B54" s="9">
        <f t="shared" si="7"/>
        <v>811003</v>
      </c>
      <c r="C54" s="37"/>
      <c r="D54" s="37">
        <f t="shared" si="8"/>
        <v>0</v>
      </c>
      <c r="E54" s="37">
        <f t="shared" si="8"/>
        <v>0</v>
      </c>
      <c r="F54" s="6"/>
      <c r="G54" s="6"/>
      <c r="H54" s="6"/>
      <c r="I54" s="6"/>
      <c r="J54" s="11">
        <f>(B54+C54+D54+E54+F43/12+H48/12+I43/12)/12*12</f>
        <v>967631.25540907122</v>
      </c>
      <c r="K54" s="11"/>
      <c r="L54" s="37">
        <f t="shared" si="0"/>
        <v>1778634.2554090712</v>
      </c>
      <c r="M54" s="38">
        <v>360</v>
      </c>
      <c r="N54" s="39">
        <f>(B54+C54+D54+E54+F43/12+H48/12+I43/12+J54/12)/360*M54</f>
        <v>1048267.1933598272</v>
      </c>
      <c r="O54" s="39">
        <f>N54*12%/360*M54</f>
        <v>125792.06320317923</v>
      </c>
      <c r="P54" s="39">
        <f>SUM(L43:L54)+N54+O54</f>
        <v>13802763.776880931</v>
      </c>
      <c r="Q54" s="40"/>
    </row>
    <row r="55" spans="1:17" x14ac:dyDescent="0.25">
      <c r="A55" s="27">
        <v>36892</v>
      </c>
      <c r="B55" s="7">
        <v>881967</v>
      </c>
      <c r="C55" s="28">
        <f>+B55*0.03</f>
        <v>26459.01</v>
      </c>
      <c r="D55" s="28">
        <v>0</v>
      </c>
      <c r="E55" s="28">
        <v>0</v>
      </c>
      <c r="F55" s="29">
        <f>(B55+C55+D55+E55+H48/12+I55/12)/30*15</f>
        <v>514758.41037380637</v>
      </c>
      <c r="G55" s="29">
        <f>B49/30*2</f>
        <v>54066.866666666669</v>
      </c>
      <c r="H55" s="4"/>
      <c r="I55" s="29">
        <f>(+B49+C49)*0.5</f>
        <v>405501.5</v>
      </c>
      <c r="J55" s="4"/>
      <c r="K55" s="4"/>
      <c r="L55" s="28">
        <f t="shared" si="0"/>
        <v>1882752.787040473</v>
      </c>
      <c r="M55" s="30"/>
      <c r="N55" s="30"/>
      <c r="O55" s="30"/>
      <c r="P55" s="4"/>
      <c r="Q55" s="31">
        <f>+(B55*100/B54)-100</f>
        <v>8.7501525888313552</v>
      </c>
    </row>
    <row r="56" spans="1:17" x14ac:dyDescent="0.25">
      <c r="A56" s="32">
        <v>36923</v>
      </c>
      <c r="B56" s="8">
        <f>+B55</f>
        <v>881967</v>
      </c>
      <c r="C56" s="33">
        <f>+C55</f>
        <v>26459.01</v>
      </c>
      <c r="D56" s="33">
        <f>+D55</f>
        <v>0</v>
      </c>
      <c r="E56" s="33">
        <f>+E55</f>
        <v>0</v>
      </c>
      <c r="F56" s="5"/>
      <c r="G56" s="5"/>
      <c r="H56" s="5"/>
      <c r="I56" s="5"/>
      <c r="J56" s="5"/>
      <c r="K56" s="5"/>
      <c r="L56" s="33">
        <f t="shared" si="0"/>
        <v>908426.01</v>
      </c>
      <c r="M56" s="34"/>
      <c r="N56" s="34"/>
      <c r="O56" s="34"/>
      <c r="P56" s="5"/>
      <c r="Q56" s="35"/>
    </row>
    <row r="57" spans="1:17" x14ac:dyDescent="0.25">
      <c r="A57" s="32">
        <v>36951</v>
      </c>
      <c r="B57" s="8">
        <f t="shared" ref="B57:E66" si="9">+B56</f>
        <v>881967</v>
      </c>
      <c r="C57" s="33">
        <f t="shared" si="9"/>
        <v>26459.01</v>
      </c>
      <c r="D57" s="33">
        <f t="shared" si="9"/>
        <v>0</v>
      </c>
      <c r="E57" s="33">
        <f t="shared" si="9"/>
        <v>0</v>
      </c>
      <c r="F57" s="5"/>
      <c r="G57" s="5"/>
      <c r="H57" s="5"/>
      <c r="I57" s="5"/>
      <c r="J57" s="5"/>
      <c r="K57" s="5"/>
      <c r="L57" s="33">
        <f t="shared" si="0"/>
        <v>908426.01</v>
      </c>
      <c r="M57" s="34"/>
      <c r="N57" s="34"/>
      <c r="O57" s="34"/>
      <c r="P57" s="5"/>
      <c r="Q57" s="35"/>
    </row>
    <row r="58" spans="1:17" x14ac:dyDescent="0.25">
      <c r="A58" s="32">
        <v>36982</v>
      </c>
      <c r="B58" s="8">
        <f t="shared" si="9"/>
        <v>881967</v>
      </c>
      <c r="C58" s="33">
        <f t="shared" si="9"/>
        <v>26459.01</v>
      </c>
      <c r="D58" s="33">
        <f t="shared" si="9"/>
        <v>0</v>
      </c>
      <c r="E58" s="33">
        <f t="shared" si="9"/>
        <v>0</v>
      </c>
      <c r="F58" s="5"/>
      <c r="G58" s="5"/>
      <c r="H58" s="5"/>
      <c r="I58" s="5"/>
      <c r="J58" s="5"/>
      <c r="K58" s="5"/>
      <c r="L58" s="33">
        <f t="shared" si="0"/>
        <v>908426.01</v>
      </c>
      <c r="M58" s="34"/>
      <c r="N58" s="34"/>
      <c r="O58" s="34"/>
      <c r="P58" s="5"/>
      <c r="Q58" s="35"/>
    </row>
    <row r="59" spans="1:17" x14ac:dyDescent="0.25">
      <c r="A59" s="32">
        <v>37012</v>
      </c>
      <c r="B59" s="8">
        <f t="shared" si="9"/>
        <v>881967</v>
      </c>
      <c r="C59" s="33">
        <f t="shared" si="9"/>
        <v>26459.01</v>
      </c>
      <c r="D59" s="33">
        <f t="shared" si="9"/>
        <v>0</v>
      </c>
      <c r="E59" s="33">
        <f t="shared" si="9"/>
        <v>0</v>
      </c>
      <c r="F59" s="5"/>
      <c r="G59" s="5"/>
      <c r="H59" s="5"/>
      <c r="I59" s="5"/>
      <c r="J59" s="5"/>
      <c r="K59" s="5"/>
      <c r="L59" s="33">
        <f t="shared" si="0"/>
        <v>908426.01</v>
      </c>
      <c r="M59" s="34"/>
      <c r="N59" s="34"/>
      <c r="O59" s="34"/>
      <c r="P59" s="5"/>
      <c r="Q59" s="35"/>
    </row>
    <row r="60" spans="1:17" x14ac:dyDescent="0.25">
      <c r="A60" s="32">
        <v>37043</v>
      </c>
      <c r="B60" s="8">
        <f t="shared" si="9"/>
        <v>881967</v>
      </c>
      <c r="C60" s="33">
        <f t="shared" si="9"/>
        <v>26459.01</v>
      </c>
      <c r="D60" s="33">
        <f t="shared" si="9"/>
        <v>0</v>
      </c>
      <c r="E60" s="33">
        <f t="shared" si="9"/>
        <v>0</v>
      </c>
      <c r="F60" s="5"/>
      <c r="G60" s="5"/>
      <c r="H60" s="10">
        <f>(B60+C60+D60+E60+F55/12)/30*37</f>
        <v>1173297.8045106411</v>
      </c>
      <c r="I60" s="5"/>
      <c r="J60" s="5"/>
      <c r="K60" s="5"/>
      <c r="L60" s="33">
        <f t="shared" si="0"/>
        <v>2081723.8145106412</v>
      </c>
      <c r="M60" s="34"/>
      <c r="N60" s="34"/>
      <c r="O60" s="34"/>
      <c r="P60" s="5"/>
      <c r="Q60" s="35"/>
    </row>
    <row r="61" spans="1:17" x14ac:dyDescent="0.25">
      <c r="A61" s="32">
        <v>37073</v>
      </c>
      <c r="B61" s="8">
        <f t="shared" si="9"/>
        <v>881967</v>
      </c>
      <c r="C61" s="33">
        <f t="shared" si="9"/>
        <v>26459.01</v>
      </c>
      <c r="D61" s="33">
        <f t="shared" si="9"/>
        <v>0</v>
      </c>
      <c r="E61" s="33">
        <f t="shared" si="9"/>
        <v>0</v>
      </c>
      <c r="F61" s="5"/>
      <c r="G61" s="5"/>
      <c r="H61" s="5"/>
      <c r="I61" s="5"/>
      <c r="J61" s="5"/>
      <c r="K61" s="5"/>
      <c r="L61" s="33">
        <f t="shared" si="0"/>
        <v>908426.01</v>
      </c>
      <c r="M61" s="34"/>
      <c r="N61" s="34"/>
      <c r="O61" s="34"/>
      <c r="P61" s="5"/>
      <c r="Q61" s="35"/>
    </row>
    <row r="62" spans="1:17" x14ac:dyDescent="0.25">
      <c r="A62" s="32">
        <v>37104</v>
      </c>
      <c r="B62" s="8">
        <f t="shared" si="9"/>
        <v>881967</v>
      </c>
      <c r="C62" s="33">
        <f t="shared" si="9"/>
        <v>26459.01</v>
      </c>
      <c r="D62" s="33">
        <f t="shared" si="9"/>
        <v>0</v>
      </c>
      <c r="E62" s="33">
        <f t="shared" si="9"/>
        <v>0</v>
      </c>
      <c r="F62" s="5"/>
      <c r="G62" s="5"/>
      <c r="H62" s="5"/>
      <c r="I62" s="5"/>
      <c r="J62" s="5"/>
      <c r="K62" s="5"/>
      <c r="L62" s="33">
        <f t="shared" si="0"/>
        <v>908426.01</v>
      </c>
      <c r="M62" s="34"/>
      <c r="N62" s="34"/>
      <c r="O62" s="34"/>
      <c r="P62" s="5"/>
      <c r="Q62" s="35"/>
    </row>
    <row r="63" spans="1:17" x14ac:dyDescent="0.25">
      <c r="A63" s="32">
        <v>37135</v>
      </c>
      <c r="B63" s="8">
        <f t="shared" si="9"/>
        <v>881967</v>
      </c>
      <c r="C63" s="33">
        <f t="shared" si="9"/>
        <v>26459.01</v>
      </c>
      <c r="D63" s="33">
        <f t="shared" si="9"/>
        <v>0</v>
      </c>
      <c r="E63" s="33">
        <f t="shared" si="9"/>
        <v>0</v>
      </c>
      <c r="F63" s="5"/>
      <c r="G63" s="5"/>
      <c r="H63" s="5"/>
      <c r="I63" s="5"/>
      <c r="J63" s="5"/>
      <c r="K63" s="5"/>
      <c r="L63" s="33">
        <f t="shared" si="0"/>
        <v>908426.01</v>
      </c>
      <c r="M63" s="34"/>
      <c r="N63" s="34"/>
      <c r="O63" s="34"/>
      <c r="P63" s="5"/>
      <c r="Q63" s="35"/>
    </row>
    <row r="64" spans="1:17" x14ac:dyDescent="0.25">
      <c r="A64" s="32">
        <v>37165</v>
      </c>
      <c r="B64" s="8">
        <f t="shared" si="9"/>
        <v>881967</v>
      </c>
      <c r="C64" s="33">
        <f t="shared" si="9"/>
        <v>26459.01</v>
      </c>
      <c r="D64" s="33">
        <f t="shared" si="9"/>
        <v>0</v>
      </c>
      <c r="E64" s="33">
        <f t="shared" si="9"/>
        <v>0</v>
      </c>
      <c r="F64" s="5"/>
      <c r="G64" s="5"/>
      <c r="H64" s="5"/>
      <c r="I64" s="5"/>
      <c r="J64" s="5"/>
      <c r="K64" s="5"/>
      <c r="L64" s="33">
        <f t="shared" si="0"/>
        <v>908426.01</v>
      </c>
      <c r="M64" s="34"/>
      <c r="N64" s="34"/>
      <c r="O64" s="34"/>
      <c r="P64" s="5"/>
      <c r="Q64" s="35"/>
    </row>
    <row r="65" spans="1:17" x14ac:dyDescent="0.25">
      <c r="A65" s="32">
        <v>37196</v>
      </c>
      <c r="B65" s="8">
        <f t="shared" si="9"/>
        <v>881967</v>
      </c>
      <c r="C65" s="33">
        <f t="shared" si="9"/>
        <v>26459.01</v>
      </c>
      <c r="D65" s="33">
        <f t="shared" si="9"/>
        <v>0</v>
      </c>
      <c r="E65" s="33">
        <f t="shared" si="9"/>
        <v>0</v>
      </c>
      <c r="F65" s="10"/>
      <c r="G65" s="10"/>
      <c r="H65" s="5"/>
      <c r="I65" s="10"/>
      <c r="J65" s="5"/>
      <c r="K65" s="5"/>
      <c r="L65" s="33">
        <f t="shared" si="0"/>
        <v>908426.01</v>
      </c>
      <c r="M65" s="34"/>
      <c r="N65" s="34"/>
      <c r="O65" s="34"/>
      <c r="P65" s="5"/>
      <c r="Q65" s="35"/>
    </row>
    <row r="66" spans="1:17" ht="15.75" thickBot="1" x14ac:dyDescent="0.3">
      <c r="A66" s="36">
        <v>37226</v>
      </c>
      <c r="B66" s="9">
        <f t="shared" si="9"/>
        <v>881967</v>
      </c>
      <c r="C66" s="37">
        <f t="shared" si="9"/>
        <v>26459.01</v>
      </c>
      <c r="D66" s="37">
        <f t="shared" si="9"/>
        <v>0</v>
      </c>
      <c r="E66" s="37">
        <f t="shared" si="9"/>
        <v>0</v>
      </c>
      <c r="F66" s="6"/>
      <c r="G66" s="6"/>
      <c r="H66" s="6"/>
      <c r="I66" s="6"/>
      <c r="J66" s="11">
        <f>(B66+C66+D66+E66+F55/12+H60/12+I55/12)/12*12</f>
        <v>1082889.1529070374</v>
      </c>
      <c r="K66" s="11"/>
      <c r="L66" s="37">
        <f t="shared" si="0"/>
        <v>1991315.1629070374</v>
      </c>
      <c r="M66" s="38">
        <v>360</v>
      </c>
      <c r="N66" s="39">
        <f>(B66+C66+D66+E66+F55/12+H60/12+I55/12+J66/12)/360*M66</f>
        <v>1173129.9156492904</v>
      </c>
      <c r="O66" s="39">
        <f>N66*12%/360*M66</f>
        <v>140775.58987791484</v>
      </c>
      <c r="P66" s="39">
        <f>SUM(L55:L66)+N66+O66</f>
        <v>15445531.359985355</v>
      </c>
      <c r="Q66" s="40"/>
    </row>
    <row r="67" spans="1:17" x14ac:dyDescent="0.25">
      <c r="A67" s="27">
        <v>37257</v>
      </c>
      <c r="B67" s="7">
        <v>949437</v>
      </c>
      <c r="C67" s="28">
        <f>+B67*0.03</f>
        <v>28483.11</v>
      </c>
      <c r="D67" s="28">
        <v>0</v>
      </c>
      <c r="E67" s="28">
        <v>0</v>
      </c>
      <c r="F67" s="29">
        <f>(B67+C67+D67+E67+H60/12+I67/12)/30*15</f>
        <v>556773.00539627671</v>
      </c>
      <c r="G67" s="29">
        <f>B61/30*2</f>
        <v>58797.8</v>
      </c>
      <c r="H67" s="4"/>
      <c r="I67" s="29">
        <f>(+B61+C61)*0.5</f>
        <v>454213.005</v>
      </c>
      <c r="J67" s="4"/>
      <c r="K67" s="4"/>
      <c r="L67" s="28">
        <f t="shared" si="0"/>
        <v>2047703.9203962767</v>
      </c>
      <c r="M67" s="30"/>
      <c r="N67" s="30"/>
      <c r="O67" s="30"/>
      <c r="P67" s="4"/>
      <c r="Q67" s="31">
        <f>+(B67*100/B66)-100</f>
        <v>7.649946086418197</v>
      </c>
    </row>
    <row r="68" spans="1:17" x14ac:dyDescent="0.25">
      <c r="A68" s="32">
        <v>37288</v>
      </c>
      <c r="B68" s="8">
        <f>+B67</f>
        <v>949437</v>
      </c>
      <c r="C68" s="33">
        <f t="shared" ref="C68:E83" si="10">+C67</f>
        <v>28483.11</v>
      </c>
      <c r="D68" s="33">
        <f>+D67</f>
        <v>0</v>
      </c>
      <c r="E68" s="33">
        <f>+E67</f>
        <v>0</v>
      </c>
      <c r="F68" s="5"/>
      <c r="G68" s="5"/>
      <c r="H68" s="5"/>
      <c r="I68" s="5"/>
      <c r="J68" s="5"/>
      <c r="K68" s="5"/>
      <c r="L68" s="33">
        <f t="shared" si="0"/>
        <v>977920.11</v>
      </c>
      <c r="M68" s="34"/>
      <c r="N68" s="34"/>
      <c r="O68" s="34"/>
      <c r="P68" s="5"/>
      <c r="Q68" s="35"/>
    </row>
    <row r="69" spans="1:17" x14ac:dyDescent="0.25">
      <c r="A69" s="32">
        <v>37316</v>
      </c>
      <c r="B69" s="8">
        <f t="shared" ref="B69:B78" si="11">+B68</f>
        <v>949437</v>
      </c>
      <c r="C69" s="33">
        <f t="shared" si="10"/>
        <v>28483.11</v>
      </c>
      <c r="D69" s="33">
        <f t="shared" si="10"/>
        <v>0</v>
      </c>
      <c r="E69" s="33">
        <f t="shared" si="10"/>
        <v>0</v>
      </c>
      <c r="F69" s="5"/>
      <c r="G69" s="5"/>
      <c r="H69" s="5"/>
      <c r="I69" s="5"/>
      <c r="J69" s="5"/>
      <c r="K69" s="5"/>
      <c r="L69" s="33">
        <f t="shared" si="0"/>
        <v>977920.11</v>
      </c>
      <c r="M69" s="34"/>
      <c r="N69" s="34"/>
      <c r="O69" s="34"/>
      <c r="P69" s="5"/>
      <c r="Q69" s="35"/>
    </row>
    <row r="70" spans="1:17" x14ac:dyDescent="0.25">
      <c r="A70" s="32">
        <v>37347</v>
      </c>
      <c r="B70" s="8">
        <f t="shared" si="11"/>
        <v>949437</v>
      </c>
      <c r="C70" s="33">
        <f t="shared" si="10"/>
        <v>28483.11</v>
      </c>
      <c r="D70" s="33">
        <f t="shared" si="10"/>
        <v>0</v>
      </c>
      <c r="E70" s="33">
        <f t="shared" si="10"/>
        <v>0</v>
      </c>
      <c r="F70" s="5"/>
      <c r="G70" s="5"/>
      <c r="H70" s="5"/>
      <c r="I70" s="5"/>
      <c r="J70" s="5"/>
      <c r="K70" s="5"/>
      <c r="L70" s="33">
        <f t="shared" si="0"/>
        <v>977920.11</v>
      </c>
      <c r="M70" s="34"/>
      <c r="N70" s="34"/>
      <c r="O70" s="34"/>
      <c r="P70" s="5"/>
      <c r="Q70" s="35"/>
    </row>
    <row r="71" spans="1:17" x14ac:dyDescent="0.25">
      <c r="A71" s="32">
        <v>37377</v>
      </c>
      <c r="B71" s="8">
        <f t="shared" si="11"/>
        <v>949437</v>
      </c>
      <c r="C71" s="33">
        <f t="shared" si="10"/>
        <v>28483.11</v>
      </c>
      <c r="D71" s="33">
        <f t="shared" si="10"/>
        <v>0</v>
      </c>
      <c r="E71" s="33">
        <f t="shared" si="10"/>
        <v>0</v>
      </c>
      <c r="F71" s="5"/>
      <c r="G71" s="5"/>
      <c r="H71" s="5"/>
      <c r="I71" s="5"/>
      <c r="J71" s="5"/>
      <c r="K71" s="5"/>
      <c r="L71" s="33">
        <f t="shared" si="0"/>
        <v>977920.11</v>
      </c>
      <c r="M71" s="34"/>
      <c r="N71" s="34"/>
      <c r="O71" s="34"/>
      <c r="P71" s="5"/>
      <c r="Q71" s="35"/>
    </row>
    <row r="72" spans="1:17" x14ac:dyDescent="0.25">
      <c r="A72" s="32">
        <v>37408</v>
      </c>
      <c r="B72" s="8">
        <f t="shared" si="11"/>
        <v>949437</v>
      </c>
      <c r="C72" s="33">
        <f t="shared" si="10"/>
        <v>28483.11</v>
      </c>
      <c r="D72" s="33">
        <f t="shared" si="10"/>
        <v>0</v>
      </c>
      <c r="E72" s="33">
        <f t="shared" si="10"/>
        <v>0</v>
      </c>
      <c r="F72" s="5"/>
      <c r="G72" s="5"/>
      <c r="H72" s="10">
        <f>(B72+C72+D72+E72+F67/12)/30*37</f>
        <v>1263325.3612212841</v>
      </c>
      <c r="I72" s="5"/>
      <c r="J72" s="5"/>
      <c r="K72" s="5"/>
      <c r="L72" s="33">
        <f t="shared" ref="L72:L135" si="12">SUM(B72:K72)</f>
        <v>2241245.471221284</v>
      </c>
      <c r="M72" s="34"/>
      <c r="N72" s="34"/>
      <c r="O72" s="34"/>
      <c r="P72" s="5"/>
      <c r="Q72" s="35"/>
    </row>
    <row r="73" spans="1:17" x14ac:dyDescent="0.25">
      <c r="A73" s="32">
        <v>37438</v>
      </c>
      <c r="B73" s="8">
        <f t="shared" si="11"/>
        <v>949437</v>
      </c>
      <c r="C73" s="33">
        <f t="shared" si="10"/>
        <v>28483.11</v>
      </c>
      <c r="D73" s="33">
        <f t="shared" si="10"/>
        <v>0</v>
      </c>
      <c r="E73" s="33">
        <f t="shared" si="10"/>
        <v>0</v>
      </c>
      <c r="F73" s="5"/>
      <c r="G73" s="5"/>
      <c r="H73" s="5"/>
      <c r="I73" s="5"/>
      <c r="J73" s="5"/>
      <c r="K73" s="5"/>
      <c r="L73" s="33">
        <f t="shared" si="12"/>
        <v>977920.11</v>
      </c>
      <c r="M73" s="34"/>
      <c r="N73" s="34"/>
      <c r="O73" s="34"/>
      <c r="P73" s="5"/>
      <c r="Q73" s="35"/>
    </row>
    <row r="74" spans="1:17" x14ac:dyDescent="0.25">
      <c r="A74" s="32">
        <v>37469</v>
      </c>
      <c r="B74" s="8">
        <f t="shared" si="11"/>
        <v>949437</v>
      </c>
      <c r="C74" s="33">
        <f t="shared" si="10"/>
        <v>28483.11</v>
      </c>
      <c r="D74" s="33">
        <f t="shared" si="10"/>
        <v>0</v>
      </c>
      <c r="E74" s="33">
        <f t="shared" si="10"/>
        <v>0</v>
      </c>
      <c r="F74" s="5"/>
      <c r="G74" s="5"/>
      <c r="H74" s="5"/>
      <c r="I74" s="5"/>
      <c r="J74" s="5"/>
      <c r="K74" s="5"/>
      <c r="L74" s="33">
        <f t="shared" si="12"/>
        <v>977920.11</v>
      </c>
      <c r="M74" s="34"/>
      <c r="N74" s="34"/>
      <c r="O74" s="34"/>
      <c r="P74" s="5"/>
      <c r="Q74" s="35"/>
    </row>
    <row r="75" spans="1:17" x14ac:dyDescent="0.25">
      <c r="A75" s="32">
        <v>37500</v>
      </c>
      <c r="B75" s="8">
        <f t="shared" si="11"/>
        <v>949437</v>
      </c>
      <c r="C75" s="33">
        <f t="shared" si="10"/>
        <v>28483.11</v>
      </c>
      <c r="D75" s="33">
        <f t="shared" si="10"/>
        <v>0</v>
      </c>
      <c r="E75" s="33">
        <f t="shared" si="10"/>
        <v>0</v>
      </c>
      <c r="F75" s="5"/>
      <c r="G75" s="5"/>
      <c r="H75" s="5"/>
      <c r="I75" s="5"/>
      <c r="J75" s="5"/>
      <c r="K75" s="5"/>
      <c r="L75" s="33">
        <f t="shared" si="12"/>
        <v>977920.11</v>
      </c>
      <c r="M75" s="34"/>
      <c r="N75" s="34"/>
      <c r="O75" s="34"/>
      <c r="P75" s="5"/>
      <c r="Q75" s="35"/>
    </row>
    <row r="76" spans="1:17" x14ac:dyDescent="0.25">
      <c r="A76" s="32">
        <v>37530</v>
      </c>
      <c r="B76" s="8">
        <f t="shared" si="11"/>
        <v>949437</v>
      </c>
      <c r="C76" s="33">
        <f t="shared" si="10"/>
        <v>28483.11</v>
      </c>
      <c r="D76" s="33">
        <f t="shared" si="10"/>
        <v>0</v>
      </c>
      <c r="E76" s="33">
        <f t="shared" si="10"/>
        <v>0</v>
      </c>
      <c r="F76" s="5"/>
      <c r="G76" s="5"/>
      <c r="H76" s="5"/>
      <c r="I76" s="5"/>
      <c r="J76" s="5"/>
      <c r="K76" s="5"/>
      <c r="L76" s="33">
        <f t="shared" si="12"/>
        <v>977920.11</v>
      </c>
      <c r="M76" s="34"/>
      <c r="N76" s="34"/>
      <c r="O76" s="34"/>
      <c r="P76" s="5"/>
      <c r="Q76" s="35"/>
    </row>
    <row r="77" spans="1:17" x14ac:dyDescent="0.25">
      <c r="A77" s="32">
        <v>37561</v>
      </c>
      <c r="B77" s="8">
        <f t="shared" si="11"/>
        <v>949437</v>
      </c>
      <c r="C77" s="33">
        <f t="shared" si="10"/>
        <v>28483.11</v>
      </c>
      <c r="D77" s="33">
        <f t="shared" si="10"/>
        <v>0</v>
      </c>
      <c r="E77" s="33">
        <f t="shared" si="10"/>
        <v>0</v>
      </c>
      <c r="F77" s="10"/>
      <c r="G77" s="10"/>
      <c r="H77" s="5"/>
      <c r="I77" s="10"/>
      <c r="J77" s="5"/>
      <c r="K77" s="5"/>
      <c r="L77" s="33">
        <f t="shared" si="12"/>
        <v>977920.11</v>
      </c>
      <c r="M77" s="34"/>
      <c r="N77" s="34"/>
      <c r="O77" s="34"/>
      <c r="P77" s="5"/>
      <c r="Q77" s="35"/>
    </row>
    <row r="78" spans="1:17" ht="15.75" thickBot="1" x14ac:dyDescent="0.3">
      <c r="A78" s="36">
        <v>37591</v>
      </c>
      <c r="B78" s="9">
        <f t="shared" si="11"/>
        <v>949437</v>
      </c>
      <c r="C78" s="37">
        <f t="shared" si="10"/>
        <v>28483.11</v>
      </c>
      <c r="D78" s="37">
        <f t="shared" si="10"/>
        <v>0</v>
      </c>
      <c r="E78" s="37">
        <f t="shared" si="10"/>
        <v>0</v>
      </c>
      <c r="F78" s="6"/>
      <c r="G78" s="6"/>
      <c r="H78" s="6"/>
      <c r="I78" s="6"/>
      <c r="J78" s="11">
        <f>(B78+C78+D78+E78+F67/12+H72/12+I67/12)/12*12</f>
        <v>1167446.0576347967</v>
      </c>
      <c r="K78" s="11"/>
      <c r="L78" s="37">
        <f t="shared" si="12"/>
        <v>2145366.1676347968</v>
      </c>
      <c r="M78" s="38">
        <v>360</v>
      </c>
      <c r="N78" s="39">
        <f>(B78+C78+D78+E78+F67/12+H72/12+I67/12+J78/12)/360*M78</f>
        <v>1264733.2291043631</v>
      </c>
      <c r="O78" s="39">
        <f>N78*12%/360*M78</f>
        <v>151767.98749252356</v>
      </c>
      <c r="P78" s="39">
        <f>SUM(L67:L78)+N78+O78</f>
        <v>16652097.765849242</v>
      </c>
      <c r="Q78" s="40"/>
    </row>
    <row r="79" spans="1:17" x14ac:dyDescent="0.25">
      <c r="A79" s="27">
        <v>37622</v>
      </c>
      <c r="B79" s="7">
        <v>1012479</v>
      </c>
      <c r="C79" s="28">
        <f>+B79*0.03</f>
        <v>30374.37</v>
      </c>
      <c r="D79" s="28">
        <v>0</v>
      </c>
      <c r="E79" s="28">
        <v>0</v>
      </c>
      <c r="F79" s="29">
        <f>(B79+C79+D79+E79+H72/12+I79/12)/30*15</f>
        <v>594438.57734255341</v>
      </c>
      <c r="G79" s="29">
        <f>B73/30*2</f>
        <v>63295.8</v>
      </c>
      <c r="H79" s="4"/>
      <c r="I79" s="29">
        <f>(+B73+C73)*0.5</f>
        <v>488960.05499999999</v>
      </c>
      <c r="J79" s="4"/>
      <c r="K79" s="4"/>
      <c r="L79" s="28">
        <f t="shared" si="12"/>
        <v>2189547.8023425536</v>
      </c>
      <c r="M79" s="30"/>
      <c r="N79" s="30"/>
      <c r="O79" s="30"/>
      <c r="P79" s="4"/>
      <c r="Q79" s="31">
        <f>+(B79*100/B78)-100</f>
        <v>6.6399350351840098</v>
      </c>
    </row>
    <row r="80" spans="1:17" x14ac:dyDescent="0.25">
      <c r="A80" s="32">
        <v>37653</v>
      </c>
      <c r="B80" s="8">
        <f>+B79</f>
        <v>1012479</v>
      </c>
      <c r="C80" s="33">
        <f t="shared" si="10"/>
        <v>30374.37</v>
      </c>
      <c r="D80" s="33">
        <f>+D79</f>
        <v>0</v>
      </c>
      <c r="E80" s="33">
        <f>+E79</f>
        <v>0</v>
      </c>
      <c r="F80" s="5"/>
      <c r="G80" s="5"/>
      <c r="H80" s="5"/>
      <c r="I80" s="5"/>
      <c r="J80" s="5"/>
      <c r="K80" s="5"/>
      <c r="L80" s="33">
        <f t="shared" si="12"/>
        <v>1042853.37</v>
      </c>
      <c r="M80" s="34"/>
      <c r="N80" s="34"/>
      <c r="O80" s="34"/>
      <c r="P80" s="5"/>
      <c r="Q80" s="35"/>
    </row>
    <row r="81" spans="1:17" x14ac:dyDescent="0.25">
      <c r="A81" s="32">
        <v>37681</v>
      </c>
      <c r="B81" s="8">
        <f t="shared" ref="B81:E96" si="13">+B80</f>
        <v>1012479</v>
      </c>
      <c r="C81" s="33">
        <f t="shared" si="10"/>
        <v>30374.37</v>
      </c>
      <c r="D81" s="33">
        <f t="shared" si="10"/>
        <v>0</v>
      </c>
      <c r="E81" s="33">
        <f t="shared" si="10"/>
        <v>0</v>
      </c>
      <c r="F81" s="5"/>
      <c r="G81" s="5"/>
      <c r="H81" s="5"/>
      <c r="I81" s="5"/>
      <c r="J81" s="5"/>
      <c r="K81" s="5"/>
      <c r="L81" s="33">
        <f t="shared" si="12"/>
        <v>1042853.37</v>
      </c>
      <c r="M81" s="34"/>
      <c r="N81" s="34"/>
      <c r="O81" s="34"/>
      <c r="P81" s="5"/>
      <c r="Q81" s="35"/>
    </row>
    <row r="82" spans="1:17" x14ac:dyDescent="0.25">
      <c r="A82" s="32">
        <v>37712</v>
      </c>
      <c r="B82" s="8">
        <f t="shared" si="13"/>
        <v>1012479</v>
      </c>
      <c r="C82" s="33">
        <f t="shared" si="10"/>
        <v>30374.37</v>
      </c>
      <c r="D82" s="33">
        <f t="shared" si="10"/>
        <v>0</v>
      </c>
      <c r="E82" s="33">
        <f t="shared" si="10"/>
        <v>0</v>
      </c>
      <c r="F82" s="5"/>
      <c r="G82" s="5"/>
      <c r="H82" s="5"/>
      <c r="I82" s="5"/>
      <c r="J82" s="5"/>
      <c r="K82" s="5"/>
      <c r="L82" s="33">
        <f t="shared" si="12"/>
        <v>1042853.37</v>
      </c>
      <c r="M82" s="34"/>
      <c r="N82" s="34"/>
      <c r="O82" s="34"/>
      <c r="P82" s="5"/>
      <c r="Q82" s="35"/>
    </row>
    <row r="83" spans="1:17" x14ac:dyDescent="0.25">
      <c r="A83" s="32">
        <v>37742</v>
      </c>
      <c r="B83" s="8">
        <f t="shared" si="13"/>
        <v>1012479</v>
      </c>
      <c r="C83" s="33">
        <f t="shared" si="10"/>
        <v>30374.37</v>
      </c>
      <c r="D83" s="33">
        <f t="shared" si="10"/>
        <v>0</v>
      </c>
      <c r="E83" s="33">
        <f t="shared" si="10"/>
        <v>0</v>
      </c>
      <c r="F83" s="5"/>
      <c r="G83" s="5"/>
      <c r="H83" s="5"/>
      <c r="I83" s="5"/>
      <c r="J83" s="5"/>
      <c r="K83" s="5"/>
      <c r="L83" s="33">
        <f t="shared" si="12"/>
        <v>1042853.37</v>
      </c>
      <c r="M83" s="34"/>
      <c r="N83" s="34"/>
      <c r="O83" s="34"/>
      <c r="P83" s="5"/>
      <c r="Q83" s="35"/>
    </row>
    <row r="84" spans="1:17" x14ac:dyDescent="0.25">
      <c r="A84" s="32">
        <v>37773</v>
      </c>
      <c r="B84" s="8">
        <f t="shared" si="13"/>
        <v>1012479</v>
      </c>
      <c r="C84" s="33">
        <f t="shared" si="13"/>
        <v>30374.37</v>
      </c>
      <c r="D84" s="33">
        <f t="shared" si="13"/>
        <v>0</v>
      </c>
      <c r="E84" s="33">
        <f t="shared" si="13"/>
        <v>0</v>
      </c>
      <c r="F84" s="5"/>
      <c r="G84" s="5"/>
      <c r="H84" s="10">
        <f>(B84+C84+D84+E84+F79/12)/30*37</f>
        <v>1347280.8990046512</v>
      </c>
      <c r="I84" s="5"/>
      <c r="J84" s="5"/>
      <c r="K84" s="5"/>
      <c r="L84" s="33">
        <f t="shared" si="12"/>
        <v>2390134.2690046513</v>
      </c>
      <c r="M84" s="34"/>
      <c r="N84" s="34"/>
      <c r="O84" s="34"/>
      <c r="P84" s="5"/>
      <c r="Q84" s="35"/>
    </row>
    <row r="85" spans="1:17" x14ac:dyDescent="0.25">
      <c r="A85" s="32">
        <v>37803</v>
      </c>
      <c r="B85" s="8">
        <f t="shared" si="13"/>
        <v>1012479</v>
      </c>
      <c r="C85" s="33">
        <f t="shared" si="13"/>
        <v>30374.37</v>
      </c>
      <c r="D85" s="33">
        <f t="shared" si="13"/>
        <v>0</v>
      </c>
      <c r="E85" s="33">
        <f t="shared" si="13"/>
        <v>0</v>
      </c>
      <c r="F85" s="5"/>
      <c r="G85" s="5"/>
      <c r="H85" s="5"/>
      <c r="I85" s="5"/>
      <c r="J85" s="5"/>
      <c r="K85" s="5"/>
      <c r="L85" s="33">
        <f t="shared" si="12"/>
        <v>1042853.37</v>
      </c>
      <c r="M85" s="34"/>
      <c r="N85" s="34"/>
      <c r="O85" s="34"/>
      <c r="P85" s="5"/>
      <c r="Q85" s="35"/>
    </row>
    <row r="86" spans="1:17" x14ac:dyDescent="0.25">
      <c r="A86" s="32">
        <v>37834</v>
      </c>
      <c r="B86" s="8">
        <f t="shared" si="13"/>
        <v>1012479</v>
      </c>
      <c r="C86" s="33">
        <f t="shared" si="13"/>
        <v>30374.37</v>
      </c>
      <c r="D86" s="33">
        <f t="shared" si="13"/>
        <v>0</v>
      </c>
      <c r="E86" s="33">
        <f t="shared" si="13"/>
        <v>0</v>
      </c>
      <c r="F86" s="5"/>
      <c r="G86" s="5"/>
      <c r="H86" s="5"/>
      <c r="I86" s="5"/>
      <c r="J86" s="5"/>
      <c r="K86" s="5"/>
      <c r="L86" s="33">
        <f t="shared" si="12"/>
        <v>1042853.37</v>
      </c>
      <c r="M86" s="34"/>
      <c r="N86" s="34"/>
      <c r="O86" s="34"/>
      <c r="P86" s="5"/>
      <c r="Q86" s="35"/>
    </row>
    <row r="87" spans="1:17" x14ac:dyDescent="0.25">
      <c r="A87" s="32">
        <v>37865</v>
      </c>
      <c r="B87" s="8">
        <f t="shared" si="13"/>
        <v>1012479</v>
      </c>
      <c r="C87" s="33">
        <f t="shared" si="13"/>
        <v>30374.37</v>
      </c>
      <c r="D87" s="33">
        <f t="shared" si="13"/>
        <v>0</v>
      </c>
      <c r="E87" s="33">
        <f t="shared" si="13"/>
        <v>0</v>
      </c>
      <c r="F87" s="5"/>
      <c r="G87" s="5"/>
      <c r="H87" s="5"/>
      <c r="I87" s="5"/>
      <c r="J87" s="5"/>
      <c r="K87" s="5"/>
      <c r="L87" s="33">
        <f t="shared" si="12"/>
        <v>1042853.37</v>
      </c>
      <c r="M87" s="34"/>
      <c r="N87" s="34"/>
      <c r="O87" s="34"/>
      <c r="P87" s="5"/>
      <c r="Q87" s="35"/>
    </row>
    <row r="88" spans="1:17" x14ac:dyDescent="0.25">
      <c r="A88" s="32">
        <v>37895</v>
      </c>
      <c r="B88" s="8">
        <f t="shared" si="13"/>
        <v>1012479</v>
      </c>
      <c r="C88" s="33">
        <f t="shared" si="13"/>
        <v>30374.37</v>
      </c>
      <c r="D88" s="33">
        <f t="shared" si="13"/>
        <v>0</v>
      </c>
      <c r="E88" s="33">
        <f t="shared" si="13"/>
        <v>0</v>
      </c>
      <c r="F88" s="5"/>
      <c r="G88" s="5"/>
      <c r="H88" s="5"/>
      <c r="I88" s="5"/>
      <c r="J88" s="5"/>
      <c r="K88" s="5"/>
      <c r="L88" s="33">
        <f t="shared" si="12"/>
        <v>1042853.37</v>
      </c>
      <c r="M88" s="34"/>
      <c r="N88" s="34"/>
      <c r="O88" s="34"/>
      <c r="P88" s="5"/>
      <c r="Q88" s="35"/>
    </row>
    <row r="89" spans="1:17" x14ac:dyDescent="0.25">
      <c r="A89" s="32">
        <v>37926</v>
      </c>
      <c r="B89" s="8">
        <f t="shared" si="13"/>
        <v>1012479</v>
      </c>
      <c r="C89" s="33">
        <f t="shared" si="13"/>
        <v>30374.37</v>
      </c>
      <c r="D89" s="33">
        <f t="shared" si="13"/>
        <v>0</v>
      </c>
      <c r="E89" s="33">
        <f t="shared" si="13"/>
        <v>0</v>
      </c>
      <c r="F89" s="10"/>
      <c r="G89" s="10"/>
      <c r="H89" s="5"/>
      <c r="I89" s="10"/>
      <c r="J89" s="5"/>
      <c r="K89" s="5"/>
      <c r="L89" s="33">
        <f t="shared" si="12"/>
        <v>1042853.37</v>
      </c>
      <c r="M89" s="34"/>
      <c r="N89" s="34"/>
      <c r="O89" s="34"/>
      <c r="P89" s="5"/>
      <c r="Q89" s="35"/>
    </row>
    <row r="90" spans="1:17" ht="15.75" thickBot="1" x14ac:dyDescent="0.3">
      <c r="A90" s="36">
        <v>37956</v>
      </c>
      <c r="B90" s="9">
        <f t="shared" si="13"/>
        <v>1012479</v>
      </c>
      <c r="C90" s="37">
        <f t="shared" si="13"/>
        <v>30374.37</v>
      </c>
      <c r="D90" s="37">
        <f t="shared" si="13"/>
        <v>0</v>
      </c>
      <c r="E90" s="37">
        <f t="shared" si="13"/>
        <v>0</v>
      </c>
      <c r="F90" s="6"/>
      <c r="G90" s="6"/>
      <c r="H90" s="6"/>
      <c r="I90" s="6"/>
      <c r="J90" s="11">
        <f>(B90+C90+D90+E90+F79/12+H84/12+I79/12)/12*12</f>
        <v>1245409.9976122668</v>
      </c>
      <c r="K90" s="11"/>
      <c r="L90" s="37">
        <f t="shared" si="12"/>
        <v>2288263.3676122669</v>
      </c>
      <c r="M90" s="38">
        <v>360</v>
      </c>
      <c r="N90" s="39">
        <f>(B90+C90+D90+E90+F79/12+H84/12+I79/12+J90/12)/360*M90</f>
        <v>1349194.1640799558</v>
      </c>
      <c r="O90" s="39">
        <f>N90*12%/360*M90</f>
        <v>161903.29968959469</v>
      </c>
      <c r="P90" s="39">
        <f>SUM(L79:L90)+N90+O90</f>
        <v>17764723.232729018</v>
      </c>
      <c r="Q90" s="40"/>
    </row>
    <row r="91" spans="1:17" x14ac:dyDescent="0.25">
      <c r="A91" s="27">
        <v>37987</v>
      </c>
      <c r="B91" s="7">
        <v>1083656</v>
      </c>
      <c r="C91" s="28">
        <f>+B91*0.03</f>
        <v>32509.68</v>
      </c>
      <c r="D91" s="28">
        <v>0</v>
      </c>
      <c r="E91" s="28">
        <v>0</v>
      </c>
      <c r="F91" s="29">
        <f>(B91+C91+D91+E91+H84/12+I91/12)/30*15</f>
        <v>635945.65600019367</v>
      </c>
      <c r="G91" s="29">
        <f>B85/30*2</f>
        <v>67498.600000000006</v>
      </c>
      <c r="H91" s="4"/>
      <c r="I91" s="29">
        <f>(+B85+C85)*0.5</f>
        <v>521426.685</v>
      </c>
      <c r="J91" s="4"/>
      <c r="K91" s="4"/>
      <c r="L91" s="28">
        <f t="shared" si="12"/>
        <v>2341036.6210001935</v>
      </c>
      <c r="M91" s="30"/>
      <c r="N91" s="30"/>
      <c r="O91" s="30"/>
      <c r="P91" s="4"/>
      <c r="Q91" s="31">
        <f>+(B91*100/B90)-100</f>
        <v>7.0299729673405551</v>
      </c>
    </row>
    <row r="92" spans="1:17" x14ac:dyDescent="0.25">
      <c r="A92" s="32">
        <v>38018</v>
      </c>
      <c r="B92" s="8">
        <f>+B91</f>
        <v>1083656</v>
      </c>
      <c r="C92" s="33">
        <f t="shared" si="13"/>
        <v>32509.68</v>
      </c>
      <c r="D92" s="33">
        <f>+D91</f>
        <v>0</v>
      </c>
      <c r="E92" s="33">
        <f>+E91</f>
        <v>0</v>
      </c>
      <c r="F92" s="5"/>
      <c r="G92" s="5"/>
      <c r="H92" s="5"/>
      <c r="I92" s="5"/>
      <c r="J92" s="5"/>
      <c r="K92" s="5"/>
      <c r="L92" s="33">
        <f t="shared" si="12"/>
        <v>1116165.68</v>
      </c>
      <c r="M92" s="34"/>
      <c r="N92" s="34"/>
      <c r="O92" s="34"/>
      <c r="P92" s="5"/>
      <c r="Q92" s="35"/>
    </row>
    <row r="93" spans="1:17" x14ac:dyDescent="0.25">
      <c r="A93" s="32">
        <v>38047</v>
      </c>
      <c r="B93" s="8">
        <f t="shared" ref="B93:E108" si="14">+B92</f>
        <v>1083656</v>
      </c>
      <c r="C93" s="33">
        <f t="shared" si="13"/>
        <v>32509.68</v>
      </c>
      <c r="D93" s="33">
        <f t="shared" si="13"/>
        <v>0</v>
      </c>
      <c r="E93" s="33">
        <f t="shared" si="13"/>
        <v>0</v>
      </c>
      <c r="F93" s="5"/>
      <c r="G93" s="5"/>
      <c r="H93" s="5"/>
      <c r="I93" s="5"/>
      <c r="J93" s="5"/>
      <c r="K93" s="5"/>
      <c r="L93" s="33">
        <f t="shared" si="12"/>
        <v>1116165.68</v>
      </c>
      <c r="M93" s="34"/>
      <c r="N93" s="34"/>
      <c r="O93" s="34"/>
      <c r="P93" s="5"/>
      <c r="Q93" s="35"/>
    </row>
    <row r="94" spans="1:17" x14ac:dyDescent="0.25">
      <c r="A94" s="32">
        <v>38078</v>
      </c>
      <c r="B94" s="8">
        <f t="shared" si="14"/>
        <v>1083656</v>
      </c>
      <c r="C94" s="33">
        <f t="shared" si="13"/>
        <v>32509.68</v>
      </c>
      <c r="D94" s="33">
        <f t="shared" si="13"/>
        <v>0</v>
      </c>
      <c r="E94" s="33">
        <f t="shared" si="13"/>
        <v>0</v>
      </c>
      <c r="F94" s="5"/>
      <c r="G94" s="5"/>
      <c r="H94" s="5"/>
      <c r="I94" s="5"/>
      <c r="J94" s="5"/>
      <c r="K94" s="5"/>
      <c r="L94" s="33">
        <f t="shared" si="12"/>
        <v>1116165.68</v>
      </c>
      <c r="M94" s="34"/>
      <c r="N94" s="34"/>
      <c r="O94" s="34"/>
      <c r="P94" s="5"/>
      <c r="Q94" s="35"/>
    </row>
    <row r="95" spans="1:17" x14ac:dyDescent="0.25">
      <c r="A95" s="32">
        <v>38108</v>
      </c>
      <c r="B95" s="8">
        <f t="shared" si="14"/>
        <v>1083656</v>
      </c>
      <c r="C95" s="33">
        <f t="shared" si="13"/>
        <v>32509.68</v>
      </c>
      <c r="D95" s="33">
        <f t="shared" si="13"/>
        <v>0</v>
      </c>
      <c r="E95" s="33">
        <f t="shared" si="13"/>
        <v>0</v>
      </c>
      <c r="F95" s="5"/>
      <c r="G95" s="5"/>
      <c r="H95" s="5"/>
      <c r="I95" s="5"/>
      <c r="J95" s="5"/>
      <c r="K95" s="5"/>
      <c r="L95" s="33">
        <f t="shared" si="12"/>
        <v>1116165.68</v>
      </c>
      <c r="M95" s="34"/>
      <c r="N95" s="34"/>
      <c r="O95" s="34"/>
      <c r="P95" s="5"/>
      <c r="Q95" s="35"/>
    </row>
    <row r="96" spans="1:17" x14ac:dyDescent="0.25">
      <c r="A96" s="32">
        <v>38139</v>
      </c>
      <c r="B96" s="8">
        <f t="shared" si="14"/>
        <v>1083656</v>
      </c>
      <c r="C96" s="33">
        <f t="shared" si="13"/>
        <v>32509.68</v>
      </c>
      <c r="D96" s="33">
        <f t="shared" si="13"/>
        <v>0</v>
      </c>
      <c r="E96" s="33">
        <f t="shared" si="13"/>
        <v>0</v>
      </c>
      <c r="F96" s="5"/>
      <c r="G96" s="5"/>
      <c r="H96" s="10">
        <f>(B96+C96+D96+E96+F91/12)/30*37</f>
        <v>1441965.4199777974</v>
      </c>
      <c r="I96" s="5"/>
      <c r="J96" s="5"/>
      <c r="K96" s="5"/>
      <c r="L96" s="33">
        <f t="shared" si="12"/>
        <v>2558131.0999777974</v>
      </c>
      <c r="M96" s="34"/>
      <c r="N96" s="34"/>
      <c r="O96" s="34"/>
      <c r="P96" s="5"/>
      <c r="Q96" s="35"/>
    </row>
    <row r="97" spans="1:17" x14ac:dyDescent="0.25">
      <c r="A97" s="32">
        <v>38169</v>
      </c>
      <c r="B97" s="8">
        <f t="shared" si="14"/>
        <v>1083656</v>
      </c>
      <c r="C97" s="33">
        <f t="shared" si="14"/>
        <v>32509.68</v>
      </c>
      <c r="D97" s="33">
        <f t="shared" si="14"/>
        <v>0</v>
      </c>
      <c r="E97" s="33">
        <f t="shared" si="14"/>
        <v>0</v>
      </c>
      <c r="F97" s="5"/>
      <c r="G97" s="5"/>
      <c r="H97" s="5"/>
      <c r="I97" s="5"/>
      <c r="J97" s="5"/>
      <c r="K97" s="5"/>
      <c r="L97" s="33">
        <f t="shared" si="12"/>
        <v>1116165.68</v>
      </c>
      <c r="M97" s="34"/>
      <c r="N97" s="34"/>
      <c r="O97" s="34"/>
      <c r="P97" s="5"/>
      <c r="Q97" s="35"/>
    </row>
    <row r="98" spans="1:17" x14ac:dyDescent="0.25">
      <c r="A98" s="32">
        <v>38200</v>
      </c>
      <c r="B98" s="8">
        <f t="shared" si="14"/>
        <v>1083656</v>
      </c>
      <c r="C98" s="33">
        <f t="shared" si="14"/>
        <v>32509.68</v>
      </c>
      <c r="D98" s="33">
        <f t="shared" si="14"/>
        <v>0</v>
      </c>
      <c r="E98" s="33">
        <f t="shared" si="14"/>
        <v>0</v>
      </c>
      <c r="F98" s="5"/>
      <c r="G98" s="5"/>
      <c r="H98" s="5"/>
      <c r="I98" s="5"/>
      <c r="J98" s="5"/>
      <c r="K98" s="5"/>
      <c r="L98" s="33">
        <f t="shared" si="12"/>
        <v>1116165.68</v>
      </c>
      <c r="M98" s="34"/>
      <c r="N98" s="34"/>
      <c r="O98" s="34"/>
      <c r="P98" s="5"/>
      <c r="Q98" s="35"/>
    </row>
    <row r="99" spans="1:17" x14ac:dyDescent="0.25">
      <c r="A99" s="32">
        <v>38231</v>
      </c>
      <c r="B99" s="8">
        <f t="shared" si="14"/>
        <v>1083656</v>
      </c>
      <c r="C99" s="33">
        <f t="shared" si="14"/>
        <v>32509.68</v>
      </c>
      <c r="D99" s="33">
        <f t="shared" si="14"/>
        <v>0</v>
      </c>
      <c r="E99" s="33">
        <f t="shared" si="14"/>
        <v>0</v>
      </c>
      <c r="F99" s="5"/>
      <c r="G99" s="5"/>
      <c r="H99" s="5"/>
      <c r="I99" s="5"/>
      <c r="J99" s="5"/>
      <c r="K99" s="5"/>
      <c r="L99" s="33">
        <f t="shared" si="12"/>
        <v>1116165.68</v>
      </c>
      <c r="M99" s="34"/>
      <c r="N99" s="34"/>
      <c r="O99" s="34"/>
      <c r="P99" s="5"/>
      <c r="Q99" s="35"/>
    </row>
    <row r="100" spans="1:17" x14ac:dyDescent="0.25">
      <c r="A100" s="32">
        <v>38261</v>
      </c>
      <c r="B100" s="8">
        <f t="shared" si="14"/>
        <v>1083656</v>
      </c>
      <c r="C100" s="33">
        <f t="shared" si="14"/>
        <v>32509.68</v>
      </c>
      <c r="D100" s="33">
        <f t="shared" si="14"/>
        <v>0</v>
      </c>
      <c r="E100" s="33">
        <f t="shared" si="14"/>
        <v>0</v>
      </c>
      <c r="F100" s="5"/>
      <c r="G100" s="5"/>
      <c r="H100" s="5"/>
      <c r="I100" s="5"/>
      <c r="J100" s="5"/>
      <c r="K100" s="5"/>
      <c r="L100" s="33">
        <f t="shared" si="12"/>
        <v>1116165.68</v>
      </c>
      <c r="M100" s="34"/>
      <c r="N100" s="34"/>
      <c r="O100" s="34"/>
      <c r="P100" s="5"/>
      <c r="Q100" s="35"/>
    </row>
    <row r="101" spans="1:17" x14ac:dyDescent="0.25">
      <c r="A101" s="32">
        <v>38292</v>
      </c>
      <c r="B101" s="8">
        <f t="shared" si="14"/>
        <v>1083656</v>
      </c>
      <c r="C101" s="33">
        <f t="shared" si="14"/>
        <v>32509.68</v>
      </c>
      <c r="D101" s="33">
        <f t="shared" si="14"/>
        <v>0</v>
      </c>
      <c r="E101" s="33">
        <f t="shared" si="14"/>
        <v>0</v>
      </c>
      <c r="F101" s="10"/>
      <c r="G101" s="10"/>
      <c r="H101" s="5"/>
      <c r="I101" s="10"/>
      <c r="J101" s="5"/>
      <c r="K101" s="5"/>
      <c r="L101" s="33">
        <f t="shared" si="12"/>
        <v>1116165.68</v>
      </c>
      <c r="M101" s="34"/>
      <c r="N101" s="34"/>
      <c r="O101" s="34"/>
      <c r="P101" s="5"/>
      <c r="Q101" s="35"/>
    </row>
    <row r="102" spans="1:17" ht="15.75" thickBot="1" x14ac:dyDescent="0.3">
      <c r="A102" s="36">
        <v>38322</v>
      </c>
      <c r="B102" s="9">
        <f t="shared" si="14"/>
        <v>1083656</v>
      </c>
      <c r="C102" s="37">
        <f t="shared" si="14"/>
        <v>32509.68</v>
      </c>
      <c r="D102" s="37">
        <f t="shared" si="14"/>
        <v>0</v>
      </c>
      <c r="E102" s="37">
        <f t="shared" si="14"/>
        <v>0</v>
      </c>
      <c r="F102" s="6"/>
      <c r="G102" s="6"/>
      <c r="H102" s="6"/>
      <c r="I102" s="6"/>
      <c r="J102" s="11">
        <f>(B102+C102+D102+E102+F91/12+H96/12+I91/12)/12*12</f>
        <v>1332777.160081499</v>
      </c>
      <c r="K102" s="11"/>
      <c r="L102" s="37">
        <f t="shared" si="12"/>
        <v>2448942.840081499</v>
      </c>
      <c r="M102" s="38">
        <v>360</v>
      </c>
      <c r="N102" s="39">
        <f>(B102+C102+D102+E102+F91/12+H96/12+I91/12+J102/12)/360*M102</f>
        <v>1443841.9234216239</v>
      </c>
      <c r="O102" s="39">
        <f>N102*12%/360*M102</f>
        <v>173261.03081059485</v>
      </c>
      <c r="P102" s="39">
        <f>SUM(L91:L102)+N102+O102</f>
        <v>19010704.635291707</v>
      </c>
      <c r="Q102" s="40"/>
    </row>
    <row r="103" spans="1:17" x14ac:dyDescent="0.25">
      <c r="A103" s="27">
        <v>38353</v>
      </c>
      <c r="B103" s="7">
        <v>1158974</v>
      </c>
      <c r="C103" s="28">
        <f>+B103*0.03</f>
        <v>34769.22</v>
      </c>
      <c r="D103" s="28">
        <v>0</v>
      </c>
      <c r="E103" s="28">
        <v>0</v>
      </c>
      <c r="F103" s="29">
        <f>(B103+C103+D103+E103+H96/12+I103/12)/30*15</f>
        <v>680206.95416574157</v>
      </c>
      <c r="G103" s="29">
        <f>B97/30*2</f>
        <v>72243.733333333337</v>
      </c>
      <c r="H103" s="4"/>
      <c r="I103" s="29">
        <f>(+B97+C97)*0.5</f>
        <v>558082.84</v>
      </c>
      <c r="J103" s="4"/>
      <c r="K103" s="4"/>
      <c r="L103" s="28">
        <f t="shared" si="12"/>
        <v>2504276.7474990748</v>
      </c>
      <c r="M103" s="30"/>
      <c r="N103" s="30"/>
      <c r="O103" s="30"/>
      <c r="P103" s="4"/>
      <c r="Q103" s="31">
        <f>+(B103*100/B102)-100</f>
        <v>6.9503606310489658</v>
      </c>
    </row>
    <row r="104" spans="1:17" x14ac:dyDescent="0.25">
      <c r="A104" s="32">
        <v>38384</v>
      </c>
      <c r="B104" s="8">
        <f>+B103</f>
        <v>1158974</v>
      </c>
      <c r="C104" s="33">
        <f t="shared" si="14"/>
        <v>34769.22</v>
      </c>
      <c r="D104" s="33">
        <f>+D103</f>
        <v>0</v>
      </c>
      <c r="E104" s="33">
        <f>+E103</f>
        <v>0</v>
      </c>
      <c r="F104" s="5"/>
      <c r="G104" s="5"/>
      <c r="H104" s="5"/>
      <c r="I104" s="5"/>
      <c r="J104" s="5"/>
      <c r="K104" s="5"/>
      <c r="L104" s="33">
        <f t="shared" si="12"/>
        <v>1193743.22</v>
      </c>
      <c r="M104" s="34"/>
      <c r="N104" s="34"/>
      <c r="O104" s="34"/>
      <c r="P104" s="5"/>
      <c r="Q104" s="35"/>
    </row>
    <row r="105" spans="1:17" x14ac:dyDescent="0.25">
      <c r="A105" s="32">
        <v>38412</v>
      </c>
      <c r="B105" s="8">
        <f t="shared" ref="B105:E120" si="15">+B104</f>
        <v>1158974</v>
      </c>
      <c r="C105" s="33">
        <f t="shared" si="14"/>
        <v>34769.22</v>
      </c>
      <c r="D105" s="33">
        <f t="shared" si="14"/>
        <v>0</v>
      </c>
      <c r="E105" s="33">
        <f t="shared" si="14"/>
        <v>0</v>
      </c>
      <c r="F105" s="5"/>
      <c r="G105" s="5"/>
      <c r="H105" s="5"/>
      <c r="I105" s="5"/>
      <c r="J105" s="5"/>
      <c r="K105" s="5"/>
      <c r="L105" s="33">
        <f t="shared" si="12"/>
        <v>1193743.22</v>
      </c>
      <c r="M105" s="34"/>
      <c r="N105" s="34"/>
      <c r="O105" s="34"/>
      <c r="P105" s="5"/>
      <c r="Q105" s="35"/>
    </row>
    <row r="106" spans="1:17" x14ac:dyDescent="0.25">
      <c r="A106" s="32">
        <v>38443</v>
      </c>
      <c r="B106" s="8">
        <f t="shared" si="15"/>
        <v>1158974</v>
      </c>
      <c r="C106" s="33">
        <f t="shared" si="14"/>
        <v>34769.22</v>
      </c>
      <c r="D106" s="33">
        <f t="shared" si="14"/>
        <v>0</v>
      </c>
      <c r="E106" s="33">
        <f t="shared" si="14"/>
        <v>0</v>
      </c>
      <c r="F106" s="5"/>
      <c r="G106" s="5"/>
      <c r="H106" s="5"/>
      <c r="I106" s="5"/>
      <c r="J106" s="5"/>
      <c r="K106" s="5"/>
      <c r="L106" s="33">
        <f t="shared" si="12"/>
        <v>1193743.22</v>
      </c>
      <c r="M106" s="34"/>
      <c r="N106" s="34"/>
      <c r="O106" s="34"/>
      <c r="P106" s="5"/>
      <c r="Q106" s="35"/>
    </row>
    <row r="107" spans="1:17" x14ac:dyDescent="0.25">
      <c r="A107" s="32">
        <v>38473</v>
      </c>
      <c r="B107" s="8">
        <f t="shared" si="15"/>
        <v>1158974</v>
      </c>
      <c r="C107" s="33">
        <f t="shared" si="14"/>
        <v>34769.22</v>
      </c>
      <c r="D107" s="33">
        <f t="shared" si="14"/>
        <v>0</v>
      </c>
      <c r="E107" s="33">
        <f t="shared" si="14"/>
        <v>0</v>
      </c>
      <c r="F107" s="5"/>
      <c r="G107" s="5"/>
      <c r="H107" s="5"/>
      <c r="I107" s="5"/>
      <c r="J107" s="5"/>
      <c r="K107" s="5"/>
      <c r="L107" s="33">
        <f t="shared" si="12"/>
        <v>1193743.22</v>
      </c>
      <c r="M107" s="34"/>
      <c r="N107" s="34"/>
      <c r="O107" s="34"/>
      <c r="P107" s="5"/>
      <c r="Q107" s="35"/>
    </row>
    <row r="108" spans="1:17" x14ac:dyDescent="0.25">
      <c r="A108" s="32">
        <v>38504</v>
      </c>
      <c r="B108" s="8">
        <f t="shared" si="15"/>
        <v>1158974</v>
      </c>
      <c r="C108" s="33">
        <f t="shared" si="14"/>
        <v>34769.22</v>
      </c>
      <c r="D108" s="33">
        <f t="shared" si="14"/>
        <v>0</v>
      </c>
      <c r="E108" s="33">
        <f t="shared" si="14"/>
        <v>0</v>
      </c>
      <c r="F108" s="5"/>
      <c r="G108" s="5"/>
      <c r="H108" s="10">
        <f>(B108+C108+D108+E108+F103/12)/30*37</f>
        <v>1542193.4638448125</v>
      </c>
      <c r="I108" s="5"/>
      <c r="J108" s="5"/>
      <c r="K108" s="5"/>
      <c r="L108" s="33">
        <f t="shared" si="12"/>
        <v>2735936.6838448122</v>
      </c>
      <c r="M108" s="34"/>
      <c r="N108" s="34"/>
      <c r="O108" s="34"/>
      <c r="P108" s="5"/>
      <c r="Q108" s="35"/>
    </row>
    <row r="109" spans="1:17" x14ac:dyDescent="0.25">
      <c r="A109" s="32">
        <v>38534</v>
      </c>
      <c r="B109" s="8">
        <f t="shared" si="15"/>
        <v>1158974</v>
      </c>
      <c r="C109" s="33">
        <f t="shared" si="15"/>
        <v>34769.22</v>
      </c>
      <c r="D109" s="33">
        <f t="shared" si="15"/>
        <v>0</v>
      </c>
      <c r="E109" s="33">
        <f t="shared" si="15"/>
        <v>0</v>
      </c>
      <c r="F109" s="5"/>
      <c r="G109" s="5"/>
      <c r="H109" s="5"/>
      <c r="I109" s="5"/>
      <c r="J109" s="5"/>
      <c r="K109" s="5"/>
      <c r="L109" s="33">
        <f t="shared" si="12"/>
        <v>1193743.22</v>
      </c>
      <c r="M109" s="34"/>
      <c r="N109" s="34"/>
      <c r="O109" s="34"/>
      <c r="P109" s="5"/>
      <c r="Q109" s="35"/>
    </row>
    <row r="110" spans="1:17" x14ac:dyDescent="0.25">
      <c r="A110" s="32">
        <v>38565</v>
      </c>
      <c r="B110" s="8">
        <f t="shared" si="15"/>
        <v>1158974</v>
      </c>
      <c r="C110" s="33">
        <f t="shared" si="15"/>
        <v>34769.22</v>
      </c>
      <c r="D110" s="33">
        <f t="shared" si="15"/>
        <v>0</v>
      </c>
      <c r="E110" s="33">
        <f t="shared" si="15"/>
        <v>0</v>
      </c>
      <c r="F110" s="5"/>
      <c r="G110" s="5"/>
      <c r="H110" s="5"/>
      <c r="I110" s="5"/>
      <c r="J110" s="5"/>
      <c r="K110" s="5"/>
      <c r="L110" s="33">
        <f t="shared" si="12"/>
        <v>1193743.22</v>
      </c>
      <c r="M110" s="34"/>
      <c r="N110" s="34"/>
      <c r="O110" s="34"/>
      <c r="P110" s="5"/>
      <c r="Q110" s="35"/>
    </row>
    <row r="111" spans="1:17" x14ac:dyDescent="0.25">
      <c r="A111" s="32">
        <v>38596</v>
      </c>
      <c r="B111" s="8">
        <f t="shared" si="15"/>
        <v>1158974</v>
      </c>
      <c r="C111" s="33">
        <f t="shared" si="15"/>
        <v>34769.22</v>
      </c>
      <c r="D111" s="33">
        <f t="shared" si="15"/>
        <v>0</v>
      </c>
      <c r="E111" s="33">
        <f t="shared" si="15"/>
        <v>0</v>
      </c>
      <c r="F111" s="5"/>
      <c r="G111" s="5"/>
      <c r="H111" s="5"/>
      <c r="I111" s="5"/>
      <c r="J111" s="5"/>
      <c r="K111" s="5"/>
      <c r="L111" s="33">
        <f t="shared" si="12"/>
        <v>1193743.22</v>
      </c>
      <c r="M111" s="34"/>
      <c r="N111" s="34"/>
      <c r="O111" s="34"/>
      <c r="P111" s="5"/>
      <c r="Q111" s="35"/>
    </row>
    <row r="112" spans="1:17" x14ac:dyDescent="0.25">
      <c r="A112" s="32">
        <v>38626</v>
      </c>
      <c r="B112" s="8">
        <f t="shared" si="15"/>
        <v>1158974</v>
      </c>
      <c r="C112" s="33">
        <f t="shared" si="15"/>
        <v>34769.22</v>
      </c>
      <c r="D112" s="33">
        <f t="shared" si="15"/>
        <v>0</v>
      </c>
      <c r="E112" s="33">
        <f t="shared" si="15"/>
        <v>0</v>
      </c>
      <c r="F112" s="5"/>
      <c r="G112" s="5"/>
      <c r="H112" s="5"/>
      <c r="I112" s="5"/>
      <c r="J112" s="5"/>
      <c r="K112" s="5"/>
      <c r="L112" s="33">
        <f t="shared" si="12"/>
        <v>1193743.22</v>
      </c>
      <c r="M112" s="34"/>
      <c r="N112" s="34"/>
      <c r="O112" s="34"/>
      <c r="P112" s="5"/>
      <c r="Q112" s="35"/>
    </row>
    <row r="113" spans="1:17" x14ac:dyDescent="0.25">
      <c r="A113" s="32">
        <v>38657</v>
      </c>
      <c r="B113" s="8">
        <f t="shared" si="15"/>
        <v>1158974</v>
      </c>
      <c r="C113" s="33">
        <f t="shared" si="15"/>
        <v>34769.22</v>
      </c>
      <c r="D113" s="33">
        <f t="shared" si="15"/>
        <v>0</v>
      </c>
      <c r="E113" s="33">
        <f t="shared" si="15"/>
        <v>0</v>
      </c>
      <c r="F113" s="10"/>
      <c r="G113" s="10"/>
      <c r="H113" s="5"/>
      <c r="I113" s="10"/>
      <c r="J113" s="5"/>
      <c r="K113" s="5"/>
      <c r="L113" s="33">
        <f t="shared" si="12"/>
        <v>1193743.22</v>
      </c>
      <c r="M113" s="34"/>
      <c r="N113" s="34"/>
      <c r="O113" s="34"/>
      <c r="P113" s="5"/>
      <c r="Q113" s="35"/>
    </row>
    <row r="114" spans="1:17" ht="15.75" thickBot="1" x14ac:dyDescent="0.3">
      <c r="A114" s="36">
        <v>38687</v>
      </c>
      <c r="B114" s="9">
        <f t="shared" si="15"/>
        <v>1158974</v>
      </c>
      <c r="C114" s="37">
        <f t="shared" si="15"/>
        <v>34769.22</v>
      </c>
      <c r="D114" s="37">
        <f t="shared" si="15"/>
        <v>0</v>
      </c>
      <c r="E114" s="37">
        <f t="shared" si="15"/>
        <v>0</v>
      </c>
      <c r="F114" s="6"/>
      <c r="G114" s="6"/>
      <c r="H114" s="6"/>
      <c r="I114" s="6"/>
      <c r="J114" s="11">
        <f>(B114+C114+D114+E114+F103/12+H108/12+I103/12)/12*12</f>
        <v>1425450.1581675461</v>
      </c>
      <c r="K114" s="11"/>
      <c r="L114" s="37">
        <f t="shared" si="12"/>
        <v>2619193.3781675464</v>
      </c>
      <c r="M114" s="38">
        <v>360</v>
      </c>
      <c r="N114" s="39">
        <f>(B114+C114+D114+E114+F103/12+H108/12+I103/12+J114/12)/360*M114</f>
        <v>1544237.671348175</v>
      </c>
      <c r="O114" s="39">
        <f>N114*12%/360*M114</f>
        <v>185308.52056178098</v>
      </c>
      <c r="P114" s="39">
        <f>SUM(L103:L114)+N114+O114</f>
        <v>20332641.981421392</v>
      </c>
      <c r="Q114" s="40"/>
    </row>
    <row r="115" spans="1:17" x14ac:dyDescent="0.25">
      <c r="A115" s="27">
        <v>38718</v>
      </c>
      <c r="B115" s="7">
        <v>1238943</v>
      </c>
      <c r="C115" s="28">
        <f>+B115*0.05</f>
        <v>61947.15</v>
      </c>
      <c r="D115" s="28">
        <v>0</v>
      </c>
      <c r="E115" s="28">
        <v>0</v>
      </c>
      <c r="F115" s="29">
        <f>(B115+C115+D115+E115+H108/12+I115/12)/30*15</f>
        <v>739572.78641020041</v>
      </c>
      <c r="G115" s="29">
        <f>B109/30*2</f>
        <v>77264.933333333334</v>
      </c>
      <c r="H115" s="4"/>
      <c r="I115" s="29">
        <f>(+B109+C109)*0.5</f>
        <v>596871.61</v>
      </c>
      <c r="J115" s="4"/>
      <c r="K115" s="4"/>
      <c r="L115" s="28">
        <f t="shared" si="12"/>
        <v>2714599.4797435333</v>
      </c>
      <c r="M115" s="30"/>
      <c r="N115" s="30"/>
      <c r="O115" s="30"/>
      <c r="P115" s="4"/>
      <c r="Q115" s="31">
        <f>+(B115*100/B114)-100</f>
        <v>6.8999822256582064</v>
      </c>
    </row>
    <row r="116" spans="1:17" x14ac:dyDescent="0.25">
      <c r="A116" s="32">
        <v>38749</v>
      </c>
      <c r="B116" s="8">
        <f>+B115</f>
        <v>1238943</v>
      </c>
      <c r="C116" s="33">
        <f t="shared" si="15"/>
        <v>61947.15</v>
      </c>
      <c r="D116" s="33">
        <f>+D115</f>
        <v>0</v>
      </c>
      <c r="E116" s="33">
        <f>+E115</f>
        <v>0</v>
      </c>
      <c r="F116" s="5"/>
      <c r="G116" s="5"/>
      <c r="H116" s="5"/>
      <c r="I116" s="5"/>
      <c r="J116" s="5"/>
      <c r="K116" s="5"/>
      <c r="L116" s="33">
        <f t="shared" si="12"/>
        <v>1300890.1499999999</v>
      </c>
      <c r="M116" s="34"/>
      <c r="N116" s="34"/>
      <c r="O116" s="34"/>
      <c r="P116" s="5"/>
      <c r="Q116" s="35"/>
    </row>
    <row r="117" spans="1:17" x14ac:dyDescent="0.25">
      <c r="A117" s="32">
        <v>38777</v>
      </c>
      <c r="B117" s="8">
        <f t="shared" ref="B117:E130" si="16">+B116</f>
        <v>1238943</v>
      </c>
      <c r="C117" s="33">
        <f t="shared" si="15"/>
        <v>61947.15</v>
      </c>
      <c r="D117" s="33">
        <f t="shared" si="15"/>
        <v>0</v>
      </c>
      <c r="E117" s="33">
        <f t="shared" si="15"/>
        <v>0</v>
      </c>
      <c r="F117" s="5"/>
      <c r="G117" s="5"/>
      <c r="H117" s="5"/>
      <c r="I117" s="5"/>
      <c r="J117" s="5"/>
      <c r="K117" s="5"/>
      <c r="L117" s="33">
        <f t="shared" si="12"/>
        <v>1300890.1499999999</v>
      </c>
      <c r="M117" s="34"/>
      <c r="N117" s="34"/>
      <c r="O117" s="34"/>
      <c r="P117" s="5"/>
      <c r="Q117" s="35"/>
    </row>
    <row r="118" spans="1:17" x14ac:dyDescent="0.25">
      <c r="A118" s="32">
        <v>38808</v>
      </c>
      <c r="B118" s="8">
        <f t="shared" si="16"/>
        <v>1238943</v>
      </c>
      <c r="C118" s="33">
        <f t="shared" si="15"/>
        <v>61947.15</v>
      </c>
      <c r="D118" s="33">
        <f t="shared" si="15"/>
        <v>0</v>
      </c>
      <c r="E118" s="33">
        <f t="shared" si="15"/>
        <v>0</v>
      </c>
      <c r="F118" s="5"/>
      <c r="G118" s="5"/>
      <c r="H118" s="5"/>
      <c r="I118" s="5"/>
      <c r="J118" s="5"/>
      <c r="K118" s="5"/>
      <c r="L118" s="33">
        <f t="shared" si="12"/>
        <v>1300890.1499999999</v>
      </c>
      <c r="M118" s="34"/>
      <c r="N118" s="34"/>
      <c r="O118" s="34"/>
      <c r="P118" s="5"/>
      <c r="Q118" s="35"/>
    </row>
    <row r="119" spans="1:17" x14ac:dyDescent="0.25">
      <c r="A119" s="32">
        <v>38838</v>
      </c>
      <c r="B119" s="8">
        <f t="shared" si="16"/>
        <v>1238943</v>
      </c>
      <c r="C119" s="33">
        <f t="shared" si="15"/>
        <v>61947.15</v>
      </c>
      <c r="D119" s="33">
        <f t="shared" si="15"/>
        <v>0</v>
      </c>
      <c r="E119" s="33">
        <f t="shared" si="15"/>
        <v>0</v>
      </c>
      <c r="F119" s="5"/>
      <c r="G119" s="5"/>
      <c r="H119" s="5"/>
      <c r="I119" s="5"/>
      <c r="J119" s="5"/>
      <c r="K119" s="5"/>
      <c r="L119" s="33">
        <f t="shared" si="12"/>
        <v>1300890.1499999999</v>
      </c>
      <c r="M119" s="34"/>
      <c r="N119" s="34"/>
      <c r="O119" s="34"/>
      <c r="P119" s="5"/>
      <c r="Q119" s="35"/>
    </row>
    <row r="120" spans="1:17" x14ac:dyDescent="0.25">
      <c r="A120" s="32">
        <v>38869</v>
      </c>
      <c r="B120" s="8">
        <f t="shared" si="16"/>
        <v>1238943</v>
      </c>
      <c r="C120" s="33">
        <f t="shared" si="15"/>
        <v>61947.15</v>
      </c>
      <c r="D120" s="33">
        <f t="shared" si="15"/>
        <v>0</v>
      </c>
      <c r="E120" s="33">
        <f t="shared" si="15"/>
        <v>0</v>
      </c>
      <c r="F120" s="5"/>
      <c r="G120" s="5"/>
      <c r="H120" s="10">
        <f>(B120+C120+D120+E120+F115/12)/30*37</f>
        <v>1680442.8324921592</v>
      </c>
      <c r="I120" s="5"/>
      <c r="J120" s="5"/>
      <c r="K120" s="5"/>
      <c r="L120" s="33">
        <f t="shared" si="12"/>
        <v>2981332.9824921591</v>
      </c>
      <c r="M120" s="34"/>
      <c r="N120" s="34"/>
      <c r="O120" s="34"/>
      <c r="P120" s="5"/>
      <c r="Q120" s="35"/>
    </row>
    <row r="121" spans="1:17" x14ac:dyDescent="0.25">
      <c r="A121" s="32">
        <v>38899</v>
      </c>
      <c r="B121" s="8">
        <f t="shared" si="16"/>
        <v>1238943</v>
      </c>
      <c r="C121" s="33">
        <f t="shared" si="16"/>
        <v>61947.15</v>
      </c>
      <c r="D121" s="33">
        <f t="shared" si="16"/>
        <v>0</v>
      </c>
      <c r="E121" s="33">
        <f t="shared" si="16"/>
        <v>0</v>
      </c>
      <c r="F121" s="5"/>
      <c r="G121" s="5"/>
      <c r="H121" s="5"/>
      <c r="I121" s="5"/>
      <c r="J121" s="5"/>
      <c r="K121" s="5"/>
      <c r="L121" s="33">
        <f t="shared" si="12"/>
        <v>1300890.1499999999</v>
      </c>
      <c r="M121" s="34"/>
      <c r="N121" s="34"/>
      <c r="O121" s="34"/>
      <c r="P121" s="5"/>
      <c r="Q121" s="35"/>
    </row>
    <row r="122" spans="1:17" x14ac:dyDescent="0.25">
      <c r="A122" s="32">
        <v>38930</v>
      </c>
      <c r="B122" s="8">
        <f t="shared" si="16"/>
        <v>1238943</v>
      </c>
      <c r="C122" s="33">
        <f t="shared" si="16"/>
        <v>61947.15</v>
      </c>
      <c r="D122" s="33">
        <f t="shared" si="16"/>
        <v>0</v>
      </c>
      <c r="E122" s="33">
        <f t="shared" si="16"/>
        <v>0</v>
      </c>
      <c r="F122" s="5"/>
      <c r="G122" s="5"/>
      <c r="H122" s="5"/>
      <c r="I122" s="5"/>
      <c r="J122" s="5"/>
      <c r="K122" s="5"/>
      <c r="L122" s="33">
        <f t="shared" si="12"/>
        <v>1300890.1499999999</v>
      </c>
      <c r="M122" s="34"/>
      <c r="N122" s="34"/>
      <c r="O122" s="34"/>
      <c r="P122" s="5"/>
      <c r="Q122" s="35"/>
    </row>
    <row r="123" spans="1:17" x14ac:dyDescent="0.25">
      <c r="A123" s="32">
        <v>38961</v>
      </c>
      <c r="B123" s="8">
        <f t="shared" si="16"/>
        <v>1238943</v>
      </c>
      <c r="C123" s="33">
        <f t="shared" si="16"/>
        <v>61947.15</v>
      </c>
      <c r="D123" s="33">
        <f t="shared" si="16"/>
        <v>0</v>
      </c>
      <c r="E123" s="33">
        <f t="shared" si="16"/>
        <v>0</v>
      </c>
      <c r="F123" s="5"/>
      <c r="G123" s="5"/>
      <c r="H123" s="5"/>
      <c r="I123" s="5"/>
      <c r="J123" s="5"/>
      <c r="K123" s="5"/>
      <c r="L123" s="33">
        <f t="shared" si="12"/>
        <v>1300890.1499999999</v>
      </c>
      <c r="M123" s="34"/>
      <c r="N123" s="34"/>
      <c r="O123" s="34"/>
      <c r="P123" s="5"/>
      <c r="Q123" s="35"/>
    </row>
    <row r="124" spans="1:17" x14ac:dyDescent="0.25">
      <c r="A124" s="32">
        <v>38991</v>
      </c>
      <c r="B124" s="8">
        <f t="shared" si="16"/>
        <v>1238943</v>
      </c>
      <c r="C124" s="33">
        <f t="shared" si="16"/>
        <v>61947.15</v>
      </c>
      <c r="D124" s="33">
        <f t="shared" si="16"/>
        <v>0</v>
      </c>
      <c r="E124" s="33">
        <f t="shared" si="16"/>
        <v>0</v>
      </c>
      <c r="F124" s="5"/>
      <c r="G124" s="5"/>
      <c r="H124" s="5"/>
      <c r="I124" s="5"/>
      <c r="J124" s="5"/>
      <c r="K124" s="5"/>
      <c r="L124" s="33">
        <f t="shared" si="12"/>
        <v>1300890.1499999999</v>
      </c>
      <c r="M124" s="34"/>
      <c r="N124" s="34"/>
      <c r="O124" s="34"/>
      <c r="P124" s="5"/>
      <c r="Q124" s="35"/>
    </row>
    <row r="125" spans="1:17" x14ac:dyDescent="0.25">
      <c r="A125" s="32">
        <v>39022</v>
      </c>
      <c r="B125" s="8">
        <f t="shared" si="16"/>
        <v>1238943</v>
      </c>
      <c r="C125" s="33">
        <f t="shared" si="16"/>
        <v>61947.15</v>
      </c>
      <c r="D125" s="33">
        <f t="shared" si="16"/>
        <v>0</v>
      </c>
      <c r="E125" s="33">
        <f t="shared" si="16"/>
        <v>0</v>
      </c>
      <c r="F125" s="10"/>
      <c r="G125" s="10"/>
      <c r="H125" s="5"/>
      <c r="I125" s="10"/>
      <c r="J125" s="5"/>
      <c r="K125" s="5"/>
      <c r="L125" s="33">
        <f t="shared" si="12"/>
        <v>1300890.1499999999</v>
      </c>
      <c r="M125" s="34"/>
      <c r="N125" s="34"/>
      <c r="O125" s="34"/>
      <c r="P125" s="5"/>
      <c r="Q125" s="35"/>
    </row>
    <row r="126" spans="1:17" ht="15.75" thickBot="1" x14ac:dyDescent="0.3">
      <c r="A126" s="36">
        <v>39052</v>
      </c>
      <c r="B126" s="9">
        <f t="shared" si="16"/>
        <v>1238943</v>
      </c>
      <c r="C126" s="37">
        <f t="shared" si="16"/>
        <v>61947.15</v>
      </c>
      <c r="D126" s="37">
        <f t="shared" si="16"/>
        <v>0</v>
      </c>
      <c r="E126" s="37">
        <f t="shared" si="16"/>
        <v>0</v>
      </c>
      <c r="F126" s="6"/>
      <c r="G126" s="6"/>
      <c r="H126" s="6"/>
      <c r="I126" s="6"/>
      <c r="J126" s="11">
        <f>(B126+C126+D126+E126+F115/12+H120/12+I115/12)/12*12</f>
        <v>1552297.4190751964</v>
      </c>
      <c r="K126" s="11"/>
      <c r="L126" s="37">
        <f t="shared" si="12"/>
        <v>2853187.5690751961</v>
      </c>
      <c r="M126" s="38">
        <v>360</v>
      </c>
      <c r="N126" s="39">
        <f>(B126+C126+D126+E126+F115/12+H120/12+I115/12+J126/12)/360*M126</f>
        <v>1681655.5373314626</v>
      </c>
      <c r="O126" s="39">
        <f>N126*12%/360*M126</f>
        <v>201798.6644797755</v>
      </c>
      <c r="P126" s="39">
        <f>SUM(L115:L126)+N126+O126</f>
        <v>22140585.58312213</v>
      </c>
      <c r="Q126" s="40"/>
    </row>
    <row r="127" spans="1:17" x14ac:dyDescent="0.25">
      <c r="A127" s="27">
        <v>39083</v>
      </c>
      <c r="B127" s="7">
        <v>1319476</v>
      </c>
      <c r="C127" s="28">
        <f>+B127*0.05</f>
        <v>65973.8</v>
      </c>
      <c r="D127" s="28">
        <v>0</v>
      </c>
      <c r="E127" s="28">
        <v>0</v>
      </c>
      <c r="F127" s="29">
        <f>(B127+C127+D127+E127+H120/12+I127/12)/30*15</f>
        <v>789845.22947884002</v>
      </c>
      <c r="G127" s="29">
        <f>B121/30*2</f>
        <v>82596.2</v>
      </c>
      <c r="H127" s="4"/>
      <c r="I127" s="29">
        <f>(+B121+C121)*0.5</f>
        <v>650445.07499999995</v>
      </c>
      <c r="J127" s="4"/>
      <c r="K127" s="22">
        <f>+B126*12*0.18/5</f>
        <v>535223.37599999993</v>
      </c>
      <c r="L127" s="28">
        <f t="shared" si="12"/>
        <v>3443559.6804788401</v>
      </c>
      <c r="M127" s="30"/>
      <c r="N127" s="30"/>
      <c r="O127" s="30"/>
      <c r="P127" s="4"/>
      <c r="Q127" s="31">
        <f>+(B127*100/B126)-100</f>
        <v>6.5001376173076579</v>
      </c>
    </row>
    <row r="128" spans="1:17" x14ac:dyDescent="0.25">
      <c r="A128" s="32">
        <v>39114</v>
      </c>
      <c r="B128" s="8">
        <f>+B127</f>
        <v>1319476</v>
      </c>
      <c r="C128" s="33">
        <f t="shared" si="16"/>
        <v>65973.8</v>
      </c>
      <c r="D128" s="33">
        <f>+D127</f>
        <v>0</v>
      </c>
      <c r="E128" s="33">
        <f>+E127</f>
        <v>0</v>
      </c>
      <c r="F128" s="5"/>
      <c r="G128" s="5"/>
      <c r="H128" s="5"/>
      <c r="I128" s="5"/>
      <c r="J128" s="5"/>
      <c r="K128" s="5"/>
      <c r="L128" s="33">
        <f t="shared" si="12"/>
        <v>1385449.8</v>
      </c>
      <c r="M128" s="34"/>
      <c r="N128" s="34"/>
      <c r="O128" s="34"/>
      <c r="P128" s="5"/>
      <c r="Q128" s="35"/>
    </row>
    <row r="129" spans="1:17" x14ac:dyDescent="0.25">
      <c r="A129" s="32">
        <v>39142</v>
      </c>
      <c r="B129" s="8">
        <f t="shared" ref="B129:E138" si="17">+B128</f>
        <v>1319476</v>
      </c>
      <c r="C129" s="33">
        <f t="shared" si="16"/>
        <v>65973.8</v>
      </c>
      <c r="D129" s="33">
        <f t="shared" si="16"/>
        <v>0</v>
      </c>
      <c r="E129" s="33">
        <f t="shared" si="16"/>
        <v>0</v>
      </c>
      <c r="F129" s="5"/>
      <c r="G129" s="5"/>
      <c r="H129" s="5"/>
      <c r="I129" s="5"/>
      <c r="J129" s="5"/>
      <c r="K129" s="5"/>
      <c r="L129" s="33">
        <f t="shared" si="12"/>
        <v>1385449.8</v>
      </c>
      <c r="M129" s="34"/>
      <c r="N129" s="34"/>
      <c r="O129" s="34"/>
      <c r="P129" s="5"/>
      <c r="Q129" s="35"/>
    </row>
    <row r="130" spans="1:17" x14ac:dyDescent="0.25">
      <c r="A130" s="32">
        <v>39173</v>
      </c>
      <c r="B130" s="8">
        <f t="shared" si="17"/>
        <v>1319476</v>
      </c>
      <c r="C130" s="33">
        <f t="shared" si="16"/>
        <v>65973.8</v>
      </c>
      <c r="D130" s="33">
        <f t="shared" si="16"/>
        <v>0</v>
      </c>
      <c r="E130" s="33">
        <f t="shared" si="16"/>
        <v>0</v>
      </c>
      <c r="F130" s="5"/>
      <c r="G130" s="5"/>
      <c r="H130" s="5"/>
      <c r="I130" s="5"/>
      <c r="J130" s="5"/>
      <c r="K130" s="5"/>
      <c r="L130" s="33">
        <f t="shared" si="12"/>
        <v>1385449.8</v>
      </c>
      <c r="M130" s="34"/>
      <c r="N130" s="34"/>
      <c r="O130" s="34"/>
      <c r="P130" s="5"/>
      <c r="Q130" s="35"/>
    </row>
    <row r="131" spans="1:17" x14ac:dyDescent="0.25">
      <c r="A131" s="32">
        <v>39203</v>
      </c>
      <c r="B131" s="8">
        <f t="shared" si="17"/>
        <v>1319476</v>
      </c>
      <c r="C131" s="33">
        <f t="shared" si="17"/>
        <v>65973.8</v>
      </c>
      <c r="D131" s="33">
        <f t="shared" si="17"/>
        <v>0</v>
      </c>
      <c r="E131" s="33">
        <f t="shared" si="17"/>
        <v>0</v>
      </c>
      <c r="F131" s="5"/>
      <c r="G131" s="5"/>
      <c r="H131" s="5"/>
      <c r="I131" s="5"/>
      <c r="J131" s="5"/>
      <c r="K131" s="5"/>
      <c r="L131" s="33">
        <f t="shared" si="12"/>
        <v>1385449.8</v>
      </c>
      <c r="M131" s="34"/>
      <c r="N131" s="34"/>
      <c r="O131" s="34"/>
      <c r="P131" s="5"/>
      <c r="Q131" s="35"/>
    </row>
    <row r="132" spans="1:17" x14ac:dyDescent="0.25">
      <c r="A132" s="32">
        <v>39234</v>
      </c>
      <c r="B132" s="8">
        <f t="shared" si="17"/>
        <v>1319476</v>
      </c>
      <c r="C132" s="33">
        <f t="shared" si="17"/>
        <v>65973.8</v>
      </c>
      <c r="D132" s="33">
        <f t="shared" si="17"/>
        <v>0</v>
      </c>
      <c r="E132" s="33">
        <f t="shared" si="17"/>
        <v>0</v>
      </c>
      <c r="F132" s="5"/>
      <c r="G132" s="5"/>
      <c r="H132" s="10">
        <f>(B132+C132+D132+E132+F127/12)/30*37</f>
        <v>1789899.9574742143</v>
      </c>
      <c r="I132" s="5"/>
      <c r="J132" s="5"/>
      <c r="K132" s="5"/>
      <c r="L132" s="33">
        <f t="shared" si="12"/>
        <v>3175349.7574742143</v>
      </c>
      <c r="M132" s="34"/>
      <c r="N132" s="34"/>
      <c r="O132" s="34"/>
      <c r="P132" s="5"/>
      <c r="Q132" s="35"/>
    </row>
    <row r="133" spans="1:17" x14ac:dyDescent="0.25">
      <c r="A133" s="32">
        <v>39264</v>
      </c>
      <c r="B133" s="8">
        <f t="shared" si="17"/>
        <v>1319476</v>
      </c>
      <c r="C133" s="33">
        <f t="shared" si="17"/>
        <v>65973.8</v>
      </c>
      <c r="D133" s="33">
        <f t="shared" si="17"/>
        <v>0</v>
      </c>
      <c r="E133" s="33">
        <f t="shared" si="17"/>
        <v>0</v>
      </c>
      <c r="F133" s="5"/>
      <c r="G133" s="5"/>
      <c r="H133" s="5"/>
      <c r="I133" s="5"/>
      <c r="J133" s="5"/>
      <c r="K133" s="5"/>
      <c r="L133" s="33">
        <f t="shared" si="12"/>
        <v>1385449.8</v>
      </c>
      <c r="M133" s="34"/>
      <c r="N133" s="34"/>
      <c r="O133" s="34"/>
      <c r="P133" s="5"/>
      <c r="Q133" s="35"/>
    </row>
    <row r="134" spans="1:17" x14ac:dyDescent="0.25">
      <c r="A134" s="32">
        <v>39295</v>
      </c>
      <c r="B134" s="8">
        <f t="shared" si="17"/>
        <v>1319476</v>
      </c>
      <c r="C134" s="33">
        <f t="shared" si="17"/>
        <v>65973.8</v>
      </c>
      <c r="D134" s="33">
        <f t="shared" si="17"/>
        <v>0</v>
      </c>
      <c r="E134" s="33">
        <f t="shared" si="17"/>
        <v>0</v>
      </c>
      <c r="F134" s="5"/>
      <c r="G134" s="5"/>
      <c r="H134" s="5"/>
      <c r="I134" s="5"/>
      <c r="J134" s="5"/>
      <c r="K134" s="5"/>
      <c r="L134" s="33">
        <f t="shared" si="12"/>
        <v>1385449.8</v>
      </c>
      <c r="M134" s="34"/>
      <c r="N134" s="34"/>
      <c r="O134" s="34"/>
      <c r="P134" s="5"/>
      <c r="Q134" s="35"/>
    </row>
    <row r="135" spans="1:17" x14ac:dyDescent="0.25">
      <c r="A135" s="32">
        <v>39326</v>
      </c>
      <c r="B135" s="8">
        <f t="shared" si="17"/>
        <v>1319476</v>
      </c>
      <c r="C135" s="33">
        <f t="shared" si="17"/>
        <v>65973.8</v>
      </c>
      <c r="D135" s="33">
        <f t="shared" si="17"/>
        <v>0</v>
      </c>
      <c r="E135" s="33">
        <f t="shared" si="17"/>
        <v>0</v>
      </c>
      <c r="F135" s="5"/>
      <c r="G135" s="5"/>
      <c r="H135" s="5"/>
      <c r="I135" s="5"/>
      <c r="J135" s="5"/>
      <c r="K135" s="5"/>
      <c r="L135" s="33">
        <f t="shared" si="12"/>
        <v>1385449.8</v>
      </c>
      <c r="M135" s="34"/>
      <c r="N135" s="34"/>
      <c r="O135" s="34"/>
      <c r="P135" s="5"/>
      <c r="Q135" s="35"/>
    </row>
    <row r="136" spans="1:17" x14ac:dyDescent="0.25">
      <c r="A136" s="32">
        <v>39356</v>
      </c>
      <c r="B136" s="8">
        <f t="shared" si="17"/>
        <v>1319476</v>
      </c>
      <c r="C136" s="33">
        <f t="shared" si="17"/>
        <v>65973.8</v>
      </c>
      <c r="D136" s="33">
        <f t="shared" si="17"/>
        <v>0</v>
      </c>
      <c r="E136" s="33">
        <f t="shared" si="17"/>
        <v>0</v>
      </c>
      <c r="F136" s="5"/>
      <c r="G136" s="5"/>
      <c r="H136" s="5"/>
      <c r="I136" s="5"/>
      <c r="J136" s="5"/>
      <c r="K136" s="5"/>
      <c r="L136" s="33">
        <f t="shared" ref="L136:L199" si="18">SUM(B136:K136)</f>
        <v>1385449.8</v>
      </c>
      <c r="M136" s="34"/>
      <c r="N136" s="34"/>
      <c r="O136" s="34"/>
      <c r="P136" s="5"/>
      <c r="Q136" s="35"/>
    </row>
    <row r="137" spans="1:17" x14ac:dyDescent="0.25">
      <c r="A137" s="32">
        <v>39387</v>
      </c>
      <c r="B137" s="8">
        <f t="shared" si="17"/>
        <v>1319476</v>
      </c>
      <c r="C137" s="33">
        <f t="shared" si="17"/>
        <v>65973.8</v>
      </c>
      <c r="D137" s="33">
        <f t="shared" si="17"/>
        <v>0</v>
      </c>
      <c r="E137" s="33">
        <f t="shared" si="17"/>
        <v>0</v>
      </c>
      <c r="F137" s="10"/>
      <c r="G137" s="10"/>
      <c r="H137" s="5"/>
      <c r="I137" s="10"/>
      <c r="J137" s="5"/>
      <c r="K137" s="5"/>
      <c r="L137" s="33">
        <f t="shared" si="18"/>
        <v>1385449.8</v>
      </c>
      <c r="M137" s="34"/>
      <c r="N137" s="34"/>
      <c r="O137" s="34"/>
      <c r="P137" s="5"/>
      <c r="Q137" s="35"/>
    </row>
    <row r="138" spans="1:17" ht="15.75" thickBot="1" x14ac:dyDescent="0.3">
      <c r="A138" s="36">
        <v>39417</v>
      </c>
      <c r="B138" s="9">
        <f t="shared" si="17"/>
        <v>1319476</v>
      </c>
      <c r="C138" s="37">
        <f t="shared" si="17"/>
        <v>65973.8</v>
      </c>
      <c r="D138" s="37">
        <f t="shared" si="17"/>
        <v>0</v>
      </c>
      <c r="E138" s="37">
        <f t="shared" si="17"/>
        <v>0</v>
      </c>
      <c r="F138" s="6"/>
      <c r="G138" s="6"/>
      <c r="H138" s="6"/>
      <c r="I138" s="6"/>
      <c r="J138" s="11">
        <f>(B138+C138+D138+E138+F127/12+H132/12+I127/12)/12*12</f>
        <v>1654632.3218294214</v>
      </c>
      <c r="K138" s="11"/>
      <c r="L138" s="37">
        <f t="shared" si="18"/>
        <v>3040082.1218294213</v>
      </c>
      <c r="M138" s="38">
        <v>360</v>
      </c>
      <c r="N138" s="39">
        <f>(B138+C138+D138+E138+F127/12+H132/12+I127/12+J138/12)/360*M138</f>
        <v>1792518.34864854</v>
      </c>
      <c r="O138" s="39">
        <f>N138*12%/360*M138</f>
        <v>215102.2018378248</v>
      </c>
      <c r="P138" s="39">
        <f>SUM(L127:L138)+N138+O138</f>
        <v>24135660.310268845</v>
      </c>
      <c r="Q138" s="40"/>
    </row>
    <row r="139" spans="1:17" x14ac:dyDescent="0.25">
      <c r="A139" s="27">
        <v>39448</v>
      </c>
      <c r="B139" s="7">
        <v>1398645</v>
      </c>
      <c r="C139" s="28">
        <f>+B139*0.05</f>
        <v>69932.25</v>
      </c>
      <c r="D139" s="28">
        <v>0</v>
      </c>
      <c r="E139" s="28">
        <v>0</v>
      </c>
      <c r="F139" s="29">
        <f>(B139+C139+D139+E139+H132/12+I139/12)/30*15</f>
        <v>837731.32739475893</v>
      </c>
      <c r="G139" s="29">
        <f>B133/30*2</f>
        <v>87965.066666666666</v>
      </c>
      <c r="H139" s="4"/>
      <c r="I139" s="29">
        <f>(+B133+C133)*0.5</f>
        <v>692724.9</v>
      </c>
      <c r="J139" s="4"/>
      <c r="K139" s="22">
        <f>+B138*12*0.18/5</f>
        <v>570013.63199999998</v>
      </c>
      <c r="L139" s="28">
        <f t="shared" si="18"/>
        <v>3657012.1760614254</v>
      </c>
      <c r="M139" s="30"/>
      <c r="N139" s="30"/>
      <c r="O139" s="30"/>
      <c r="P139" s="4"/>
      <c r="Q139" s="31">
        <f>+(B139*100/B138)-100</f>
        <v>6.0000333465709161</v>
      </c>
    </row>
    <row r="140" spans="1:17" x14ac:dyDescent="0.25">
      <c r="A140" s="32">
        <v>39479</v>
      </c>
      <c r="B140" s="8">
        <f>+B139</f>
        <v>1398645</v>
      </c>
      <c r="C140" s="33">
        <f t="shared" ref="C140:E155" si="19">+C139</f>
        <v>69932.25</v>
      </c>
      <c r="D140" s="33">
        <f>+D139</f>
        <v>0</v>
      </c>
      <c r="E140" s="33">
        <f>+E139</f>
        <v>0</v>
      </c>
      <c r="F140" s="5"/>
      <c r="G140" s="5"/>
      <c r="H140" s="5"/>
      <c r="I140" s="5"/>
      <c r="J140" s="5"/>
      <c r="K140" s="5"/>
      <c r="L140" s="33">
        <f t="shared" si="18"/>
        <v>1468577.25</v>
      </c>
      <c r="M140" s="34"/>
      <c r="N140" s="34"/>
      <c r="O140" s="34"/>
      <c r="P140" s="5"/>
      <c r="Q140" s="35"/>
    </row>
    <row r="141" spans="1:17" x14ac:dyDescent="0.25">
      <c r="A141" s="32">
        <v>39508</v>
      </c>
      <c r="B141" s="8">
        <f t="shared" ref="B141:B150" si="20">+B140</f>
        <v>1398645</v>
      </c>
      <c r="C141" s="33">
        <f t="shared" si="19"/>
        <v>69932.25</v>
      </c>
      <c r="D141" s="33">
        <f t="shared" si="19"/>
        <v>0</v>
      </c>
      <c r="E141" s="33">
        <f t="shared" si="19"/>
        <v>0</v>
      </c>
      <c r="F141" s="5"/>
      <c r="G141" s="5"/>
      <c r="H141" s="5"/>
      <c r="I141" s="5"/>
      <c r="J141" s="5"/>
      <c r="K141" s="5"/>
      <c r="L141" s="33">
        <f t="shared" si="18"/>
        <v>1468577.25</v>
      </c>
      <c r="M141" s="34"/>
      <c r="N141" s="34"/>
      <c r="O141" s="34"/>
      <c r="P141" s="5"/>
      <c r="Q141" s="35"/>
    </row>
    <row r="142" spans="1:17" x14ac:dyDescent="0.25">
      <c r="A142" s="32">
        <v>39539</v>
      </c>
      <c r="B142" s="8">
        <f t="shared" si="20"/>
        <v>1398645</v>
      </c>
      <c r="C142" s="33">
        <f t="shared" si="19"/>
        <v>69932.25</v>
      </c>
      <c r="D142" s="33">
        <f t="shared" si="19"/>
        <v>0</v>
      </c>
      <c r="E142" s="33">
        <f t="shared" si="19"/>
        <v>0</v>
      </c>
      <c r="F142" s="5"/>
      <c r="G142" s="5"/>
      <c r="H142" s="5"/>
      <c r="I142" s="5"/>
      <c r="J142" s="5"/>
      <c r="K142" s="5"/>
      <c r="L142" s="33">
        <f t="shared" si="18"/>
        <v>1468577.25</v>
      </c>
      <c r="M142" s="34"/>
      <c r="N142" s="34"/>
      <c r="O142" s="34"/>
      <c r="P142" s="5"/>
      <c r="Q142" s="35"/>
    </row>
    <row r="143" spans="1:17" x14ac:dyDescent="0.25">
      <c r="A143" s="32">
        <v>39569</v>
      </c>
      <c r="B143" s="8">
        <f t="shared" si="20"/>
        <v>1398645</v>
      </c>
      <c r="C143" s="33">
        <f t="shared" si="19"/>
        <v>69932.25</v>
      </c>
      <c r="D143" s="33">
        <f t="shared" si="19"/>
        <v>0</v>
      </c>
      <c r="E143" s="33">
        <f t="shared" si="19"/>
        <v>0</v>
      </c>
      <c r="F143" s="5"/>
      <c r="G143" s="5"/>
      <c r="H143" s="5"/>
      <c r="I143" s="5"/>
      <c r="J143" s="5"/>
      <c r="K143" s="5"/>
      <c r="L143" s="33">
        <f t="shared" si="18"/>
        <v>1468577.25</v>
      </c>
      <c r="M143" s="34"/>
      <c r="N143" s="34"/>
      <c r="O143" s="34"/>
      <c r="P143" s="5"/>
      <c r="Q143" s="35"/>
    </row>
    <row r="144" spans="1:17" x14ac:dyDescent="0.25">
      <c r="A144" s="32">
        <v>39600</v>
      </c>
      <c r="B144" s="8">
        <f t="shared" si="20"/>
        <v>1398645</v>
      </c>
      <c r="C144" s="33">
        <f t="shared" si="19"/>
        <v>69932.25</v>
      </c>
      <c r="D144" s="33">
        <f t="shared" si="19"/>
        <v>0</v>
      </c>
      <c r="E144" s="33">
        <f t="shared" si="19"/>
        <v>0</v>
      </c>
      <c r="F144" s="5"/>
      <c r="G144" s="5"/>
      <c r="H144" s="10">
        <f>(B144+C144+D144+E144+F139/12)/30*37</f>
        <v>1897345.4392044612</v>
      </c>
      <c r="I144" s="5"/>
      <c r="J144" s="5"/>
      <c r="K144" s="5"/>
      <c r="L144" s="33">
        <f t="shared" si="18"/>
        <v>3365922.6892044609</v>
      </c>
      <c r="M144" s="34"/>
      <c r="N144" s="34"/>
      <c r="O144" s="34"/>
      <c r="P144" s="5"/>
      <c r="Q144" s="35"/>
    </row>
    <row r="145" spans="1:17" x14ac:dyDescent="0.25">
      <c r="A145" s="32">
        <v>39630</v>
      </c>
      <c r="B145" s="8">
        <f t="shared" si="20"/>
        <v>1398645</v>
      </c>
      <c r="C145" s="33">
        <f t="shared" si="19"/>
        <v>69932.25</v>
      </c>
      <c r="D145" s="33">
        <f t="shared" si="19"/>
        <v>0</v>
      </c>
      <c r="E145" s="33">
        <f t="shared" si="19"/>
        <v>0</v>
      </c>
      <c r="F145" s="5"/>
      <c r="G145" s="5"/>
      <c r="H145" s="5"/>
      <c r="I145" s="5"/>
      <c r="J145" s="5"/>
      <c r="K145" s="5"/>
      <c r="L145" s="33">
        <f t="shared" si="18"/>
        <v>1468577.25</v>
      </c>
      <c r="M145" s="34"/>
      <c r="N145" s="34"/>
      <c r="O145" s="34"/>
      <c r="P145" s="5"/>
      <c r="Q145" s="35"/>
    </row>
    <row r="146" spans="1:17" x14ac:dyDescent="0.25">
      <c r="A146" s="32">
        <v>39661</v>
      </c>
      <c r="B146" s="8">
        <f t="shared" si="20"/>
        <v>1398645</v>
      </c>
      <c r="C146" s="33">
        <f t="shared" si="19"/>
        <v>69932.25</v>
      </c>
      <c r="D146" s="33">
        <f t="shared" si="19"/>
        <v>0</v>
      </c>
      <c r="E146" s="33">
        <f t="shared" si="19"/>
        <v>0</v>
      </c>
      <c r="F146" s="5"/>
      <c r="G146" s="5"/>
      <c r="H146" s="5"/>
      <c r="I146" s="5"/>
      <c r="J146" s="5"/>
      <c r="K146" s="5"/>
      <c r="L146" s="33">
        <f t="shared" si="18"/>
        <v>1468577.25</v>
      </c>
      <c r="M146" s="34"/>
      <c r="N146" s="34"/>
      <c r="O146" s="34"/>
      <c r="P146" s="5"/>
      <c r="Q146" s="35"/>
    </row>
    <row r="147" spans="1:17" x14ac:dyDescent="0.25">
      <c r="A147" s="32">
        <v>39692</v>
      </c>
      <c r="B147" s="8">
        <f t="shared" si="20"/>
        <v>1398645</v>
      </c>
      <c r="C147" s="33">
        <f t="shared" si="19"/>
        <v>69932.25</v>
      </c>
      <c r="D147" s="33">
        <f t="shared" si="19"/>
        <v>0</v>
      </c>
      <c r="E147" s="33">
        <f t="shared" si="19"/>
        <v>0</v>
      </c>
      <c r="F147" s="5"/>
      <c r="G147" s="5"/>
      <c r="H147" s="5"/>
      <c r="I147" s="5"/>
      <c r="J147" s="5"/>
      <c r="K147" s="5"/>
      <c r="L147" s="33">
        <f t="shared" si="18"/>
        <v>1468577.25</v>
      </c>
      <c r="M147" s="34"/>
      <c r="N147" s="34"/>
      <c r="O147" s="34"/>
      <c r="P147" s="5"/>
      <c r="Q147" s="35"/>
    </row>
    <row r="148" spans="1:17" x14ac:dyDescent="0.25">
      <c r="A148" s="32">
        <v>39722</v>
      </c>
      <c r="B148" s="8">
        <f t="shared" si="20"/>
        <v>1398645</v>
      </c>
      <c r="C148" s="33">
        <f t="shared" si="19"/>
        <v>69932.25</v>
      </c>
      <c r="D148" s="33">
        <f t="shared" si="19"/>
        <v>0</v>
      </c>
      <c r="E148" s="33">
        <f t="shared" si="19"/>
        <v>0</v>
      </c>
      <c r="F148" s="5"/>
      <c r="G148" s="5"/>
      <c r="H148" s="5"/>
      <c r="I148" s="5"/>
      <c r="J148" s="5"/>
      <c r="K148" s="5"/>
      <c r="L148" s="33">
        <f t="shared" si="18"/>
        <v>1468577.25</v>
      </c>
      <c r="M148" s="34"/>
      <c r="N148" s="34"/>
      <c r="O148" s="34"/>
      <c r="P148" s="5"/>
      <c r="Q148" s="35"/>
    </row>
    <row r="149" spans="1:17" x14ac:dyDescent="0.25">
      <c r="A149" s="32">
        <v>39753</v>
      </c>
      <c r="B149" s="8">
        <f t="shared" si="20"/>
        <v>1398645</v>
      </c>
      <c r="C149" s="33">
        <f t="shared" si="19"/>
        <v>69932.25</v>
      </c>
      <c r="D149" s="33">
        <f t="shared" si="19"/>
        <v>0</v>
      </c>
      <c r="E149" s="33">
        <f t="shared" si="19"/>
        <v>0</v>
      </c>
      <c r="F149" s="10"/>
      <c r="G149" s="10"/>
      <c r="H149" s="5"/>
      <c r="I149" s="10"/>
      <c r="J149" s="5"/>
      <c r="K149" s="5"/>
      <c r="L149" s="33">
        <f t="shared" si="18"/>
        <v>1468577.25</v>
      </c>
      <c r="M149" s="34"/>
      <c r="N149" s="34"/>
      <c r="O149" s="34"/>
      <c r="P149" s="5"/>
      <c r="Q149" s="35"/>
    </row>
    <row r="150" spans="1:17" ht="15.75" thickBot="1" x14ac:dyDescent="0.3">
      <c r="A150" s="36">
        <v>39783</v>
      </c>
      <c r="B150" s="9">
        <f t="shared" si="20"/>
        <v>1398645</v>
      </c>
      <c r="C150" s="37">
        <f t="shared" si="19"/>
        <v>69932.25</v>
      </c>
      <c r="D150" s="37">
        <f t="shared" si="19"/>
        <v>0</v>
      </c>
      <c r="E150" s="37">
        <f t="shared" si="19"/>
        <v>0</v>
      </c>
      <c r="F150" s="6"/>
      <c r="G150" s="6"/>
      <c r="H150" s="6"/>
      <c r="I150" s="6"/>
      <c r="J150" s="11">
        <f>(B150+C150+D150+E150+F139/12+H144/12+I139/12)/12*12</f>
        <v>1754227.3888832685</v>
      </c>
      <c r="K150" s="11"/>
      <c r="L150" s="37">
        <f t="shared" si="18"/>
        <v>3222804.6388832685</v>
      </c>
      <c r="M150" s="38">
        <v>360</v>
      </c>
      <c r="N150" s="39">
        <f>(B150+C150+D150+E150+F139/12+H144/12+I139/12+J150/12)/360*M150</f>
        <v>1900413.0046235407</v>
      </c>
      <c r="O150" s="39">
        <f>N150*12%/360*M150</f>
        <v>228049.56055482489</v>
      </c>
      <c r="P150" s="39">
        <f>SUM(L139:L150)+N150+O150</f>
        <v>25591397.319327518</v>
      </c>
      <c r="Q150" s="40"/>
    </row>
    <row r="151" spans="1:17" x14ac:dyDescent="0.25">
      <c r="A151" s="27">
        <v>39814</v>
      </c>
      <c r="B151" s="7">
        <v>1511516</v>
      </c>
      <c r="C151" s="28">
        <f>+B151*0.05</f>
        <v>75575.8</v>
      </c>
      <c r="D151" s="28">
        <v>0</v>
      </c>
      <c r="E151" s="28">
        <v>0</v>
      </c>
      <c r="F151" s="29">
        <f>(B151+C151+D151+E151+H144/12+I151/12)/30*15</f>
        <v>903197.31934185256</v>
      </c>
      <c r="G151" s="29">
        <f>B145/30*2</f>
        <v>93243</v>
      </c>
      <c r="H151" s="4"/>
      <c r="I151" s="29">
        <f>(+B145+C145)*0.5</f>
        <v>734288.625</v>
      </c>
      <c r="J151" s="4"/>
      <c r="K151" s="22">
        <f>+B150*12*0.18/5</f>
        <v>604214.6399999999</v>
      </c>
      <c r="L151" s="28">
        <f t="shared" si="18"/>
        <v>3922035.3843418527</v>
      </c>
      <c r="M151" s="30"/>
      <c r="N151" s="30"/>
      <c r="O151" s="30"/>
      <c r="P151" s="4"/>
      <c r="Q151" s="31">
        <f>+(B151*100/B150)-100</f>
        <v>8.0700249169732103</v>
      </c>
    </row>
    <row r="152" spans="1:17" x14ac:dyDescent="0.25">
      <c r="A152" s="32">
        <v>39845</v>
      </c>
      <c r="B152" s="8">
        <f>+B151</f>
        <v>1511516</v>
      </c>
      <c r="C152" s="33">
        <f t="shared" si="19"/>
        <v>75575.8</v>
      </c>
      <c r="D152" s="33">
        <f>+D151</f>
        <v>0</v>
      </c>
      <c r="E152" s="33">
        <f>+E151</f>
        <v>0</v>
      </c>
      <c r="F152" s="5"/>
      <c r="G152" s="5"/>
      <c r="H152" s="5"/>
      <c r="I152" s="5"/>
      <c r="J152" s="5"/>
      <c r="K152" s="5"/>
      <c r="L152" s="33">
        <f t="shared" si="18"/>
        <v>1587091.8</v>
      </c>
      <c r="M152" s="34"/>
      <c r="N152" s="34"/>
      <c r="O152" s="34"/>
      <c r="P152" s="5"/>
      <c r="Q152" s="35"/>
    </row>
    <row r="153" spans="1:17" x14ac:dyDescent="0.25">
      <c r="A153" s="32">
        <v>39873</v>
      </c>
      <c r="B153" s="8">
        <f t="shared" ref="B153:E168" si="21">+B152</f>
        <v>1511516</v>
      </c>
      <c r="C153" s="33">
        <f t="shared" si="19"/>
        <v>75575.8</v>
      </c>
      <c r="D153" s="33">
        <f t="shared" si="19"/>
        <v>0</v>
      </c>
      <c r="E153" s="33">
        <f t="shared" si="19"/>
        <v>0</v>
      </c>
      <c r="F153" s="5"/>
      <c r="G153" s="5"/>
      <c r="H153" s="5"/>
      <c r="I153" s="5"/>
      <c r="J153" s="5"/>
      <c r="K153" s="5"/>
      <c r="L153" s="33">
        <f t="shared" si="18"/>
        <v>1587091.8</v>
      </c>
      <c r="M153" s="34"/>
      <c r="N153" s="34"/>
      <c r="O153" s="34"/>
      <c r="P153" s="5"/>
      <c r="Q153" s="35"/>
    </row>
    <row r="154" spans="1:17" x14ac:dyDescent="0.25">
      <c r="A154" s="32">
        <v>39904</v>
      </c>
      <c r="B154" s="8">
        <f t="shared" si="21"/>
        <v>1511516</v>
      </c>
      <c r="C154" s="33">
        <f t="shared" si="19"/>
        <v>75575.8</v>
      </c>
      <c r="D154" s="33">
        <f t="shared" si="19"/>
        <v>0</v>
      </c>
      <c r="E154" s="33">
        <f t="shared" si="19"/>
        <v>0</v>
      </c>
      <c r="F154" s="5"/>
      <c r="G154" s="5"/>
      <c r="H154" s="5"/>
      <c r="I154" s="5"/>
      <c r="J154" s="5"/>
      <c r="K154" s="5"/>
      <c r="L154" s="33">
        <f t="shared" si="18"/>
        <v>1587091.8</v>
      </c>
      <c r="M154" s="34"/>
      <c r="N154" s="34"/>
      <c r="O154" s="34"/>
      <c r="P154" s="5"/>
      <c r="Q154" s="35"/>
    </row>
    <row r="155" spans="1:17" x14ac:dyDescent="0.25">
      <c r="A155" s="32">
        <v>39934</v>
      </c>
      <c r="B155" s="8">
        <f t="shared" si="21"/>
        <v>1511516</v>
      </c>
      <c r="C155" s="33">
        <f t="shared" si="19"/>
        <v>75575.8</v>
      </c>
      <c r="D155" s="33">
        <f t="shared" si="19"/>
        <v>0</v>
      </c>
      <c r="E155" s="33">
        <f t="shared" si="19"/>
        <v>0</v>
      </c>
      <c r="F155" s="5"/>
      <c r="G155" s="5"/>
      <c r="H155" s="5"/>
      <c r="I155" s="5"/>
      <c r="J155" s="5"/>
      <c r="K155" s="5"/>
      <c r="L155" s="33">
        <f t="shared" si="18"/>
        <v>1587091.8</v>
      </c>
      <c r="M155" s="34"/>
      <c r="N155" s="34"/>
      <c r="O155" s="34"/>
      <c r="P155" s="5"/>
      <c r="Q155" s="35"/>
    </row>
    <row r="156" spans="1:17" x14ac:dyDescent="0.25">
      <c r="A156" s="32">
        <v>39965</v>
      </c>
      <c r="B156" s="8">
        <f t="shared" si="21"/>
        <v>1511516</v>
      </c>
      <c r="C156" s="33">
        <f t="shared" si="21"/>
        <v>75575.8</v>
      </c>
      <c r="D156" s="33">
        <f t="shared" si="21"/>
        <v>0</v>
      </c>
      <c r="E156" s="33">
        <f t="shared" si="21"/>
        <v>0</v>
      </c>
      <c r="F156" s="5"/>
      <c r="G156" s="5"/>
      <c r="H156" s="10">
        <f>(B156+C156+D156+E156+F151/12)/30*37</f>
        <v>2050241.8333768018</v>
      </c>
      <c r="I156" s="5"/>
      <c r="J156" s="5"/>
      <c r="K156" s="5"/>
      <c r="L156" s="33">
        <f t="shared" si="18"/>
        <v>3637333.6333768019</v>
      </c>
      <c r="M156" s="34"/>
      <c r="N156" s="34"/>
      <c r="O156" s="34"/>
      <c r="P156" s="5"/>
      <c r="Q156" s="35"/>
    </row>
    <row r="157" spans="1:17" x14ac:dyDescent="0.25">
      <c r="A157" s="32">
        <v>39995</v>
      </c>
      <c r="B157" s="8">
        <f t="shared" si="21"/>
        <v>1511516</v>
      </c>
      <c r="C157" s="33">
        <f t="shared" si="21"/>
        <v>75575.8</v>
      </c>
      <c r="D157" s="33">
        <f t="shared" si="21"/>
        <v>0</v>
      </c>
      <c r="E157" s="33">
        <f t="shared" si="21"/>
        <v>0</v>
      </c>
      <c r="F157" s="5"/>
      <c r="G157" s="5"/>
      <c r="H157" s="5"/>
      <c r="I157" s="5"/>
      <c r="J157" s="5"/>
      <c r="K157" s="5"/>
      <c r="L157" s="33">
        <f t="shared" si="18"/>
        <v>1587091.8</v>
      </c>
      <c r="M157" s="34"/>
      <c r="N157" s="34"/>
      <c r="O157" s="34"/>
      <c r="P157" s="5"/>
      <c r="Q157" s="35"/>
    </row>
    <row r="158" spans="1:17" x14ac:dyDescent="0.25">
      <c r="A158" s="32">
        <v>40026</v>
      </c>
      <c r="B158" s="8">
        <f t="shared" si="21"/>
        <v>1511516</v>
      </c>
      <c r="C158" s="33">
        <f t="shared" si="21"/>
        <v>75575.8</v>
      </c>
      <c r="D158" s="33">
        <f t="shared" si="21"/>
        <v>0</v>
      </c>
      <c r="E158" s="33">
        <f t="shared" si="21"/>
        <v>0</v>
      </c>
      <c r="F158" s="5"/>
      <c r="G158" s="5"/>
      <c r="H158" s="5"/>
      <c r="I158" s="5"/>
      <c r="J158" s="5"/>
      <c r="K158" s="5"/>
      <c r="L158" s="33">
        <f t="shared" si="18"/>
        <v>1587091.8</v>
      </c>
      <c r="M158" s="34"/>
      <c r="N158" s="34"/>
      <c r="O158" s="34"/>
      <c r="P158" s="5"/>
      <c r="Q158" s="35"/>
    </row>
    <row r="159" spans="1:17" x14ac:dyDescent="0.25">
      <c r="A159" s="32">
        <v>40057</v>
      </c>
      <c r="B159" s="8">
        <f t="shared" si="21"/>
        <v>1511516</v>
      </c>
      <c r="C159" s="33">
        <f t="shared" si="21"/>
        <v>75575.8</v>
      </c>
      <c r="D159" s="33">
        <f t="shared" si="21"/>
        <v>0</v>
      </c>
      <c r="E159" s="33">
        <f t="shared" si="21"/>
        <v>0</v>
      </c>
      <c r="F159" s="5"/>
      <c r="G159" s="5"/>
      <c r="H159" s="5"/>
      <c r="I159" s="5"/>
      <c r="J159" s="5"/>
      <c r="K159" s="5"/>
      <c r="L159" s="33">
        <f t="shared" si="18"/>
        <v>1587091.8</v>
      </c>
      <c r="M159" s="34"/>
      <c r="N159" s="34"/>
      <c r="O159" s="34"/>
      <c r="P159" s="5"/>
      <c r="Q159" s="35"/>
    </row>
    <row r="160" spans="1:17" x14ac:dyDescent="0.25">
      <c r="A160" s="32">
        <v>40087</v>
      </c>
      <c r="B160" s="8">
        <f t="shared" si="21"/>
        <v>1511516</v>
      </c>
      <c r="C160" s="33">
        <f t="shared" si="21"/>
        <v>75575.8</v>
      </c>
      <c r="D160" s="33">
        <f t="shared" si="21"/>
        <v>0</v>
      </c>
      <c r="E160" s="33">
        <f t="shared" si="21"/>
        <v>0</v>
      </c>
      <c r="F160" s="5"/>
      <c r="G160" s="5"/>
      <c r="H160" s="5"/>
      <c r="I160" s="5"/>
      <c r="J160" s="5"/>
      <c r="K160" s="5"/>
      <c r="L160" s="33">
        <f t="shared" si="18"/>
        <v>1587091.8</v>
      </c>
      <c r="M160" s="34"/>
      <c r="N160" s="34"/>
      <c r="O160" s="34"/>
      <c r="P160" s="5"/>
      <c r="Q160" s="35"/>
    </row>
    <row r="161" spans="1:17" x14ac:dyDescent="0.25">
      <c r="A161" s="32">
        <v>40118</v>
      </c>
      <c r="B161" s="8">
        <f t="shared" si="21"/>
        <v>1511516</v>
      </c>
      <c r="C161" s="33">
        <f t="shared" si="21"/>
        <v>75575.8</v>
      </c>
      <c r="D161" s="33">
        <f t="shared" si="21"/>
        <v>0</v>
      </c>
      <c r="E161" s="33">
        <f t="shared" si="21"/>
        <v>0</v>
      </c>
      <c r="F161" s="10"/>
      <c r="G161" s="10"/>
      <c r="H161" s="5"/>
      <c r="I161" s="10"/>
      <c r="J161" s="5"/>
      <c r="K161" s="5"/>
      <c r="L161" s="33">
        <f t="shared" si="18"/>
        <v>1587091.8</v>
      </c>
      <c r="M161" s="34"/>
      <c r="N161" s="34"/>
      <c r="O161" s="34"/>
      <c r="P161" s="5"/>
      <c r="Q161" s="35"/>
    </row>
    <row r="162" spans="1:17" ht="15.75" thickBot="1" x14ac:dyDescent="0.3">
      <c r="A162" s="36">
        <v>40148</v>
      </c>
      <c r="B162" s="9">
        <f t="shared" si="21"/>
        <v>1511516</v>
      </c>
      <c r="C162" s="37">
        <f t="shared" si="21"/>
        <v>75575.8</v>
      </c>
      <c r="D162" s="37">
        <f t="shared" si="21"/>
        <v>0</v>
      </c>
      <c r="E162" s="37">
        <f t="shared" si="21"/>
        <v>0</v>
      </c>
      <c r="F162" s="6"/>
      <c r="G162" s="6"/>
      <c r="H162" s="6"/>
      <c r="I162" s="6"/>
      <c r="J162" s="11">
        <f>(B162+C162+D162+E162+F151/12+H156/12+I151/12)/12*12</f>
        <v>1894402.448143221</v>
      </c>
      <c r="K162" s="11"/>
      <c r="L162" s="37">
        <f t="shared" si="18"/>
        <v>3481494.2481432213</v>
      </c>
      <c r="M162" s="38">
        <v>360</v>
      </c>
      <c r="N162" s="39">
        <f>(B162+C162+D162+E162+F151/12+H156/12+I151/12+J162/12)/360*M162</f>
        <v>2052269.318821823</v>
      </c>
      <c r="O162" s="39">
        <f>N162*12%/360*M162</f>
        <v>246272.31825861876</v>
      </c>
      <c r="P162" s="39">
        <f>SUM(L151:L162)+N162+O162</f>
        <v>27623231.102942318</v>
      </c>
      <c r="Q162" s="40"/>
    </row>
    <row r="163" spans="1:17" s="1" customFormat="1" x14ac:dyDescent="0.25">
      <c r="A163" s="27">
        <v>40179</v>
      </c>
      <c r="B163" s="7">
        <v>1557466</v>
      </c>
      <c r="C163" s="28">
        <f>+B163*0.05</f>
        <v>77873.3</v>
      </c>
      <c r="D163" s="28">
        <v>0</v>
      </c>
      <c r="E163" s="28">
        <v>0</v>
      </c>
      <c r="F163" s="29">
        <f>(B163+C163+D163+E163+H156/12+I163/12)/30*15</f>
        <v>936160.80555736669</v>
      </c>
      <c r="G163" s="29">
        <f>B157/30*2</f>
        <v>100767.73333333334</v>
      </c>
      <c r="H163" s="4"/>
      <c r="I163" s="29">
        <f>(+B157+C157)*0.5</f>
        <v>793545.9</v>
      </c>
      <c r="J163" s="4"/>
      <c r="K163" s="22">
        <f>+B162*12*0.18/5</f>
        <v>652974.91200000001</v>
      </c>
      <c r="L163" s="28">
        <f t="shared" si="18"/>
        <v>4118788.6508907001</v>
      </c>
      <c r="M163" s="30"/>
      <c r="N163" s="30"/>
      <c r="O163" s="30"/>
      <c r="P163" s="4"/>
      <c r="Q163" s="31">
        <f>+(B163*100/B162)-100</f>
        <v>3.0399942838845249</v>
      </c>
    </row>
    <row r="164" spans="1:17" s="1" customFormat="1" x14ac:dyDescent="0.25">
      <c r="A164" s="32">
        <v>40210</v>
      </c>
      <c r="B164" s="8">
        <f>+B163</f>
        <v>1557466</v>
      </c>
      <c r="C164" s="33">
        <f t="shared" si="21"/>
        <v>77873.3</v>
      </c>
      <c r="D164" s="33">
        <f>+D163</f>
        <v>0</v>
      </c>
      <c r="E164" s="33">
        <f>+E163</f>
        <v>0</v>
      </c>
      <c r="F164" s="5"/>
      <c r="G164" s="5"/>
      <c r="H164" s="5"/>
      <c r="I164" s="5"/>
      <c r="J164" s="5"/>
      <c r="K164" s="5"/>
      <c r="L164" s="33">
        <f t="shared" si="18"/>
        <v>1635339.3</v>
      </c>
      <c r="M164" s="34"/>
      <c r="N164" s="34"/>
      <c r="O164" s="34"/>
      <c r="P164" s="5"/>
      <c r="Q164" s="35"/>
    </row>
    <row r="165" spans="1:17" s="1" customFormat="1" x14ac:dyDescent="0.25">
      <c r="A165" s="32">
        <v>40238</v>
      </c>
      <c r="B165" s="8">
        <f t="shared" ref="B165:E180" si="22">+B164</f>
        <v>1557466</v>
      </c>
      <c r="C165" s="33">
        <f t="shared" si="21"/>
        <v>77873.3</v>
      </c>
      <c r="D165" s="33">
        <f t="shared" si="21"/>
        <v>0</v>
      </c>
      <c r="E165" s="33">
        <f t="shared" si="21"/>
        <v>0</v>
      </c>
      <c r="F165" s="5"/>
      <c r="G165" s="5"/>
      <c r="H165" s="5"/>
      <c r="I165" s="5"/>
      <c r="J165" s="5"/>
      <c r="K165" s="5"/>
      <c r="L165" s="33">
        <f t="shared" si="18"/>
        <v>1635339.3</v>
      </c>
      <c r="M165" s="34"/>
      <c r="N165" s="34"/>
      <c r="O165" s="34"/>
      <c r="P165" s="5"/>
      <c r="Q165" s="35"/>
    </row>
    <row r="166" spans="1:17" s="1" customFormat="1" x14ac:dyDescent="0.25">
      <c r="A166" s="32">
        <v>40269</v>
      </c>
      <c r="B166" s="8">
        <f t="shared" si="22"/>
        <v>1557466</v>
      </c>
      <c r="C166" s="33">
        <f t="shared" si="21"/>
        <v>77873.3</v>
      </c>
      <c r="D166" s="33">
        <f t="shared" si="21"/>
        <v>0</v>
      </c>
      <c r="E166" s="33">
        <f t="shared" si="21"/>
        <v>0</v>
      </c>
      <c r="F166" s="5"/>
      <c r="G166" s="5"/>
      <c r="H166" s="5"/>
      <c r="I166" s="5"/>
      <c r="J166" s="5"/>
      <c r="K166" s="5"/>
      <c r="L166" s="33">
        <f t="shared" si="18"/>
        <v>1635339.3</v>
      </c>
      <c r="M166" s="34"/>
      <c r="N166" s="34"/>
      <c r="O166" s="34"/>
      <c r="P166" s="5"/>
      <c r="Q166" s="35"/>
    </row>
    <row r="167" spans="1:17" s="1" customFormat="1" x14ac:dyDescent="0.25">
      <c r="A167" s="32">
        <v>40299</v>
      </c>
      <c r="B167" s="8">
        <f t="shared" si="22"/>
        <v>1557466</v>
      </c>
      <c r="C167" s="33">
        <f t="shared" si="21"/>
        <v>77873.3</v>
      </c>
      <c r="D167" s="33">
        <f t="shared" si="21"/>
        <v>0</v>
      </c>
      <c r="E167" s="33">
        <f t="shared" si="21"/>
        <v>0</v>
      </c>
      <c r="F167" s="5"/>
      <c r="G167" s="5"/>
      <c r="H167" s="5"/>
      <c r="I167" s="5"/>
      <c r="J167" s="5"/>
      <c r="K167" s="5"/>
      <c r="L167" s="33">
        <f t="shared" si="18"/>
        <v>1635339.3</v>
      </c>
      <c r="M167" s="34"/>
      <c r="N167" s="34"/>
      <c r="O167" s="34"/>
      <c r="P167" s="5"/>
      <c r="Q167" s="35"/>
    </row>
    <row r="168" spans="1:17" s="1" customFormat="1" x14ac:dyDescent="0.25">
      <c r="A168" s="32">
        <v>40330</v>
      </c>
      <c r="B168" s="8">
        <f t="shared" si="22"/>
        <v>1557466</v>
      </c>
      <c r="C168" s="33">
        <f t="shared" si="21"/>
        <v>77873.3</v>
      </c>
      <c r="D168" s="33">
        <f t="shared" si="21"/>
        <v>0</v>
      </c>
      <c r="E168" s="33">
        <f t="shared" si="21"/>
        <v>0</v>
      </c>
      <c r="F168" s="5"/>
      <c r="G168" s="5"/>
      <c r="H168" s="10">
        <f>(B168+C168+D168+E168+F163/12)/30*37</f>
        <v>2113134.9972378407</v>
      </c>
      <c r="I168" s="5"/>
      <c r="J168" s="5"/>
      <c r="K168" s="5"/>
      <c r="L168" s="33">
        <f t="shared" si="18"/>
        <v>3748474.2972378405</v>
      </c>
      <c r="M168" s="34"/>
      <c r="N168" s="34"/>
      <c r="O168" s="34"/>
      <c r="P168" s="5"/>
      <c r="Q168" s="35"/>
    </row>
    <row r="169" spans="1:17" s="1" customFormat="1" x14ac:dyDescent="0.25">
      <c r="A169" s="32">
        <v>40360</v>
      </c>
      <c r="B169" s="8">
        <f t="shared" si="22"/>
        <v>1557466</v>
      </c>
      <c r="C169" s="33">
        <f t="shared" si="22"/>
        <v>77873.3</v>
      </c>
      <c r="D169" s="33">
        <f t="shared" si="22"/>
        <v>0</v>
      </c>
      <c r="E169" s="33">
        <f t="shared" si="22"/>
        <v>0</v>
      </c>
      <c r="F169" s="5"/>
      <c r="G169" s="5"/>
      <c r="H169" s="5"/>
      <c r="I169" s="5"/>
      <c r="J169" s="5"/>
      <c r="K169" s="5"/>
      <c r="L169" s="33">
        <f t="shared" si="18"/>
        <v>1635339.3</v>
      </c>
      <c r="M169" s="34"/>
      <c r="N169" s="34"/>
      <c r="O169" s="34"/>
      <c r="P169" s="5"/>
      <c r="Q169" s="35"/>
    </row>
    <row r="170" spans="1:17" s="1" customFormat="1" x14ac:dyDescent="0.25">
      <c r="A170" s="32">
        <v>40391</v>
      </c>
      <c r="B170" s="8">
        <f t="shared" si="22"/>
        <v>1557466</v>
      </c>
      <c r="C170" s="33">
        <f t="shared" si="22"/>
        <v>77873.3</v>
      </c>
      <c r="D170" s="33">
        <f t="shared" si="22"/>
        <v>0</v>
      </c>
      <c r="E170" s="33">
        <f t="shared" si="22"/>
        <v>0</v>
      </c>
      <c r="F170" s="5"/>
      <c r="G170" s="5"/>
      <c r="H170" s="5"/>
      <c r="I170" s="5"/>
      <c r="J170" s="5"/>
      <c r="K170" s="5"/>
      <c r="L170" s="33">
        <f t="shared" si="18"/>
        <v>1635339.3</v>
      </c>
      <c r="M170" s="34"/>
      <c r="N170" s="34"/>
      <c r="O170" s="34"/>
      <c r="P170" s="5"/>
      <c r="Q170" s="35"/>
    </row>
    <row r="171" spans="1:17" s="1" customFormat="1" x14ac:dyDescent="0.25">
      <c r="A171" s="32">
        <v>40422</v>
      </c>
      <c r="B171" s="8">
        <f t="shared" si="22"/>
        <v>1557466</v>
      </c>
      <c r="C171" s="33">
        <f t="shared" si="22"/>
        <v>77873.3</v>
      </c>
      <c r="D171" s="33">
        <f t="shared" si="22"/>
        <v>0</v>
      </c>
      <c r="E171" s="33">
        <f t="shared" si="22"/>
        <v>0</v>
      </c>
      <c r="F171" s="5"/>
      <c r="G171" s="5"/>
      <c r="H171" s="5"/>
      <c r="I171" s="5"/>
      <c r="J171" s="5"/>
      <c r="K171" s="5"/>
      <c r="L171" s="33">
        <f t="shared" si="18"/>
        <v>1635339.3</v>
      </c>
      <c r="M171" s="34"/>
      <c r="N171" s="34"/>
      <c r="O171" s="34"/>
      <c r="P171" s="5"/>
      <c r="Q171" s="35"/>
    </row>
    <row r="172" spans="1:17" s="1" customFormat="1" x14ac:dyDescent="0.25">
      <c r="A172" s="32">
        <v>40452</v>
      </c>
      <c r="B172" s="8">
        <f t="shared" si="22"/>
        <v>1557466</v>
      </c>
      <c r="C172" s="33">
        <f t="shared" si="22"/>
        <v>77873.3</v>
      </c>
      <c r="D172" s="33">
        <f t="shared" si="22"/>
        <v>0</v>
      </c>
      <c r="E172" s="33">
        <f t="shared" si="22"/>
        <v>0</v>
      </c>
      <c r="F172" s="5"/>
      <c r="G172" s="5"/>
      <c r="H172" s="5"/>
      <c r="I172" s="5"/>
      <c r="J172" s="5"/>
      <c r="K172" s="5"/>
      <c r="L172" s="33">
        <f t="shared" si="18"/>
        <v>1635339.3</v>
      </c>
      <c r="M172" s="34"/>
      <c r="N172" s="34"/>
      <c r="O172" s="34"/>
      <c r="P172" s="5"/>
      <c r="Q172" s="35"/>
    </row>
    <row r="173" spans="1:17" s="1" customFormat="1" x14ac:dyDescent="0.25">
      <c r="A173" s="32">
        <v>40483</v>
      </c>
      <c r="B173" s="8">
        <f t="shared" si="22"/>
        <v>1557466</v>
      </c>
      <c r="C173" s="33">
        <f t="shared" si="22"/>
        <v>77873.3</v>
      </c>
      <c r="D173" s="33">
        <f t="shared" si="22"/>
        <v>0</v>
      </c>
      <c r="E173" s="33">
        <f t="shared" si="22"/>
        <v>0</v>
      </c>
      <c r="F173" s="10"/>
      <c r="G173" s="10"/>
      <c r="H173" s="5"/>
      <c r="I173" s="10"/>
      <c r="J173" s="5"/>
      <c r="K173" s="5"/>
      <c r="L173" s="33">
        <f t="shared" si="18"/>
        <v>1635339.3</v>
      </c>
      <c r="M173" s="34"/>
      <c r="N173" s="34"/>
      <c r="O173" s="34"/>
      <c r="P173" s="5"/>
      <c r="Q173" s="35"/>
    </row>
    <row r="174" spans="1:17" s="1" customFormat="1" ht="15.75" thickBot="1" x14ac:dyDescent="0.3">
      <c r="A174" s="36">
        <v>40513</v>
      </c>
      <c r="B174" s="9">
        <f t="shared" si="22"/>
        <v>1557466</v>
      </c>
      <c r="C174" s="37">
        <f t="shared" si="22"/>
        <v>77873.3</v>
      </c>
      <c r="D174" s="37">
        <f t="shared" si="22"/>
        <v>0</v>
      </c>
      <c r="E174" s="37">
        <f t="shared" si="22"/>
        <v>0</v>
      </c>
      <c r="F174" s="6"/>
      <c r="G174" s="6"/>
      <c r="H174" s="6"/>
      <c r="I174" s="6"/>
      <c r="J174" s="11">
        <f>(B174+C174+D174+E174+F163/12+H168/12+I163/12)/12*12</f>
        <v>1955576.1085662672</v>
      </c>
      <c r="K174" s="11"/>
      <c r="L174" s="37">
        <f t="shared" si="18"/>
        <v>3590915.4085662672</v>
      </c>
      <c r="M174" s="38">
        <v>360</v>
      </c>
      <c r="N174" s="39">
        <f>(B174+C174+D174+E174+F163/12+H168/12+I163/12+J174/12)/360*M174</f>
        <v>2118540.7842801227</v>
      </c>
      <c r="O174" s="39">
        <f>N174*12%/360*M174</f>
        <v>254224.89411361475</v>
      </c>
      <c r="P174" s="39">
        <f>SUM(L163:L174)+N174+O174</f>
        <v>28548997.73508855</v>
      </c>
      <c r="Q174" s="40"/>
    </row>
    <row r="175" spans="1:17" s="1" customFormat="1" x14ac:dyDescent="0.25">
      <c r="A175" s="27">
        <v>40544</v>
      </c>
      <c r="B175" s="7">
        <v>1628765</v>
      </c>
      <c r="C175" s="28">
        <f>+B175*0.07</f>
        <v>114013.55000000002</v>
      </c>
      <c r="D175" s="28">
        <v>0</v>
      </c>
      <c r="E175" s="28">
        <v>0</v>
      </c>
      <c r="F175" s="29">
        <f>(B175+C175+D175+E175+H168/12+I175/12)/30*15</f>
        <v>993506.13530157669</v>
      </c>
      <c r="G175" s="29">
        <f>B169/30*2</f>
        <v>103831.06666666667</v>
      </c>
      <c r="H175" s="4"/>
      <c r="I175" s="29">
        <f>(+B169+C169)*0.5</f>
        <v>817669.65</v>
      </c>
      <c r="J175" s="4"/>
      <c r="K175" s="22">
        <f>+B174*12*0.18/5</f>
        <v>672825.31200000003</v>
      </c>
      <c r="L175" s="28">
        <f t="shared" si="18"/>
        <v>4330610.7139682434</v>
      </c>
      <c r="M175" s="30"/>
      <c r="N175" s="30"/>
      <c r="O175" s="30"/>
      <c r="P175" s="4"/>
      <c r="Q175" s="31">
        <f>+(B175*100/B174)-100</f>
        <v>4.5778848462823589</v>
      </c>
    </row>
    <row r="176" spans="1:17" s="1" customFormat="1" x14ac:dyDescent="0.25">
      <c r="A176" s="32">
        <v>40575</v>
      </c>
      <c r="B176" s="8">
        <f>+B175</f>
        <v>1628765</v>
      </c>
      <c r="C176" s="33">
        <f t="shared" si="22"/>
        <v>114013.55000000002</v>
      </c>
      <c r="D176" s="33">
        <f>+D175</f>
        <v>0</v>
      </c>
      <c r="E176" s="33">
        <f>+E175</f>
        <v>0</v>
      </c>
      <c r="F176" s="5"/>
      <c r="G176" s="5"/>
      <c r="H176" s="5"/>
      <c r="I176" s="5"/>
      <c r="J176" s="5"/>
      <c r="K176" s="5"/>
      <c r="L176" s="33">
        <f t="shared" si="18"/>
        <v>1742778.55</v>
      </c>
      <c r="M176" s="34"/>
      <c r="N176" s="34"/>
      <c r="O176" s="34"/>
      <c r="P176" s="5"/>
      <c r="Q176" s="35"/>
    </row>
    <row r="177" spans="1:17" s="1" customFormat="1" x14ac:dyDescent="0.25">
      <c r="A177" s="32">
        <v>40603</v>
      </c>
      <c r="B177" s="8">
        <f t="shared" ref="B177:E192" si="23">+B176</f>
        <v>1628765</v>
      </c>
      <c r="C177" s="33">
        <f t="shared" si="22"/>
        <v>114013.55000000002</v>
      </c>
      <c r="D177" s="33">
        <f t="shared" si="22"/>
        <v>0</v>
      </c>
      <c r="E177" s="33">
        <f t="shared" si="22"/>
        <v>0</v>
      </c>
      <c r="F177" s="5"/>
      <c r="G177" s="5"/>
      <c r="H177" s="5"/>
      <c r="I177" s="5"/>
      <c r="J177" s="5"/>
      <c r="K177" s="5"/>
      <c r="L177" s="33">
        <f t="shared" si="18"/>
        <v>1742778.55</v>
      </c>
      <c r="M177" s="34"/>
      <c r="N177" s="34"/>
      <c r="O177" s="34"/>
      <c r="P177" s="5"/>
      <c r="Q177" s="35"/>
    </row>
    <row r="178" spans="1:17" s="1" customFormat="1" x14ac:dyDescent="0.25">
      <c r="A178" s="32">
        <v>40634</v>
      </c>
      <c r="B178" s="8">
        <f t="shared" si="23"/>
        <v>1628765</v>
      </c>
      <c r="C178" s="33">
        <f t="shared" si="22"/>
        <v>114013.55000000002</v>
      </c>
      <c r="D178" s="33">
        <f t="shared" si="22"/>
        <v>0</v>
      </c>
      <c r="E178" s="33">
        <f t="shared" si="22"/>
        <v>0</v>
      </c>
      <c r="F178" s="5"/>
      <c r="G178" s="5"/>
      <c r="H178" s="5"/>
      <c r="I178" s="5"/>
      <c r="J178" s="5"/>
      <c r="K178" s="5"/>
      <c r="L178" s="33">
        <f t="shared" si="18"/>
        <v>1742778.55</v>
      </c>
      <c r="M178" s="34"/>
      <c r="N178" s="34"/>
      <c r="O178" s="34"/>
      <c r="P178" s="5"/>
      <c r="Q178" s="35"/>
    </row>
    <row r="179" spans="1:17" s="1" customFormat="1" x14ac:dyDescent="0.25">
      <c r="A179" s="32">
        <v>40664</v>
      </c>
      <c r="B179" s="8">
        <f t="shared" si="23"/>
        <v>1628765</v>
      </c>
      <c r="C179" s="33">
        <f t="shared" si="22"/>
        <v>114013.55000000002</v>
      </c>
      <c r="D179" s="33">
        <f t="shared" si="22"/>
        <v>0</v>
      </c>
      <c r="E179" s="33">
        <f t="shared" si="22"/>
        <v>0</v>
      </c>
      <c r="F179" s="5"/>
      <c r="G179" s="5"/>
      <c r="H179" s="5"/>
      <c r="I179" s="5"/>
      <c r="J179" s="5"/>
      <c r="K179" s="5"/>
      <c r="L179" s="33">
        <f t="shared" si="18"/>
        <v>1742778.55</v>
      </c>
      <c r="M179" s="34"/>
      <c r="N179" s="34"/>
      <c r="O179" s="34"/>
      <c r="P179" s="5"/>
      <c r="Q179" s="35"/>
    </row>
    <row r="180" spans="1:17" s="1" customFormat="1" x14ac:dyDescent="0.25">
      <c r="A180" s="32">
        <v>40695</v>
      </c>
      <c r="B180" s="8">
        <f t="shared" si="23"/>
        <v>1628765</v>
      </c>
      <c r="C180" s="33">
        <f t="shared" si="22"/>
        <v>114013.55000000002</v>
      </c>
      <c r="D180" s="33">
        <f t="shared" si="22"/>
        <v>0</v>
      </c>
      <c r="E180" s="33">
        <f t="shared" si="22"/>
        <v>0</v>
      </c>
      <c r="F180" s="5"/>
      <c r="G180" s="5"/>
      <c r="H180" s="10">
        <f>(B180+C180+D180+E180+F175/12)/30*37</f>
        <v>2251537.2311282177</v>
      </c>
      <c r="I180" s="5"/>
      <c r="J180" s="5"/>
      <c r="K180" s="5"/>
      <c r="L180" s="33">
        <f t="shared" si="18"/>
        <v>3994315.7811282175</v>
      </c>
      <c r="M180" s="34"/>
      <c r="N180" s="34"/>
      <c r="O180" s="34"/>
      <c r="P180" s="5"/>
      <c r="Q180" s="35"/>
    </row>
    <row r="181" spans="1:17" s="1" customFormat="1" x14ac:dyDescent="0.25">
      <c r="A181" s="32">
        <v>40725</v>
      </c>
      <c r="B181" s="8">
        <f t="shared" si="23"/>
        <v>1628765</v>
      </c>
      <c r="C181" s="33">
        <f t="shared" si="23"/>
        <v>114013.55000000002</v>
      </c>
      <c r="D181" s="33">
        <f t="shared" si="23"/>
        <v>0</v>
      </c>
      <c r="E181" s="33">
        <f t="shared" si="23"/>
        <v>0</v>
      </c>
      <c r="F181" s="5"/>
      <c r="G181" s="5"/>
      <c r="H181" s="5"/>
      <c r="I181" s="5"/>
      <c r="J181" s="5"/>
      <c r="K181" s="5"/>
      <c r="L181" s="33">
        <f t="shared" si="18"/>
        <v>1742778.55</v>
      </c>
      <c r="M181" s="34"/>
      <c r="N181" s="34"/>
      <c r="O181" s="34"/>
      <c r="P181" s="5"/>
      <c r="Q181" s="35"/>
    </row>
    <row r="182" spans="1:17" s="1" customFormat="1" x14ac:dyDescent="0.25">
      <c r="A182" s="32">
        <v>40756</v>
      </c>
      <c r="B182" s="8">
        <f t="shared" si="23"/>
        <v>1628765</v>
      </c>
      <c r="C182" s="33">
        <f t="shared" si="23"/>
        <v>114013.55000000002</v>
      </c>
      <c r="D182" s="33">
        <f t="shared" si="23"/>
        <v>0</v>
      </c>
      <c r="E182" s="33">
        <f t="shared" si="23"/>
        <v>0</v>
      </c>
      <c r="F182" s="5"/>
      <c r="G182" s="5"/>
      <c r="H182" s="5"/>
      <c r="I182" s="5"/>
      <c r="J182" s="5"/>
      <c r="K182" s="5"/>
      <c r="L182" s="33">
        <f t="shared" si="18"/>
        <v>1742778.55</v>
      </c>
      <c r="M182" s="34"/>
      <c r="N182" s="34"/>
      <c r="O182" s="34"/>
      <c r="P182" s="5"/>
      <c r="Q182" s="35"/>
    </row>
    <row r="183" spans="1:17" s="1" customFormat="1" x14ac:dyDescent="0.25">
      <c r="A183" s="32">
        <v>40787</v>
      </c>
      <c r="B183" s="8">
        <f t="shared" si="23"/>
        <v>1628765</v>
      </c>
      <c r="C183" s="33">
        <f t="shared" si="23"/>
        <v>114013.55000000002</v>
      </c>
      <c r="D183" s="33">
        <f t="shared" si="23"/>
        <v>0</v>
      </c>
      <c r="E183" s="33">
        <f t="shared" si="23"/>
        <v>0</v>
      </c>
      <c r="F183" s="5"/>
      <c r="G183" s="5"/>
      <c r="H183" s="5"/>
      <c r="I183" s="5"/>
      <c r="J183" s="5"/>
      <c r="K183" s="5"/>
      <c r="L183" s="33">
        <f t="shared" si="18"/>
        <v>1742778.55</v>
      </c>
      <c r="M183" s="34"/>
      <c r="N183" s="34"/>
      <c r="O183" s="34"/>
      <c r="P183" s="5"/>
      <c r="Q183" s="35"/>
    </row>
    <row r="184" spans="1:17" s="1" customFormat="1" x14ac:dyDescent="0.25">
      <c r="A184" s="32">
        <v>40817</v>
      </c>
      <c r="B184" s="8">
        <f t="shared" si="23"/>
        <v>1628765</v>
      </c>
      <c r="C184" s="33">
        <f t="shared" si="23"/>
        <v>114013.55000000002</v>
      </c>
      <c r="D184" s="33">
        <f t="shared" si="23"/>
        <v>0</v>
      </c>
      <c r="E184" s="33">
        <f t="shared" si="23"/>
        <v>0</v>
      </c>
      <c r="F184" s="5"/>
      <c r="G184" s="5"/>
      <c r="H184" s="5"/>
      <c r="I184" s="5"/>
      <c r="J184" s="5"/>
      <c r="K184" s="5"/>
      <c r="L184" s="33">
        <f t="shared" si="18"/>
        <v>1742778.55</v>
      </c>
      <c r="M184" s="34"/>
      <c r="N184" s="34"/>
      <c r="O184" s="34"/>
      <c r="P184" s="5"/>
      <c r="Q184" s="35"/>
    </row>
    <row r="185" spans="1:17" s="1" customFormat="1" x14ac:dyDescent="0.25">
      <c r="A185" s="32">
        <v>40848</v>
      </c>
      <c r="B185" s="8">
        <f t="shared" si="23"/>
        <v>1628765</v>
      </c>
      <c r="C185" s="33">
        <f t="shared" si="23"/>
        <v>114013.55000000002</v>
      </c>
      <c r="D185" s="33">
        <f t="shared" si="23"/>
        <v>0</v>
      </c>
      <c r="E185" s="33">
        <f t="shared" si="23"/>
        <v>0</v>
      </c>
      <c r="F185" s="10"/>
      <c r="G185" s="10"/>
      <c r="H185" s="5"/>
      <c r="I185" s="10"/>
      <c r="J185" s="5"/>
      <c r="K185" s="5"/>
      <c r="L185" s="33">
        <f t="shared" si="18"/>
        <v>1742778.55</v>
      </c>
      <c r="M185" s="34"/>
      <c r="N185" s="34"/>
      <c r="O185" s="34"/>
      <c r="P185" s="5"/>
      <c r="Q185" s="35"/>
    </row>
    <row r="186" spans="1:17" s="1" customFormat="1" ht="15.75" thickBot="1" x14ac:dyDescent="0.3">
      <c r="A186" s="36">
        <v>40878</v>
      </c>
      <c r="B186" s="9">
        <f t="shared" si="23"/>
        <v>1628765</v>
      </c>
      <c r="C186" s="37">
        <f t="shared" si="23"/>
        <v>114013.55000000002</v>
      </c>
      <c r="D186" s="37">
        <f t="shared" si="23"/>
        <v>0</v>
      </c>
      <c r="E186" s="37">
        <f t="shared" si="23"/>
        <v>0</v>
      </c>
      <c r="F186" s="6"/>
      <c r="G186" s="6"/>
      <c r="H186" s="6"/>
      <c r="I186" s="6"/>
      <c r="J186" s="11">
        <f>(B186+C186+D186+E186+F175/12+H180/12+I175/12)/12*12</f>
        <v>2081337.9680358162</v>
      </c>
      <c r="K186" s="11"/>
      <c r="L186" s="37">
        <f t="shared" si="18"/>
        <v>3824116.518035816</v>
      </c>
      <c r="M186" s="38">
        <v>360</v>
      </c>
      <c r="N186" s="39">
        <f>(B186+C186+D186+E186+F175/12+H180/12+I175/12+J186/12)/360*M186</f>
        <v>2254782.7987054675</v>
      </c>
      <c r="O186" s="39">
        <f>N186*12%/360*M186</f>
        <v>270573.93584465608</v>
      </c>
      <c r="P186" s="39">
        <f>SUM(L175:L186)+N186+O186</f>
        <v>30359406.697682407</v>
      </c>
      <c r="Q186" s="40"/>
    </row>
    <row r="187" spans="1:17" s="1" customFormat="1" x14ac:dyDescent="0.25">
      <c r="A187" s="27">
        <v>40909</v>
      </c>
      <c r="B187" s="7">
        <v>1718348</v>
      </c>
      <c r="C187" s="28">
        <f>+B187*0.07</f>
        <v>120284.36000000002</v>
      </c>
      <c r="D187" s="28">
        <v>0</v>
      </c>
      <c r="E187" s="28">
        <v>0</v>
      </c>
      <c r="F187" s="29">
        <f>(B187+C187+D187+E187+H180/12+I187/12)/30*15</f>
        <v>1049438.1177553425</v>
      </c>
      <c r="G187" s="29">
        <f>B181/30*2</f>
        <v>108584.33333333333</v>
      </c>
      <c r="H187" s="4"/>
      <c r="I187" s="29">
        <f>(+B181+C181)*0.5</f>
        <v>871389.27500000002</v>
      </c>
      <c r="J187" s="4"/>
      <c r="K187" s="22">
        <f>+B186*12*0.18/5</f>
        <v>703626.48</v>
      </c>
      <c r="L187" s="28">
        <f t="shared" si="18"/>
        <v>4571670.5660886765</v>
      </c>
      <c r="M187" s="30"/>
      <c r="N187" s="30"/>
      <c r="O187" s="30"/>
      <c r="P187" s="4"/>
      <c r="Q187" s="31">
        <f>+(B187*100/B186)-100</f>
        <v>5.5000567914953962</v>
      </c>
    </row>
    <row r="188" spans="1:17" s="1" customFormat="1" x14ac:dyDescent="0.25">
      <c r="A188" s="32">
        <v>40940</v>
      </c>
      <c r="B188" s="10">
        <f>+B187</f>
        <v>1718348</v>
      </c>
      <c r="C188" s="33">
        <f t="shared" si="23"/>
        <v>120284.36000000002</v>
      </c>
      <c r="D188" s="33">
        <f>+D187</f>
        <v>0</v>
      </c>
      <c r="E188" s="33">
        <f>+E187</f>
        <v>0</v>
      </c>
      <c r="F188" s="5"/>
      <c r="G188" s="5"/>
      <c r="H188" s="5"/>
      <c r="I188" s="5"/>
      <c r="J188" s="5"/>
      <c r="K188" s="5"/>
      <c r="L188" s="33">
        <f t="shared" si="18"/>
        <v>1838632.36</v>
      </c>
      <c r="M188" s="34"/>
      <c r="N188" s="34"/>
      <c r="O188" s="34"/>
      <c r="P188" s="5"/>
      <c r="Q188" s="35"/>
    </row>
    <row r="189" spans="1:17" s="1" customFormat="1" x14ac:dyDescent="0.25">
      <c r="A189" s="32">
        <v>40969</v>
      </c>
      <c r="B189" s="10">
        <f t="shared" ref="B189:E202" si="24">+B188</f>
        <v>1718348</v>
      </c>
      <c r="C189" s="33">
        <f t="shared" si="23"/>
        <v>120284.36000000002</v>
      </c>
      <c r="D189" s="33">
        <f t="shared" si="23"/>
        <v>0</v>
      </c>
      <c r="E189" s="33">
        <f t="shared" si="23"/>
        <v>0</v>
      </c>
      <c r="F189" s="5"/>
      <c r="G189" s="5"/>
      <c r="H189" s="5"/>
      <c r="I189" s="5"/>
      <c r="J189" s="5"/>
      <c r="K189" s="5"/>
      <c r="L189" s="33">
        <f t="shared" si="18"/>
        <v>1838632.36</v>
      </c>
      <c r="M189" s="34"/>
      <c r="N189" s="34"/>
      <c r="O189" s="34"/>
      <c r="P189" s="5"/>
      <c r="Q189" s="35"/>
    </row>
    <row r="190" spans="1:17" s="1" customFormat="1" x14ac:dyDescent="0.25">
      <c r="A190" s="32">
        <v>41000</v>
      </c>
      <c r="B190" s="10">
        <f t="shared" si="24"/>
        <v>1718348</v>
      </c>
      <c r="C190" s="33">
        <f t="shared" si="23"/>
        <v>120284.36000000002</v>
      </c>
      <c r="D190" s="33">
        <f t="shared" si="23"/>
        <v>0</v>
      </c>
      <c r="E190" s="33">
        <f t="shared" si="23"/>
        <v>0</v>
      </c>
      <c r="F190" s="5"/>
      <c r="G190" s="5"/>
      <c r="H190" s="5"/>
      <c r="I190" s="5"/>
      <c r="J190" s="5"/>
      <c r="K190" s="5"/>
      <c r="L190" s="33">
        <f t="shared" si="18"/>
        <v>1838632.36</v>
      </c>
      <c r="M190" s="34"/>
      <c r="N190" s="34"/>
      <c r="O190" s="34"/>
      <c r="P190" s="5"/>
      <c r="Q190" s="35"/>
    </row>
    <row r="191" spans="1:17" s="1" customFormat="1" x14ac:dyDescent="0.25">
      <c r="A191" s="32">
        <v>41030</v>
      </c>
      <c r="B191" s="10">
        <f t="shared" si="24"/>
        <v>1718348</v>
      </c>
      <c r="C191" s="33">
        <f t="shared" si="23"/>
        <v>120284.36000000002</v>
      </c>
      <c r="D191" s="33">
        <f t="shared" si="23"/>
        <v>0</v>
      </c>
      <c r="E191" s="33">
        <f t="shared" si="23"/>
        <v>0</v>
      </c>
      <c r="F191" s="5"/>
      <c r="G191" s="5"/>
      <c r="H191" s="5"/>
      <c r="I191" s="5"/>
      <c r="J191" s="5"/>
      <c r="K191" s="5"/>
      <c r="L191" s="33">
        <f t="shared" si="18"/>
        <v>1838632.36</v>
      </c>
      <c r="M191" s="34"/>
      <c r="N191" s="34"/>
      <c r="O191" s="34"/>
      <c r="P191" s="5"/>
      <c r="Q191" s="35"/>
    </row>
    <row r="192" spans="1:17" s="1" customFormat="1" x14ac:dyDescent="0.25">
      <c r="A192" s="32">
        <v>41061</v>
      </c>
      <c r="B192" s="10">
        <f t="shared" si="24"/>
        <v>1718348</v>
      </c>
      <c r="C192" s="33">
        <f t="shared" si="23"/>
        <v>120284.36000000002</v>
      </c>
      <c r="D192" s="33">
        <f t="shared" si="23"/>
        <v>0</v>
      </c>
      <c r="E192" s="33">
        <f t="shared" si="23"/>
        <v>0</v>
      </c>
      <c r="F192" s="5"/>
      <c r="G192" s="5"/>
      <c r="H192" s="10">
        <f>(B192+C192+D192+E192+F187/12)/30*37</f>
        <v>2375505.4949915214</v>
      </c>
      <c r="I192" s="5"/>
      <c r="J192" s="5"/>
      <c r="K192" s="5"/>
      <c r="L192" s="33">
        <f t="shared" si="18"/>
        <v>4214137.8549915217</v>
      </c>
      <c r="M192" s="34"/>
      <c r="N192" s="34"/>
      <c r="O192" s="34"/>
      <c r="P192" s="5"/>
      <c r="Q192" s="35"/>
    </row>
    <row r="193" spans="1:17" s="1" customFormat="1" x14ac:dyDescent="0.25">
      <c r="A193" s="32">
        <v>41091</v>
      </c>
      <c r="B193" s="10">
        <f t="shared" si="24"/>
        <v>1718348</v>
      </c>
      <c r="C193" s="33">
        <f t="shared" si="24"/>
        <v>120284.36000000002</v>
      </c>
      <c r="D193" s="33">
        <f t="shared" si="24"/>
        <v>0</v>
      </c>
      <c r="E193" s="33">
        <f t="shared" si="24"/>
        <v>0</v>
      </c>
      <c r="F193" s="5"/>
      <c r="G193" s="5"/>
      <c r="H193" s="5"/>
      <c r="I193" s="5"/>
      <c r="J193" s="5"/>
      <c r="K193" s="5"/>
      <c r="L193" s="33">
        <f t="shared" si="18"/>
        <v>1838632.36</v>
      </c>
      <c r="M193" s="34"/>
      <c r="N193" s="34"/>
      <c r="O193" s="34"/>
      <c r="P193" s="5"/>
      <c r="Q193" s="35"/>
    </row>
    <row r="194" spans="1:17" s="1" customFormat="1" x14ac:dyDescent="0.25">
      <c r="A194" s="32">
        <v>41122</v>
      </c>
      <c r="B194" s="10">
        <f t="shared" si="24"/>
        <v>1718348</v>
      </c>
      <c r="C194" s="33">
        <f t="shared" si="24"/>
        <v>120284.36000000002</v>
      </c>
      <c r="D194" s="33">
        <f t="shared" si="24"/>
        <v>0</v>
      </c>
      <c r="E194" s="33">
        <f t="shared" si="24"/>
        <v>0</v>
      </c>
      <c r="F194" s="5"/>
      <c r="G194" s="5"/>
      <c r="H194" s="5"/>
      <c r="I194" s="5"/>
      <c r="J194" s="5"/>
      <c r="K194" s="5"/>
      <c r="L194" s="33">
        <f t="shared" si="18"/>
        <v>1838632.36</v>
      </c>
      <c r="M194" s="34"/>
      <c r="N194" s="34"/>
      <c r="O194" s="34"/>
      <c r="P194" s="5"/>
      <c r="Q194" s="35"/>
    </row>
    <row r="195" spans="1:17" s="1" customFormat="1" x14ac:dyDescent="0.25">
      <c r="A195" s="32">
        <v>41153</v>
      </c>
      <c r="B195" s="10">
        <f t="shared" si="24"/>
        <v>1718348</v>
      </c>
      <c r="C195" s="33">
        <f t="shared" si="24"/>
        <v>120284.36000000002</v>
      </c>
      <c r="D195" s="33">
        <f t="shared" si="24"/>
        <v>0</v>
      </c>
      <c r="E195" s="33">
        <f t="shared" si="24"/>
        <v>0</v>
      </c>
      <c r="F195" s="5"/>
      <c r="G195" s="5"/>
      <c r="H195" s="5"/>
      <c r="I195" s="5"/>
      <c r="J195" s="5"/>
      <c r="K195" s="5"/>
      <c r="L195" s="33">
        <f t="shared" si="18"/>
        <v>1838632.36</v>
      </c>
      <c r="M195" s="34"/>
      <c r="N195" s="34"/>
      <c r="O195" s="34"/>
      <c r="P195" s="5"/>
      <c r="Q195" s="35"/>
    </row>
    <row r="196" spans="1:17" s="1" customFormat="1" x14ac:dyDescent="0.25">
      <c r="A196" s="32">
        <v>41183</v>
      </c>
      <c r="B196" s="10">
        <f t="shared" si="24"/>
        <v>1718348</v>
      </c>
      <c r="C196" s="33">
        <f t="shared" si="24"/>
        <v>120284.36000000002</v>
      </c>
      <c r="D196" s="33">
        <f t="shared" si="24"/>
        <v>0</v>
      </c>
      <c r="E196" s="33">
        <f t="shared" si="24"/>
        <v>0</v>
      </c>
      <c r="F196" s="5"/>
      <c r="G196" s="5"/>
      <c r="H196" s="5"/>
      <c r="I196" s="5"/>
      <c r="J196" s="5"/>
      <c r="K196" s="5"/>
      <c r="L196" s="33">
        <f t="shared" si="18"/>
        <v>1838632.36</v>
      </c>
      <c r="M196" s="34"/>
      <c r="N196" s="34"/>
      <c r="O196" s="34"/>
      <c r="P196" s="5"/>
      <c r="Q196" s="35"/>
    </row>
    <row r="197" spans="1:17" s="1" customFormat="1" x14ac:dyDescent="0.25">
      <c r="A197" s="32">
        <v>41214</v>
      </c>
      <c r="B197" s="10">
        <f t="shared" si="24"/>
        <v>1718348</v>
      </c>
      <c r="C197" s="33">
        <f t="shared" si="24"/>
        <v>120284.36000000002</v>
      </c>
      <c r="D197" s="33">
        <f t="shared" si="24"/>
        <v>0</v>
      </c>
      <c r="E197" s="33">
        <f t="shared" si="24"/>
        <v>0</v>
      </c>
      <c r="F197" s="10"/>
      <c r="G197" s="10"/>
      <c r="H197" s="5"/>
      <c r="I197" s="10"/>
      <c r="J197" s="5"/>
      <c r="K197" s="5"/>
      <c r="L197" s="33">
        <f t="shared" si="18"/>
        <v>1838632.36</v>
      </c>
      <c r="M197" s="34"/>
      <c r="N197" s="34"/>
      <c r="O197" s="34"/>
      <c r="P197" s="5"/>
      <c r="Q197" s="35"/>
    </row>
    <row r="198" spans="1:17" s="1" customFormat="1" ht="15.75" thickBot="1" x14ac:dyDescent="0.3">
      <c r="A198" s="36">
        <v>41244</v>
      </c>
      <c r="B198" s="11">
        <f t="shared" si="24"/>
        <v>1718348</v>
      </c>
      <c r="C198" s="37">
        <f t="shared" si="24"/>
        <v>120284.36000000002</v>
      </c>
      <c r="D198" s="37">
        <f t="shared" si="24"/>
        <v>0</v>
      </c>
      <c r="E198" s="37">
        <f t="shared" si="24"/>
        <v>0</v>
      </c>
      <c r="F198" s="6"/>
      <c r="G198" s="6"/>
      <c r="H198" s="6"/>
      <c r="I198" s="6"/>
      <c r="J198" s="11">
        <f>(B198+C198+D198+E198+F187/12+H192/12+I187/12)/12*12</f>
        <v>2196660.1006455719</v>
      </c>
      <c r="K198" s="11"/>
      <c r="L198" s="37">
        <f t="shared" si="18"/>
        <v>4035292.4606455723</v>
      </c>
      <c r="M198" s="38">
        <v>360</v>
      </c>
      <c r="N198" s="39">
        <f>(B198+C198+D198+E198+F187/12+H192/12+I187/12+J198/12)/360*M198</f>
        <v>2379715.1090327031</v>
      </c>
      <c r="O198" s="39">
        <f>N198*12%/360*M198</f>
        <v>285565.81308392435</v>
      </c>
      <c r="P198" s="39">
        <f>SUM(L187:L198)+N198+O198</f>
        <v>32034073.043842394</v>
      </c>
      <c r="Q198" s="40"/>
    </row>
    <row r="199" spans="1:17" s="1" customFormat="1" x14ac:dyDescent="0.25">
      <c r="A199" s="27">
        <v>41275</v>
      </c>
      <c r="B199" s="7">
        <v>1786051</v>
      </c>
      <c r="C199" s="28">
        <f>+B199*0.07</f>
        <v>125023.57</v>
      </c>
      <c r="D199" s="28">
        <v>0</v>
      </c>
      <c r="E199" s="28">
        <v>0</v>
      </c>
      <c r="F199" s="29">
        <f>(B199+C199+D199+E199+H192/12+I199/12)/30*15</f>
        <v>1092821.5214579802</v>
      </c>
      <c r="G199" s="29">
        <f>B193/30*2</f>
        <v>114556.53333333334</v>
      </c>
      <c r="H199" s="4"/>
      <c r="I199" s="29">
        <f>(+B193+C193)*0.5</f>
        <v>919316.18</v>
      </c>
      <c r="J199" s="4"/>
      <c r="K199" s="22">
        <f>+B198*12*0.18/5</f>
        <v>742326.33599999989</v>
      </c>
      <c r="L199" s="28">
        <f t="shared" si="18"/>
        <v>4780095.1407913137</v>
      </c>
      <c r="M199" s="30"/>
      <c r="N199" s="30"/>
      <c r="O199" s="30"/>
      <c r="P199" s="4"/>
      <c r="Q199" s="31">
        <f>+(B199*100/B198)-100</f>
        <v>3.9400051677541512</v>
      </c>
    </row>
    <row r="200" spans="1:17" s="1" customFormat="1" x14ac:dyDescent="0.25">
      <c r="A200" s="32">
        <v>41306</v>
      </c>
      <c r="B200" s="10">
        <f>+B199</f>
        <v>1786051</v>
      </c>
      <c r="C200" s="33">
        <f t="shared" si="24"/>
        <v>125023.57</v>
      </c>
      <c r="D200" s="33">
        <f>+D199</f>
        <v>0</v>
      </c>
      <c r="E200" s="33">
        <f>+E199</f>
        <v>0</v>
      </c>
      <c r="F200" s="5"/>
      <c r="G200" s="5"/>
      <c r="H200" s="5"/>
      <c r="I200" s="5"/>
      <c r="J200" s="5"/>
      <c r="K200" s="5"/>
      <c r="L200" s="33">
        <f t="shared" ref="L200:L259" si="25">SUM(B200:K200)</f>
        <v>1911074.57</v>
      </c>
      <c r="M200" s="34"/>
      <c r="N200" s="34"/>
      <c r="O200" s="34"/>
      <c r="P200" s="5"/>
      <c r="Q200" s="35"/>
    </row>
    <row r="201" spans="1:17" s="1" customFormat="1" x14ac:dyDescent="0.25">
      <c r="A201" s="32">
        <v>41334</v>
      </c>
      <c r="B201" s="10">
        <f t="shared" ref="B201:E210" si="26">+B200</f>
        <v>1786051</v>
      </c>
      <c r="C201" s="33">
        <f t="shared" si="24"/>
        <v>125023.57</v>
      </c>
      <c r="D201" s="33">
        <f t="shared" si="24"/>
        <v>0</v>
      </c>
      <c r="E201" s="33">
        <f t="shared" si="24"/>
        <v>0</v>
      </c>
      <c r="F201" s="5"/>
      <c r="G201" s="5"/>
      <c r="H201" s="5"/>
      <c r="I201" s="5"/>
      <c r="J201" s="5"/>
      <c r="K201" s="5"/>
      <c r="L201" s="33">
        <f t="shared" si="25"/>
        <v>1911074.57</v>
      </c>
      <c r="M201" s="34"/>
      <c r="N201" s="34"/>
      <c r="O201" s="34"/>
      <c r="P201" s="5"/>
      <c r="Q201" s="35"/>
    </row>
    <row r="202" spans="1:17" s="1" customFormat="1" x14ac:dyDescent="0.25">
      <c r="A202" s="32">
        <v>41365</v>
      </c>
      <c r="B202" s="10">
        <f t="shared" si="26"/>
        <v>1786051</v>
      </c>
      <c r="C202" s="33">
        <f t="shared" si="24"/>
        <v>125023.57</v>
      </c>
      <c r="D202" s="33">
        <f t="shared" si="24"/>
        <v>0</v>
      </c>
      <c r="E202" s="33">
        <f t="shared" si="24"/>
        <v>0</v>
      </c>
      <c r="F202" s="5"/>
      <c r="G202" s="5"/>
      <c r="H202" s="5"/>
      <c r="I202" s="5"/>
      <c r="J202" s="5"/>
      <c r="K202" s="5"/>
      <c r="L202" s="33">
        <f t="shared" si="25"/>
        <v>1911074.57</v>
      </c>
      <c r="M202" s="34"/>
      <c r="N202" s="34"/>
      <c r="O202" s="34"/>
      <c r="P202" s="5"/>
      <c r="Q202" s="35"/>
    </row>
    <row r="203" spans="1:17" s="1" customFormat="1" x14ac:dyDescent="0.25">
      <c r="A203" s="32">
        <v>41395</v>
      </c>
      <c r="B203" s="10">
        <f t="shared" si="26"/>
        <v>1786051</v>
      </c>
      <c r="C203" s="33">
        <f t="shared" si="26"/>
        <v>125023.57</v>
      </c>
      <c r="D203" s="33">
        <f t="shared" si="26"/>
        <v>0</v>
      </c>
      <c r="E203" s="33">
        <f t="shared" si="26"/>
        <v>0</v>
      </c>
      <c r="F203" s="5"/>
      <c r="G203" s="5"/>
      <c r="H203" s="5"/>
      <c r="I203" s="5"/>
      <c r="J203" s="5"/>
      <c r="K203" s="5"/>
      <c r="L203" s="33">
        <f t="shared" si="25"/>
        <v>1911074.57</v>
      </c>
      <c r="M203" s="34"/>
      <c r="N203" s="34"/>
      <c r="O203" s="34"/>
      <c r="P203" s="5"/>
      <c r="Q203" s="35"/>
    </row>
    <row r="204" spans="1:17" s="1" customFormat="1" x14ac:dyDescent="0.25">
      <c r="A204" s="32">
        <v>41426</v>
      </c>
      <c r="B204" s="10">
        <f t="shared" si="26"/>
        <v>1786051</v>
      </c>
      <c r="C204" s="33">
        <f t="shared" si="26"/>
        <v>125023.57</v>
      </c>
      <c r="D204" s="33">
        <f t="shared" si="26"/>
        <v>0</v>
      </c>
      <c r="E204" s="33">
        <f t="shared" si="26"/>
        <v>0</v>
      </c>
      <c r="F204" s="5"/>
      <c r="G204" s="5"/>
      <c r="H204" s="10">
        <f>(B204+C204+D204+E204+F199/12)/30*37</f>
        <v>2469309.7371498481</v>
      </c>
      <c r="I204" s="5"/>
      <c r="J204" s="5"/>
      <c r="K204" s="5"/>
      <c r="L204" s="33">
        <f t="shared" si="25"/>
        <v>4380384.307149848</v>
      </c>
      <c r="M204" s="34"/>
      <c r="N204" s="34"/>
      <c r="O204" s="34"/>
      <c r="P204" s="5"/>
      <c r="Q204" s="35"/>
    </row>
    <row r="205" spans="1:17" s="1" customFormat="1" x14ac:dyDescent="0.25">
      <c r="A205" s="32">
        <v>41456</v>
      </c>
      <c r="B205" s="10">
        <f t="shared" si="26"/>
        <v>1786051</v>
      </c>
      <c r="C205" s="33">
        <f t="shared" si="26"/>
        <v>125023.57</v>
      </c>
      <c r="D205" s="33">
        <f t="shared" si="26"/>
        <v>0</v>
      </c>
      <c r="E205" s="33">
        <f t="shared" si="26"/>
        <v>0</v>
      </c>
      <c r="F205" s="5"/>
      <c r="G205" s="5"/>
      <c r="H205" s="5"/>
      <c r="I205" s="5"/>
      <c r="J205" s="5"/>
      <c r="K205" s="5"/>
      <c r="L205" s="33">
        <f t="shared" si="25"/>
        <v>1911074.57</v>
      </c>
      <c r="M205" s="34"/>
      <c r="N205" s="34"/>
      <c r="O205" s="34"/>
      <c r="P205" s="5"/>
      <c r="Q205" s="35"/>
    </row>
    <row r="206" spans="1:17" s="1" customFormat="1" x14ac:dyDescent="0.25">
      <c r="A206" s="32">
        <v>41487</v>
      </c>
      <c r="B206" s="10">
        <f t="shared" si="26"/>
        <v>1786051</v>
      </c>
      <c r="C206" s="33">
        <f t="shared" si="26"/>
        <v>125023.57</v>
      </c>
      <c r="D206" s="33">
        <f t="shared" si="26"/>
        <v>0</v>
      </c>
      <c r="E206" s="33">
        <f t="shared" si="26"/>
        <v>0</v>
      </c>
      <c r="F206" s="5"/>
      <c r="G206" s="5"/>
      <c r="H206" s="5"/>
      <c r="I206" s="5"/>
      <c r="J206" s="5"/>
      <c r="K206" s="5"/>
      <c r="L206" s="33">
        <f t="shared" si="25"/>
        <v>1911074.57</v>
      </c>
      <c r="M206" s="34"/>
      <c r="N206" s="34"/>
      <c r="O206" s="34"/>
      <c r="P206" s="5"/>
      <c r="Q206" s="35"/>
    </row>
    <row r="207" spans="1:17" s="1" customFormat="1" x14ac:dyDescent="0.25">
      <c r="A207" s="32">
        <v>41518</v>
      </c>
      <c r="B207" s="10">
        <f t="shared" si="26"/>
        <v>1786051</v>
      </c>
      <c r="C207" s="33">
        <f t="shared" si="26"/>
        <v>125023.57</v>
      </c>
      <c r="D207" s="33">
        <f t="shared" si="26"/>
        <v>0</v>
      </c>
      <c r="E207" s="33">
        <f t="shared" si="26"/>
        <v>0</v>
      </c>
      <c r="F207" s="5"/>
      <c r="G207" s="5"/>
      <c r="H207" s="5"/>
      <c r="I207" s="5"/>
      <c r="J207" s="5"/>
      <c r="K207" s="5"/>
      <c r="L207" s="33">
        <f t="shared" si="25"/>
        <v>1911074.57</v>
      </c>
      <c r="M207" s="34"/>
      <c r="N207" s="34"/>
      <c r="O207" s="34"/>
      <c r="P207" s="5"/>
      <c r="Q207" s="35"/>
    </row>
    <row r="208" spans="1:17" s="1" customFormat="1" x14ac:dyDescent="0.25">
      <c r="A208" s="32">
        <v>41548</v>
      </c>
      <c r="B208" s="10">
        <f t="shared" si="26"/>
        <v>1786051</v>
      </c>
      <c r="C208" s="33">
        <f t="shared" si="26"/>
        <v>125023.57</v>
      </c>
      <c r="D208" s="33">
        <f t="shared" si="26"/>
        <v>0</v>
      </c>
      <c r="E208" s="33">
        <f t="shared" si="26"/>
        <v>0</v>
      </c>
      <c r="F208" s="5"/>
      <c r="G208" s="5"/>
      <c r="H208" s="5"/>
      <c r="I208" s="5"/>
      <c r="J208" s="5"/>
      <c r="K208" s="5"/>
      <c r="L208" s="33">
        <f t="shared" si="25"/>
        <v>1911074.57</v>
      </c>
      <c r="M208" s="34"/>
      <c r="N208" s="34"/>
      <c r="O208" s="34"/>
      <c r="P208" s="5"/>
      <c r="Q208" s="35"/>
    </row>
    <row r="209" spans="1:17" s="1" customFormat="1" x14ac:dyDescent="0.25">
      <c r="A209" s="32">
        <v>41579</v>
      </c>
      <c r="B209" s="10">
        <f t="shared" si="26"/>
        <v>1786051</v>
      </c>
      <c r="C209" s="33">
        <f t="shared" si="26"/>
        <v>125023.57</v>
      </c>
      <c r="D209" s="33">
        <f t="shared" si="26"/>
        <v>0</v>
      </c>
      <c r="E209" s="33">
        <f t="shared" si="26"/>
        <v>0</v>
      </c>
      <c r="F209" s="10"/>
      <c r="G209" s="10"/>
      <c r="H209" s="5"/>
      <c r="I209" s="10"/>
      <c r="J209" s="5"/>
      <c r="K209" s="5"/>
      <c r="L209" s="33">
        <f t="shared" si="25"/>
        <v>1911074.57</v>
      </c>
      <c r="M209" s="34"/>
      <c r="N209" s="34"/>
      <c r="O209" s="34"/>
      <c r="P209" s="5"/>
      <c r="Q209" s="35"/>
    </row>
    <row r="210" spans="1:17" s="1" customFormat="1" ht="15.75" thickBot="1" x14ac:dyDescent="0.3">
      <c r="A210" s="36">
        <v>41609</v>
      </c>
      <c r="B210" s="11">
        <f t="shared" si="26"/>
        <v>1786051</v>
      </c>
      <c r="C210" s="37">
        <f t="shared" si="26"/>
        <v>125023.57</v>
      </c>
      <c r="D210" s="37">
        <f t="shared" si="26"/>
        <v>0</v>
      </c>
      <c r="E210" s="37">
        <f t="shared" si="26"/>
        <v>0</v>
      </c>
      <c r="F210" s="6"/>
      <c r="G210" s="6"/>
      <c r="H210" s="6"/>
      <c r="I210" s="6"/>
      <c r="J210" s="11">
        <f>(B210+C210+D210+E210+F199/12+H204/12+I199/12)/12*12</f>
        <v>2284528.523217319</v>
      </c>
      <c r="K210" s="11"/>
      <c r="L210" s="37">
        <f t="shared" si="25"/>
        <v>4195603.0932173189</v>
      </c>
      <c r="M210" s="38">
        <v>360</v>
      </c>
      <c r="N210" s="39">
        <f>(B210+C210+D210+E210+F199/12+H204/12+I199/12+J210/12)/360*M210</f>
        <v>2474905.9001520956</v>
      </c>
      <c r="O210" s="39">
        <f>N210*12%/360*M210</f>
        <v>296988.70801825146</v>
      </c>
      <c r="P210" s="39">
        <f>SUM(L199:L210)+N210+O210</f>
        <v>33327648.279328831</v>
      </c>
      <c r="Q210" s="40"/>
    </row>
    <row r="211" spans="1:17" s="1" customFormat="1" x14ac:dyDescent="0.25">
      <c r="A211" s="27">
        <v>41640</v>
      </c>
      <c r="B211" s="7">
        <v>1851064</v>
      </c>
      <c r="C211" s="28">
        <f>+B211*0.07</f>
        <v>129574.48000000001</v>
      </c>
      <c r="D211" s="28">
        <v>0</v>
      </c>
      <c r="E211" s="28">
        <v>0</v>
      </c>
      <c r="F211" s="29">
        <f>(B211+C211+D211+E211+H204/12+I211/12)/30*15</f>
        <v>1133021.1992562436</v>
      </c>
      <c r="G211" s="29">
        <f>B205/30*2</f>
        <v>119070.06666666667</v>
      </c>
      <c r="H211" s="4"/>
      <c r="I211" s="29">
        <f>(+B205+C205)*0.5</f>
        <v>955537.28500000003</v>
      </c>
      <c r="J211" s="4"/>
      <c r="K211" s="22">
        <f>+B210*12*0.18/5</f>
        <v>771574.03199999989</v>
      </c>
      <c r="L211" s="28">
        <f t="shared" si="25"/>
        <v>4959841.0629229108</v>
      </c>
      <c r="M211" s="30"/>
      <c r="N211" s="30"/>
      <c r="O211" s="30"/>
      <c r="P211" s="4"/>
      <c r="Q211" s="31">
        <f>+(B211*100/B210)-100</f>
        <v>3.6400416337495471</v>
      </c>
    </row>
    <row r="212" spans="1:17" s="1" customFormat="1" x14ac:dyDescent="0.25">
      <c r="A212" s="32">
        <v>41671</v>
      </c>
      <c r="B212" s="10">
        <f>+B211</f>
        <v>1851064</v>
      </c>
      <c r="C212" s="33">
        <f t="shared" ref="C212:E227" si="27">+C211</f>
        <v>129574.48000000001</v>
      </c>
      <c r="D212" s="33">
        <f>+D211</f>
        <v>0</v>
      </c>
      <c r="E212" s="33">
        <f>+E211</f>
        <v>0</v>
      </c>
      <c r="F212" s="5"/>
      <c r="G212" s="5"/>
      <c r="H212" s="5"/>
      <c r="I212" s="5"/>
      <c r="J212" s="5"/>
      <c r="K212" s="5"/>
      <c r="L212" s="33">
        <f t="shared" si="25"/>
        <v>1980638.48</v>
      </c>
      <c r="M212" s="34"/>
      <c r="N212" s="34"/>
      <c r="O212" s="34"/>
      <c r="P212" s="5"/>
      <c r="Q212" s="35"/>
    </row>
    <row r="213" spans="1:17" s="1" customFormat="1" x14ac:dyDescent="0.25">
      <c r="A213" s="32">
        <v>41699</v>
      </c>
      <c r="B213" s="10">
        <f t="shared" ref="B213:B222" si="28">+B212</f>
        <v>1851064</v>
      </c>
      <c r="C213" s="33">
        <f t="shared" si="27"/>
        <v>129574.48000000001</v>
      </c>
      <c r="D213" s="33">
        <f t="shared" si="27"/>
        <v>0</v>
      </c>
      <c r="E213" s="33">
        <f t="shared" si="27"/>
        <v>0</v>
      </c>
      <c r="F213" s="5"/>
      <c r="G213" s="5"/>
      <c r="H213" s="5"/>
      <c r="I213" s="5"/>
      <c r="J213" s="5"/>
      <c r="K213" s="5"/>
      <c r="L213" s="33">
        <f t="shared" si="25"/>
        <v>1980638.48</v>
      </c>
      <c r="M213" s="34"/>
      <c r="N213" s="34"/>
      <c r="O213" s="34"/>
      <c r="P213" s="5"/>
      <c r="Q213" s="35"/>
    </row>
    <row r="214" spans="1:17" s="1" customFormat="1" x14ac:dyDescent="0.25">
      <c r="A214" s="32">
        <v>41730</v>
      </c>
      <c r="B214" s="10">
        <f t="shared" si="28"/>
        <v>1851064</v>
      </c>
      <c r="C214" s="33">
        <f t="shared" si="27"/>
        <v>129574.48000000001</v>
      </c>
      <c r="D214" s="33">
        <f t="shared" si="27"/>
        <v>0</v>
      </c>
      <c r="E214" s="33">
        <f t="shared" si="27"/>
        <v>0</v>
      </c>
      <c r="F214" s="5"/>
      <c r="G214" s="5"/>
      <c r="H214" s="5"/>
      <c r="I214" s="5"/>
      <c r="J214" s="5"/>
      <c r="K214" s="5"/>
      <c r="L214" s="33">
        <f t="shared" si="25"/>
        <v>1980638.48</v>
      </c>
      <c r="M214" s="34"/>
      <c r="N214" s="34"/>
      <c r="O214" s="34"/>
      <c r="P214" s="5"/>
      <c r="Q214" s="35"/>
    </row>
    <row r="215" spans="1:17" s="1" customFormat="1" x14ac:dyDescent="0.25">
      <c r="A215" s="32">
        <v>41760</v>
      </c>
      <c r="B215" s="10">
        <f t="shared" si="28"/>
        <v>1851064</v>
      </c>
      <c r="C215" s="33">
        <f t="shared" si="27"/>
        <v>129574.48000000001</v>
      </c>
      <c r="D215" s="33">
        <f t="shared" si="27"/>
        <v>0</v>
      </c>
      <c r="E215" s="33">
        <f t="shared" si="27"/>
        <v>0</v>
      </c>
      <c r="F215" s="5"/>
      <c r="G215" s="5"/>
      <c r="H215" s="5"/>
      <c r="I215" s="5"/>
      <c r="J215" s="5"/>
      <c r="K215" s="5"/>
      <c r="L215" s="33">
        <f t="shared" si="25"/>
        <v>1980638.48</v>
      </c>
      <c r="M215" s="34"/>
      <c r="N215" s="34"/>
      <c r="O215" s="34"/>
      <c r="P215" s="5"/>
      <c r="Q215" s="35"/>
    </row>
    <row r="216" spans="1:17" s="1" customFormat="1" x14ac:dyDescent="0.25">
      <c r="A216" s="32">
        <v>41791</v>
      </c>
      <c r="B216" s="10">
        <f t="shared" si="28"/>
        <v>1851064</v>
      </c>
      <c r="C216" s="33">
        <f t="shared" si="27"/>
        <v>129574.48000000001</v>
      </c>
      <c r="D216" s="33">
        <f t="shared" si="27"/>
        <v>0</v>
      </c>
      <c r="E216" s="33">
        <f t="shared" si="27"/>
        <v>0</v>
      </c>
      <c r="F216" s="5"/>
      <c r="G216" s="5"/>
      <c r="H216" s="10">
        <f>(B216+C216+D216+E216+F211/12)/30*37</f>
        <v>2559236.8597013359</v>
      </c>
      <c r="I216" s="5"/>
      <c r="J216" s="5"/>
      <c r="K216" s="5"/>
      <c r="L216" s="33">
        <f t="shared" si="25"/>
        <v>4539875.3397013359</v>
      </c>
      <c r="M216" s="34"/>
      <c r="N216" s="34"/>
      <c r="O216" s="34"/>
      <c r="P216" s="5"/>
      <c r="Q216" s="35"/>
    </row>
    <row r="217" spans="1:17" s="1" customFormat="1" x14ac:dyDescent="0.25">
      <c r="A217" s="32">
        <v>41821</v>
      </c>
      <c r="B217" s="10">
        <f t="shared" si="28"/>
        <v>1851064</v>
      </c>
      <c r="C217" s="33">
        <f t="shared" si="27"/>
        <v>129574.48000000001</v>
      </c>
      <c r="D217" s="33">
        <f t="shared" si="27"/>
        <v>0</v>
      </c>
      <c r="E217" s="33">
        <f t="shared" si="27"/>
        <v>0</v>
      </c>
      <c r="F217" s="5"/>
      <c r="G217" s="5"/>
      <c r="H217" s="5"/>
      <c r="I217" s="5"/>
      <c r="J217" s="5"/>
      <c r="K217" s="5"/>
      <c r="L217" s="33">
        <f t="shared" si="25"/>
        <v>1980638.48</v>
      </c>
      <c r="M217" s="34"/>
      <c r="N217" s="34"/>
      <c r="O217" s="34"/>
      <c r="P217" s="5"/>
      <c r="Q217" s="35"/>
    </row>
    <row r="218" spans="1:17" s="1" customFormat="1" x14ac:dyDescent="0.25">
      <c r="A218" s="32">
        <v>41852</v>
      </c>
      <c r="B218" s="10">
        <f t="shared" si="28"/>
        <v>1851064</v>
      </c>
      <c r="C218" s="33">
        <f t="shared" si="27"/>
        <v>129574.48000000001</v>
      </c>
      <c r="D218" s="33">
        <f t="shared" si="27"/>
        <v>0</v>
      </c>
      <c r="E218" s="33">
        <f t="shared" si="27"/>
        <v>0</v>
      </c>
      <c r="F218" s="5"/>
      <c r="G218" s="5"/>
      <c r="H218" s="5"/>
      <c r="I218" s="5"/>
      <c r="J218" s="5"/>
      <c r="K218" s="5"/>
      <c r="L218" s="33">
        <f t="shared" si="25"/>
        <v>1980638.48</v>
      </c>
      <c r="M218" s="34"/>
      <c r="N218" s="34"/>
      <c r="O218" s="34"/>
      <c r="P218" s="5"/>
      <c r="Q218" s="35"/>
    </row>
    <row r="219" spans="1:17" s="1" customFormat="1" x14ac:dyDescent="0.25">
      <c r="A219" s="32">
        <v>41883</v>
      </c>
      <c r="B219" s="10">
        <f t="shared" si="28"/>
        <v>1851064</v>
      </c>
      <c r="C219" s="33">
        <f t="shared" si="27"/>
        <v>129574.48000000001</v>
      </c>
      <c r="D219" s="33">
        <f t="shared" si="27"/>
        <v>0</v>
      </c>
      <c r="E219" s="33">
        <f t="shared" si="27"/>
        <v>0</v>
      </c>
      <c r="F219" s="5"/>
      <c r="G219" s="5"/>
      <c r="H219" s="5"/>
      <c r="I219" s="5"/>
      <c r="J219" s="5"/>
      <c r="K219" s="5"/>
      <c r="L219" s="33">
        <f t="shared" si="25"/>
        <v>1980638.48</v>
      </c>
      <c r="M219" s="34"/>
      <c r="N219" s="34"/>
      <c r="O219" s="34"/>
      <c r="P219" s="5"/>
      <c r="Q219" s="35"/>
    </row>
    <row r="220" spans="1:17" s="1" customFormat="1" x14ac:dyDescent="0.25">
      <c r="A220" s="32">
        <v>41913</v>
      </c>
      <c r="B220" s="10">
        <f t="shared" si="28"/>
        <v>1851064</v>
      </c>
      <c r="C220" s="33">
        <f t="shared" si="27"/>
        <v>129574.48000000001</v>
      </c>
      <c r="D220" s="33">
        <f t="shared" si="27"/>
        <v>0</v>
      </c>
      <c r="E220" s="33">
        <f t="shared" si="27"/>
        <v>0</v>
      </c>
      <c r="F220" s="5"/>
      <c r="G220" s="5"/>
      <c r="H220" s="5"/>
      <c r="I220" s="5"/>
      <c r="J220" s="5"/>
      <c r="K220" s="5"/>
      <c r="L220" s="33">
        <f t="shared" si="25"/>
        <v>1980638.48</v>
      </c>
      <c r="M220" s="34"/>
      <c r="N220" s="34"/>
      <c r="O220" s="34"/>
      <c r="P220" s="5"/>
      <c r="Q220" s="35"/>
    </row>
    <row r="221" spans="1:17" s="1" customFormat="1" x14ac:dyDescent="0.25">
      <c r="A221" s="32">
        <v>41944</v>
      </c>
      <c r="B221" s="10">
        <f t="shared" si="28"/>
        <v>1851064</v>
      </c>
      <c r="C221" s="33">
        <f t="shared" si="27"/>
        <v>129574.48000000001</v>
      </c>
      <c r="D221" s="33">
        <f t="shared" si="27"/>
        <v>0</v>
      </c>
      <c r="E221" s="33">
        <f t="shared" si="27"/>
        <v>0</v>
      </c>
      <c r="F221" s="10"/>
      <c r="G221" s="10"/>
      <c r="H221" s="5"/>
      <c r="I221" s="10"/>
      <c r="J221" s="5"/>
      <c r="K221" s="5"/>
      <c r="L221" s="33">
        <f t="shared" si="25"/>
        <v>1980638.48</v>
      </c>
      <c r="M221" s="34"/>
      <c r="N221" s="34"/>
      <c r="O221" s="34"/>
      <c r="P221" s="5"/>
      <c r="Q221" s="35"/>
    </row>
    <row r="222" spans="1:17" s="1" customFormat="1" ht="15.75" thickBot="1" x14ac:dyDescent="0.3">
      <c r="A222" s="36">
        <v>41974</v>
      </c>
      <c r="B222" s="11">
        <f t="shared" si="28"/>
        <v>1851064</v>
      </c>
      <c r="C222" s="37">
        <f t="shared" si="27"/>
        <v>129574.48000000001</v>
      </c>
      <c r="D222" s="37">
        <f t="shared" si="27"/>
        <v>0</v>
      </c>
      <c r="E222" s="37">
        <f t="shared" si="27"/>
        <v>0</v>
      </c>
      <c r="F222" s="6"/>
      <c r="G222" s="6"/>
      <c r="H222" s="6"/>
      <c r="I222" s="6"/>
      <c r="J222" s="11">
        <f>(B222+C222+D222+E222+F211/12+H216/12+I211/12)/12*12</f>
        <v>2367954.7586631314</v>
      </c>
      <c r="K222" s="11"/>
      <c r="L222" s="37">
        <f t="shared" si="25"/>
        <v>4348593.2386631314</v>
      </c>
      <c r="M222" s="38">
        <v>360</v>
      </c>
      <c r="N222" s="39">
        <f>(B222+C222+D222+E222+F211/12+H216/12+I211/12+J222/12)/360*M222</f>
        <v>2565284.3218850591</v>
      </c>
      <c r="O222" s="39">
        <f>N222*12%/360*M222</f>
        <v>307834.11862620706</v>
      </c>
      <c r="P222" s="39">
        <f>SUM(L211:L222)+N222+O222</f>
        <v>34547174.401798643</v>
      </c>
      <c r="Q222" s="40"/>
    </row>
    <row r="223" spans="1:17" s="1" customFormat="1" x14ac:dyDescent="0.25">
      <c r="A223" s="27">
        <v>42005</v>
      </c>
      <c r="B223" s="7">
        <v>1946579</v>
      </c>
      <c r="C223" s="28">
        <f>+B223*0.07</f>
        <v>136260.53</v>
      </c>
      <c r="D223" s="28">
        <v>0</v>
      </c>
      <c r="E223" s="28">
        <v>0</v>
      </c>
      <c r="F223" s="29">
        <f>(B223+C223+D223+E223+H216/12+I223/12)/30*15</f>
        <v>1189317.9358208892</v>
      </c>
      <c r="G223" s="29">
        <f>B217/30*2</f>
        <v>123404.26666666666</v>
      </c>
      <c r="H223" s="4"/>
      <c r="I223" s="29">
        <f>(+B217+C217)*0.5</f>
        <v>990319.24</v>
      </c>
      <c r="J223" s="4"/>
      <c r="K223" s="22">
        <f>+B222*12*0.18/5</f>
        <v>799659.64799999993</v>
      </c>
      <c r="L223" s="28">
        <f t="shared" si="25"/>
        <v>5185540.6204875559</v>
      </c>
      <c r="M223" s="30"/>
      <c r="N223" s="30"/>
      <c r="O223" s="30"/>
      <c r="P223" s="4"/>
      <c r="Q223" s="31">
        <f>+(B223*100/B222)-100</f>
        <v>5.1600052726431898</v>
      </c>
    </row>
    <row r="224" spans="1:17" s="1" customFormat="1" x14ac:dyDescent="0.25">
      <c r="A224" s="32">
        <v>42036</v>
      </c>
      <c r="B224" s="10">
        <f>+B223</f>
        <v>1946579</v>
      </c>
      <c r="C224" s="33">
        <f t="shared" si="27"/>
        <v>136260.53</v>
      </c>
      <c r="D224" s="33">
        <f>+D223</f>
        <v>0</v>
      </c>
      <c r="E224" s="33">
        <f>+E223</f>
        <v>0</v>
      </c>
      <c r="F224" s="5"/>
      <c r="G224" s="5"/>
      <c r="H224" s="5"/>
      <c r="I224" s="5"/>
      <c r="J224" s="5"/>
      <c r="K224" s="5"/>
      <c r="L224" s="33">
        <f t="shared" si="25"/>
        <v>2082839.53</v>
      </c>
      <c r="M224" s="34"/>
      <c r="N224" s="34"/>
      <c r="O224" s="34"/>
      <c r="P224" s="5"/>
      <c r="Q224" s="35"/>
    </row>
    <row r="225" spans="1:17" s="1" customFormat="1" x14ac:dyDescent="0.25">
      <c r="A225" s="32">
        <v>42064</v>
      </c>
      <c r="B225" s="10">
        <f t="shared" ref="B225:E240" si="29">+B224</f>
        <v>1946579</v>
      </c>
      <c r="C225" s="33">
        <f t="shared" si="27"/>
        <v>136260.53</v>
      </c>
      <c r="D225" s="33">
        <f t="shared" si="27"/>
        <v>0</v>
      </c>
      <c r="E225" s="33">
        <f t="shared" si="27"/>
        <v>0</v>
      </c>
      <c r="F225" s="5"/>
      <c r="G225" s="5"/>
      <c r="H225" s="5"/>
      <c r="I225" s="5"/>
      <c r="J225" s="5"/>
      <c r="K225" s="5"/>
      <c r="L225" s="33">
        <f t="shared" si="25"/>
        <v>2082839.53</v>
      </c>
      <c r="M225" s="34"/>
      <c r="N225" s="34"/>
      <c r="O225" s="34"/>
      <c r="P225" s="5"/>
      <c r="Q225" s="35"/>
    </row>
    <row r="226" spans="1:17" s="1" customFormat="1" x14ac:dyDescent="0.25">
      <c r="A226" s="32">
        <v>42095</v>
      </c>
      <c r="B226" s="10">
        <f t="shared" si="29"/>
        <v>1946579</v>
      </c>
      <c r="C226" s="33">
        <f t="shared" si="27"/>
        <v>136260.53</v>
      </c>
      <c r="D226" s="33">
        <f t="shared" si="27"/>
        <v>0</v>
      </c>
      <c r="E226" s="33">
        <f t="shared" si="27"/>
        <v>0</v>
      </c>
      <c r="F226" s="5"/>
      <c r="G226" s="5"/>
      <c r="H226" s="5"/>
      <c r="I226" s="5"/>
      <c r="J226" s="5"/>
      <c r="K226" s="5"/>
      <c r="L226" s="33">
        <f t="shared" si="25"/>
        <v>2082839.53</v>
      </c>
      <c r="M226" s="34"/>
      <c r="N226" s="34"/>
      <c r="O226" s="34"/>
      <c r="P226" s="5"/>
      <c r="Q226" s="35"/>
    </row>
    <row r="227" spans="1:17" s="1" customFormat="1" x14ac:dyDescent="0.25">
      <c r="A227" s="32">
        <v>42125</v>
      </c>
      <c r="B227" s="10">
        <f t="shared" si="29"/>
        <v>1946579</v>
      </c>
      <c r="C227" s="33">
        <f t="shared" si="27"/>
        <v>136260.53</v>
      </c>
      <c r="D227" s="33">
        <f t="shared" si="27"/>
        <v>0</v>
      </c>
      <c r="E227" s="33">
        <f t="shared" si="27"/>
        <v>0</v>
      </c>
      <c r="F227" s="5"/>
      <c r="G227" s="5"/>
      <c r="H227" s="5"/>
      <c r="I227" s="5"/>
      <c r="J227" s="5"/>
      <c r="K227" s="5"/>
      <c r="L227" s="33">
        <f t="shared" si="25"/>
        <v>2082839.53</v>
      </c>
      <c r="M227" s="34"/>
      <c r="N227" s="34"/>
      <c r="O227" s="34"/>
      <c r="P227" s="5"/>
      <c r="Q227" s="35"/>
    </row>
    <row r="228" spans="1:17" s="1" customFormat="1" x14ac:dyDescent="0.25">
      <c r="A228" s="32">
        <v>42156</v>
      </c>
      <c r="B228" s="10">
        <f t="shared" si="29"/>
        <v>1946579</v>
      </c>
      <c r="C228" s="33">
        <f t="shared" si="29"/>
        <v>136260.53</v>
      </c>
      <c r="D228" s="33">
        <f t="shared" si="29"/>
        <v>0</v>
      </c>
      <c r="E228" s="33">
        <f t="shared" si="29"/>
        <v>0</v>
      </c>
      <c r="F228" s="5"/>
      <c r="G228" s="5"/>
      <c r="H228" s="10">
        <f>(B228+C228+D228+E228+F223/12)/30*37</f>
        <v>2691070.8748482582</v>
      </c>
      <c r="I228" s="5"/>
      <c r="J228" s="5"/>
      <c r="K228" s="5"/>
      <c r="L228" s="33">
        <f t="shared" si="25"/>
        <v>4773910.404848258</v>
      </c>
      <c r="M228" s="34"/>
      <c r="N228" s="34"/>
      <c r="O228" s="34"/>
      <c r="P228" s="5"/>
      <c r="Q228" s="35"/>
    </row>
    <row r="229" spans="1:17" s="1" customFormat="1" x14ac:dyDescent="0.25">
      <c r="A229" s="32">
        <v>42186</v>
      </c>
      <c r="B229" s="10">
        <f t="shared" si="29"/>
        <v>1946579</v>
      </c>
      <c r="C229" s="33">
        <f t="shared" si="29"/>
        <v>136260.53</v>
      </c>
      <c r="D229" s="33">
        <f t="shared" si="29"/>
        <v>0</v>
      </c>
      <c r="E229" s="33">
        <f t="shared" si="29"/>
        <v>0</v>
      </c>
      <c r="F229" s="5"/>
      <c r="G229" s="5"/>
      <c r="H229" s="5"/>
      <c r="I229" s="5"/>
      <c r="J229" s="5"/>
      <c r="K229" s="5"/>
      <c r="L229" s="33">
        <f t="shared" si="25"/>
        <v>2082839.53</v>
      </c>
      <c r="M229" s="34"/>
      <c r="N229" s="34"/>
      <c r="O229" s="34"/>
      <c r="P229" s="5"/>
      <c r="Q229" s="35"/>
    </row>
    <row r="230" spans="1:17" s="1" customFormat="1" x14ac:dyDescent="0.25">
      <c r="A230" s="32">
        <v>42217</v>
      </c>
      <c r="B230" s="10">
        <f t="shared" si="29"/>
        <v>1946579</v>
      </c>
      <c r="C230" s="33">
        <f t="shared" si="29"/>
        <v>136260.53</v>
      </c>
      <c r="D230" s="33">
        <f t="shared" si="29"/>
        <v>0</v>
      </c>
      <c r="E230" s="33">
        <f t="shared" si="29"/>
        <v>0</v>
      </c>
      <c r="F230" s="5"/>
      <c r="G230" s="5"/>
      <c r="H230" s="5"/>
      <c r="I230" s="5"/>
      <c r="J230" s="5"/>
      <c r="K230" s="5"/>
      <c r="L230" s="33">
        <f t="shared" si="25"/>
        <v>2082839.53</v>
      </c>
      <c r="M230" s="34"/>
      <c r="N230" s="34"/>
      <c r="O230" s="34"/>
      <c r="P230" s="5"/>
      <c r="Q230" s="35"/>
    </row>
    <row r="231" spans="1:17" s="1" customFormat="1" x14ac:dyDescent="0.25">
      <c r="A231" s="32">
        <v>42248</v>
      </c>
      <c r="B231" s="10">
        <f t="shared" si="29"/>
        <v>1946579</v>
      </c>
      <c r="C231" s="33">
        <f t="shared" si="29"/>
        <v>136260.53</v>
      </c>
      <c r="D231" s="33">
        <f t="shared" si="29"/>
        <v>0</v>
      </c>
      <c r="E231" s="33">
        <f t="shared" si="29"/>
        <v>0</v>
      </c>
      <c r="F231" s="5"/>
      <c r="G231" s="5"/>
      <c r="H231" s="5"/>
      <c r="I231" s="5"/>
      <c r="J231" s="5"/>
      <c r="K231" s="5"/>
      <c r="L231" s="33">
        <f t="shared" si="25"/>
        <v>2082839.53</v>
      </c>
      <c r="M231" s="34"/>
      <c r="N231" s="34"/>
      <c r="O231" s="34"/>
      <c r="P231" s="5"/>
      <c r="Q231" s="35"/>
    </row>
    <row r="232" spans="1:17" s="1" customFormat="1" x14ac:dyDescent="0.25">
      <c r="A232" s="32">
        <v>42278</v>
      </c>
      <c r="B232" s="10">
        <f t="shared" si="29"/>
        <v>1946579</v>
      </c>
      <c r="C232" s="33">
        <f t="shared" si="29"/>
        <v>136260.53</v>
      </c>
      <c r="D232" s="33">
        <f t="shared" si="29"/>
        <v>0</v>
      </c>
      <c r="E232" s="33">
        <f t="shared" si="29"/>
        <v>0</v>
      </c>
      <c r="F232" s="5"/>
      <c r="G232" s="5"/>
      <c r="H232" s="5"/>
      <c r="I232" s="5"/>
      <c r="J232" s="5"/>
      <c r="K232" s="5"/>
      <c r="L232" s="33">
        <f t="shared" si="25"/>
        <v>2082839.53</v>
      </c>
      <c r="M232" s="34"/>
      <c r="N232" s="34"/>
      <c r="O232" s="34"/>
      <c r="P232" s="5"/>
      <c r="Q232" s="35"/>
    </row>
    <row r="233" spans="1:17" s="1" customFormat="1" x14ac:dyDescent="0.25">
      <c r="A233" s="32">
        <v>42309</v>
      </c>
      <c r="B233" s="10">
        <f t="shared" si="29"/>
        <v>1946579</v>
      </c>
      <c r="C233" s="33">
        <f t="shared" si="29"/>
        <v>136260.53</v>
      </c>
      <c r="D233" s="33">
        <f t="shared" si="29"/>
        <v>0</v>
      </c>
      <c r="E233" s="33">
        <f t="shared" si="29"/>
        <v>0</v>
      </c>
      <c r="F233" s="10"/>
      <c r="G233" s="10"/>
      <c r="H233" s="5"/>
      <c r="I233" s="10"/>
      <c r="J233" s="5"/>
      <c r="K233" s="5"/>
      <c r="L233" s="33">
        <f t="shared" si="25"/>
        <v>2082839.53</v>
      </c>
      <c r="M233" s="34"/>
      <c r="N233" s="34"/>
      <c r="O233" s="34"/>
      <c r="P233" s="5"/>
      <c r="Q233" s="35"/>
    </row>
    <row r="234" spans="1:17" s="1" customFormat="1" ht="15.75" thickBot="1" x14ac:dyDescent="0.3">
      <c r="A234" s="36">
        <v>42339</v>
      </c>
      <c r="B234" s="11">
        <f t="shared" si="29"/>
        <v>1946579</v>
      </c>
      <c r="C234" s="37">
        <f t="shared" si="29"/>
        <v>136260.53</v>
      </c>
      <c r="D234" s="37">
        <f t="shared" si="29"/>
        <v>0</v>
      </c>
      <c r="E234" s="37">
        <f t="shared" si="29"/>
        <v>0</v>
      </c>
      <c r="F234" s="6"/>
      <c r="G234" s="6"/>
      <c r="H234" s="6"/>
      <c r="I234" s="6"/>
      <c r="J234" s="11">
        <f>(B234+C234+D234+E234+F223/12+H228/12+I223/12)/12*12</f>
        <v>2488731.8675557626</v>
      </c>
      <c r="K234" s="11"/>
      <c r="L234" s="37">
        <f t="shared" si="25"/>
        <v>4571571.3975557629</v>
      </c>
      <c r="M234" s="38">
        <v>360</v>
      </c>
      <c r="N234" s="39">
        <f>(B234+C234+D234+E234+F223/12+H228/12+I223/12+J234/12)/360*M234</f>
        <v>2696126.1898520761</v>
      </c>
      <c r="O234" s="39">
        <f>N234*12%/360*M234</f>
        <v>323535.14278224914</v>
      </c>
      <c r="P234" s="39">
        <f>SUM(L223:L234)+N234+O234</f>
        <v>36296239.525525905</v>
      </c>
      <c r="Q234" s="40"/>
    </row>
    <row r="235" spans="1:17" s="1" customFormat="1" x14ac:dyDescent="0.25">
      <c r="A235" s="27">
        <v>42370</v>
      </c>
      <c r="B235" s="7">
        <v>2107562</v>
      </c>
      <c r="C235" s="28">
        <f>+B235*0.07</f>
        <v>147529.34000000003</v>
      </c>
      <c r="D235" s="28">
        <v>0</v>
      </c>
      <c r="E235" s="28">
        <v>0</v>
      </c>
      <c r="F235" s="29">
        <f>(B235+C235+D235+E235+H228/12+I235/12)/30*15</f>
        <v>1283066.1133270108</v>
      </c>
      <c r="G235" s="29">
        <f>B229/30*2</f>
        <v>129771.93333333333</v>
      </c>
      <c r="H235" s="4"/>
      <c r="I235" s="29">
        <f>(+B229+C229)*0.5</f>
        <v>1041419.765</v>
      </c>
      <c r="J235" s="4"/>
      <c r="K235" s="22">
        <f>+B234*12*0.18/5</f>
        <v>840922.12799999991</v>
      </c>
      <c r="L235" s="28">
        <f t="shared" si="25"/>
        <v>5550271.2796603432</v>
      </c>
      <c r="M235" s="30"/>
      <c r="N235" s="30"/>
      <c r="O235" s="30"/>
      <c r="P235" s="4"/>
      <c r="Q235" s="31">
        <f>+(B235*100/B234)-100</f>
        <v>8.270047092874222</v>
      </c>
    </row>
    <row r="236" spans="1:17" s="1" customFormat="1" x14ac:dyDescent="0.25">
      <c r="A236" s="32">
        <v>42401</v>
      </c>
      <c r="B236" s="10">
        <f>+B235</f>
        <v>2107562</v>
      </c>
      <c r="C236" s="33">
        <f t="shared" si="29"/>
        <v>147529.34000000003</v>
      </c>
      <c r="D236" s="33">
        <f>+D235</f>
        <v>0</v>
      </c>
      <c r="E236" s="33">
        <f>+E235</f>
        <v>0</v>
      </c>
      <c r="F236" s="5"/>
      <c r="G236" s="5"/>
      <c r="H236" s="5"/>
      <c r="I236" s="5"/>
      <c r="J236" s="5"/>
      <c r="K236" s="5"/>
      <c r="L236" s="33">
        <f t="shared" si="25"/>
        <v>2255091.34</v>
      </c>
      <c r="M236" s="34"/>
      <c r="N236" s="34"/>
      <c r="O236" s="34"/>
      <c r="P236" s="5"/>
      <c r="Q236" s="35"/>
    </row>
    <row r="237" spans="1:17" s="1" customFormat="1" x14ac:dyDescent="0.25">
      <c r="A237" s="32">
        <v>42430</v>
      </c>
      <c r="B237" s="10">
        <f t="shared" ref="B237:E252" si="30">+B236</f>
        <v>2107562</v>
      </c>
      <c r="C237" s="33">
        <f t="shared" si="29"/>
        <v>147529.34000000003</v>
      </c>
      <c r="D237" s="33">
        <f t="shared" si="29"/>
        <v>0</v>
      </c>
      <c r="E237" s="33">
        <f t="shared" si="29"/>
        <v>0</v>
      </c>
      <c r="F237" s="5"/>
      <c r="G237" s="5"/>
      <c r="H237" s="5"/>
      <c r="I237" s="5"/>
      <c r="J237" s="5"/>
      <c r="K237" s="5"/>
      <c r="L237" s="33">
        <f t="shared" si="25"/>
        <v>2255091.34</v>
      </c>
      <c r="M237" s="34"/>
      <c r="N237" s="34"/>
      <c r="O237" s="34"/>
      <c r="P237" s="5"/>
      <c r="Q237" s="35"/>
    </row>
    <row r="238" spans="1:17" s="1" customFormat="1" x14ac:dyDescent="0.25">
      <c r="A238" s="32">
        <v>42461</v>
      </c>
      <c r="B238" s="10">
        <f t="shared" si="30"/>
        <v>2107562</v>
      </c>
      <c r="C238" s="33">
        <f t="shared" si="29"/>
        <v>147529.34000000003</v>
      </c>
      <c r="D238" s="33">
        <f t="shared" si="29"/>
        <v>0</v>
      </c>
      <c r="E238" s="33">
        <f t="shared" si="29"/>
        <v>0</v>
      </c>
      <c r="F238" s="5"/>
      <c r="G238" s="5"/>
      <c r="H238" s="5"/>
      <c r="I238" s="5"/>
      <c r="J238" s="5"/>
      <c r="K238" s="5"/>
      <c r="L238" s="33">
        <f t="shared" si="25"/>
        <v>2255091.34</v>
      </c>
      <c r="M238" s="34"/>
      <c r="N238" s="34"/>
      <c r="O238" s="34"/>
      <c r="P238" s="5"/>
      <c r="Q238" s="35"/>
    </row>
    <row r="239" spans="1:17" s="1" customFormat="1" x14ac:dyDescent="0.25">
      <c r="A239" s="32">
        <v>42491</v>
      </c>
      <c r="B239" s="10">
        <f t="shared" si="30"/>
        <v>2107562</v>
      </c>
      <c r="C239" s="33">
        <f t="shared" si="29"/>
        <v>147529.34000000003</v>
      </c>
      <c r="D239" s="33">
        <f t="shared" si="29"/>
        <v>0</v>
      </c>
      <c r="E239" s="33">
        <f t="shared" si="29"/>
        <v>0</v>
      </c>
      <c r="F239" s="5"/>
      <c r="G239" s="5"/>
      <c r="H239" s="5"/>
      <c r="I239" s="5"/>
      <c r="J239" s="5"/>
      <c r="K239" s="5"/>
      <c r="L239" s="33">
        <f t="shared" si="25"/>
        <v>2255091.34</v>
      </c>
      <c r="M239" s="34"/>
      <c r="N239" s="34"/>
      <c r="O239" s="34"/>
      <c r="P239" s="5"/>
      <c r="Q239" s="35"/>
    </row>
    <row r="240" spans="1:17" s="1" customFormat="1" x14ac:dyDescent="0.25">
      <c r="A240" s="32">
        <v>42522</v>
      </c>
      <c r="B240" s="10">
        <f t="shared" si="30"/>
        <v>2107562</v>
      </c>
      <c r="C240" s="33">
        <f t="shared" si="29"/>
        <v>147529.34000000003</v>
      </c>
      <c r="D240" s="33">
        <f t="shared" si="29"/>
        <v>0</v>
      </c>
      <c r="E240" s="33">
        <f t="shared" si="29"/>
        <v>0</v>
      </c>
      <c r="F240" s="5"/>
      <c r="G240" s="5"/>
      <c r="H240" s="10">
        <f>(B240+C240+D240+E240+F235/12)/30*37</f>
        <v>2913150.003203054</v>
      </c>
      <c r="I240" s="5"/>
      <c r="J240" s="5"/>
      <c r="K240" s="5"/>
      <c r="L240" s="33">
        <f t="shared" si="25"/>
        <v>5168241.3432030538</v>
      </c>
      <c r="M240" s="34"/>
      <c r="N240" s="34"/>
      <c r="O240" s="34"/>
      <c r="P240" s="5"/>
      <c r="Q240" s="35"/>
    </row>
    <row r="241" spans="1:17" s="1" customFormat="1" x14ac:dyDescent="0.25">
      <c r="A241" s="32">
        <v>42552</v>
      </c>
      <c r="B241" s="10">
        <f t="shared" si="30"/>
        <v>2107562</v>
      </c>
      <c r="C241" s="33">
        <f t="shared" si="30"/>
        <v>147529.34000000003</v>
      </c>
      <c r="D241" s="33">
        <f t="shared" si="30"/>
        <v>0</v>
      </c>
      <c r="E241" s="33">
        <f t="shared" si="30"/>
        <v>0</v>
      </c>
      <c r="F241" s="5"/>
      <c r="G241" s="5"/>
      <c r="H241" s="5"/>
      <c r="I241" s="5"/>
      <c r="J241" s="5"/>
      <c r="K241" s="5"/>
      <c r="L241" s="33">
        <f t="shared" si="25"/>
        <v>2255091.34</v>
      </c>
      <c r="M241" s="34"/>
      <c r="N241" s="34"/>
      <c r="O241" s="34"/>
      <c r="P241" s="5"/>
      <c r="Q241" s="35"/>
    </row>
    <row r="242" spans="1:17" s="1" customFormat="1" x14ac:dyDescent="0.25">
      <c r="A242" s="32">
        <v>42583</v>
      </c>
      <c r="B242" s="10">
        <f t="shared" si="30"/>
        <v>2107562</v>
      </c>
      <c r="C242" s="33">
        <f t="shared" si="30"/>
        <v>147529.34000000003</v>
      </c>
      <c r="D242" s="33">
        <f t="shared" si="30"/>
        <v>0</v>
      </c>
      <c r="E242" s="33">
        <f t="shared" si="30"/>
        <v>0</v>
      </c>
      <c r="F242" s="5"/>
      <c r="G242" s="5"/>
      <c r="H242" s="5"/>
      <c r="I242" s="5"/>
      <c r="J242" s="5"/>
      <c r="K242" s="5"/>
      <c r="L242" s="33">
        <f t="shared" si="25"/>
        <v>2255091.34</v>
      </c>
      <c r="M242" s="34"/>
      <c r="N242" s="34"/>
      <c r="O242" s="34"/>
      <c r="P242" s="5"/>
      <c r="Q242" s="35"/>
    </row>
    <row r="243" spans="1:17" s="1" customFormat="1" x14ac:dyDescent="0.25">
      <c r="A243" s="32">
        <v>42614</v>
      </c>
      <c r="B243" s="10">
        <f t="shared" si="30"/>
        <v>2107562</v>
      </c>
      <c r="C243" s="33">
        <f t="shared" si="30"/>
        <v>147529.34000000003</v>
      </c>
      <c r="D243" s="33">
        <f t="shared" si="30"/>
        <v>0</v>
      </c>
      <c r="E243" s="33">
        <f t="shared" si="30"/>
        <v>0</v>
      </c>
      <c r="F243" s="5"/>
      <c r="G243" s="5"/>
      <c r="H243" s="5"/>
      <c r="I243" s="5"/>
      <c r="J243" s="5"/>
      <c r="K243" s="5"/>
      <c r="L243" s="33">
        <f t="shared" si="25"/>
        <v>2255091.34</v>
      </c>
      <c r="M243" s="34"/>
      <c r="N243" s="34"/>
      <c r="O243" s="34"/>
      <c r="P243" s="5"/>
      <c r="Q243" s="35"/>
    </row>
    <row r="244" spans="1:17" s="1" customFormat="1" x14ac:dyDescent="0.25">
      <c r="A244" s="32">
        <v>42644</v>
      </c>
      <c r="B244" s="10">
        <f t="shared" si="30"/>
        <v>2107562</v>
      </c>
      <c r="C244" s="33">
        <f t="shared" si="30"/>
        <v>147529.34000000003</v>
      </c>
      <c r="D244" s="33">
        <f t="shared" si="30"/>
        <v>0</v>
      </c>
      <c r="E244" s="33">
        <f t="shared" si="30"/>
        <v>0</v>
      </c>
      <c r="F244" s="5"/>
      <c r="G244" s="5"/>
      <c r="H244" s="5"/>
      <c r="I244" s="5"/>
      <c r="J244" s="5"/>
      <c r="K244" s="5"/>
      <c r="L244" s="33">
        <f t="shared" si="25"/>
        <v>2255091.34</v>
      </c>
      <c r="M244" s="34"/>
      <c r="N244" s="34"/>
      <c r="O244" s="34"/>
      <c r="P244" s="5"/>
      <c r="Q244" s="35"/>
    </row>
    <row r="245" spans="1:17" s="1" customFormat="1" x14ac:dyDescent="0.25">
      <c r="A245" s="32">
        <v>42675</v>
      </c>
      <c r="B245" s="10">
        <f t="shared" si="30"/>
        <v>2107562</v>
      </c>
      <c r="C245" s="33">
        <f t="shared" si="30"/>
        <v>147529.34000000003</v>
      </c>
      <c r="D245" s="33">
        <f t="shared" si="30"/>
        <v>0</v>
      </c>
      <c r="E245" s="33">
        <f t="shared" si="30"/>
        <v>0</v>
      </c>
      <c r="F245" s="10"/>
      <c r="G245" s="10"/>
      <c r="H245" s="5"/>
      <c r="I245" s="10"/>
      <c r="J245" s="5"/>
      <c r="K245" s="5"/>
      <c r="L245" s="33">
        <f t="shared" si="25"/>
        <v>2255091.34</v>
      </c>
      <c r="M245" s="34"/>
      <c r="N245" s="34"/>
      <c r="O245" s="34"/>
      <c r="P245" s="5"/>
      <c r="Q245" s="35"/>
    </row>
    <row r="246" spans="1:17" s="1" customFormat="1" ht="15.75" thickBot="1" x14ac:dyDescent="0.3">
      <c r="A246" s="36">
        <v>42705</v>
      </c>
      <c r="B246" s="11">
        <f t="shared" si="30"/>
        <v>2107562</v>
      </c>
      <c r="C246" s="37">
        <f t="shared" si="30"/>
        <v>147529.34000000003</v>
      </c>
      <c r="D246" s="37">
        <f t="shared" si="30"/>
        <v>0</v>
      </c>
      <c r="E246" s="37">
        <f t="shared" si="30"/>
        <v>0</v>
      </c>
      <c r="F246" s="6"/>
      <c r="G246" s="6"/>
      <c r="H246" s="6"/>
      <c r="I246" s="6"/>
      <c r="J246" s="11">
        <f>(B246+C246+D246+E246+F235/12+H240/12+I235/12)/12*12</f>
        <v>2691560.9967941721</v>
      </c>
      <c r="K246" s="11"/>
      <c r="L246" s="37">
        <f t="shared" si="25"/>
        <v>4946652.3367941715</v>
      </c>
      <c r="M246" s="38">
        <v>360</v>
      </c>
      <c r="N246" s="39">
        <f>(B246+C246+D246+E246+F235/12+H240/12+I235/12+J246/12)/360*M246</f>
        <v>2915857.7465270199</v>
      </c>
      <c r="O246" s="39">
        <f>N246*12%/360*M246</f>
        <v>349902.9295832424</v>
      </c>
      <c r="P246" s="39">
        <f>SUM(L235:L246)+N246+O246</f>
        <v>39226747.695767827</v>
      </c>
      <c r="Q246" s="40"/>
    </row>
    <row r="247" spans="1:17" s="1" customFormat="1" x14ac:dyDescent="0.25">
      <c r="A247" s="27">
        <v>42736</v>
      </c>
      <c r="B247" s="7">
        <v>2258253</v>
      </c>
      <c r="C247" s="28">
        <f>+B247*0.07</f>
        <v>158077.71000000002</v>
      </c>
      <c r="D247" s="28">
        <v>0</v>
      </c>
      <c r="E247" s="28">
        <v>0</v>
      </c>
      <c r="F247" s="29">
        <f>(B247+C247+D247+E247+H240/12+I247/12)/30*15</f>
        <v>1376527.6747167939</v>
      </c>
      <c r="G247" s="29">
        <f>B241/30*2</f>
        <v>140504.13333333333</v>
      </c>
      <c r="H247" s="4"/>
      <c r="I247" s="29">
        <f>(+B241+C241)*0.5</f>
        <v>1127545.67</v>
      </c>
      <c r="J247" s="4"/>
      <c r="K247" s="22">
        <f>+B246*12*0.18/5</f>
        <v>910466.78399999999</v>
      </c>
      <c r="L247" s="28">
        <f t="shared" si="25"/>
        <v>5971374.9720501266</v>
      </c>
      <c r="M247" s="30"/>
      <c r="N247" s="30"/>
      <c r="O247" s="30"/>
      <c r="P247" s="4"/>
      <c r="Q247" s="31">
        <f>+(B247*100/B246)-100</f>
        <v>7.1500150410759034</v>
      </c>
    </row>
    <row r="248" spans="1:17" s="1" customFormat="1" x14ac:dyDescent="0.25">
      <c r="A248" s="32">
        <v>42767</v>
      </c>
      <c r="B248" s="10">
        <f>+B247</f>
        <v>2258253</v>
      </c>
      <c r="C248" s="33">
        <f t="shared" si="30"/>
        <v>158077.71000000002</v>
      </c>
      <c r="D248" s="33">
        <f>+D247</f>
        <v>0</v>
      </c>
      <c r="E248" s="33">
        <f>+E247</f>
        <v>0</v>
      </c>
      <c r="F248" s="5"/>
      <c r="G248" s="5"/>
      <c r="H248" s="5"/>
      <c r="I248" s="5"/>
      <c r="J248" s="5"/>
      <c r="K248" s="5"/>
      <c r="L248" s="33">
        <f t="shared" si="25"/>
        <v>2416330.71</v>
      </c>
      <c r="M248" s="34"/>
      <c r="N248" s="34"/>
      <c r="O248" s="34"/>
      <c r="P248" s="5"/>
      <c r="Q248" s="35"/>
    </row>
    <row r="249" spans="1:17" s="1" customFormat="1" x14ac:dyDescent="0.25">
      <c r="A249" s="32">
        <v>42795</v>
      </c>
      <c r="B249" s="10">
        <f t="shared" ref="B249:E258" si="31">+B248</f>
        <v>2258253</v>
      </c>
      <c r="C249" s="33">
        <f t="shared" si="30"/>
        <v>158077.71000000002</v>
      </c>
      <c r="D249" s="33">
        <f t="shared" si="30"/>
        <v>0</v>
      </c>
      <c r="E249" s="33">
        <f t="shared" si="30"/>
        <v>0</v>
      </c>
      <c r="F249" s="5"/>
      <c r="G249" s="5"/>
      <c r="H249" s="5"/>
      <c r="I249" s="5"/>
      <c r="J249" s="5"/>
      <c r="K249" s="5"/>
      <c r="L249" s="33">
        <f t="shared" si="25"/>
        <v>2416330.71</v>
      </c>
      <c r="M249" s="34"/>
      <c r="N249" s="34"/>
      <c r="O249" s="34"/>
      <c r="P249" s="5"/>
      <c r="Q249" s="35"/>
    </row>
    <row r="250" spans="1:17" s="1" customFormat="1" x14ac:dyDescent="0.25">
      <c r="A250" s="32">
        <v>42826</v>
      </c>
      <c r="B250" s="10">
        <f t="shared" si="31"/>
        <v>2258253</v>
      </c>
      <c r="C250" s="33">
        <f t="shared" si="30"/>
        <v>158077.71000000002</v>
      </c>
      <c r="D250" s="33">
        <f t="shared" si="30"/>
        <v>0</v>
      </c>
      <c r="E250" s="33">
        <f t="shared" si="30"/>
        <v>0</v>
      </c>
      <c r="F250" s="5"/>
      <c r="G250" s="5"/>
      <c r="H250" s="5"/>
      <c r="I250" s="5"/>
      <c r="J250" s="5"/>
      <c r="K250" s="5"/>
      <c r="L250" s="33">
        <f t="shared" si="25"/>
        <v>2416330.71</v>
      </c>
      <c r="M250" s="34"/>
      <c r="N250" s="34"/>
      <c r="O250" s="34"/>
      <c r="P250" s="5"/>
      <c r="Q250" s="35"/>
    </row>
    <row r="251" spans="1:17" s="1" customFormat="1" x14ac:dyDescent="0.25">
      <c r="A251" s="32">
        <v>42856</v>
      </c>
      <c r="B251" s="10">
        <f t="shared" si="31"/>
        <v>2258253</v>
      </c>
      <c r="C251" s="33">
        <f t="shared" si="30"/>
        <v>158077.71000000002</v>
      </c>
      <c r="D251" s="33">
        <f t="shared" si="30"/>
        <v>0</v>
      </c>
      <c r="E251" s="33">
        <f t="shared" si="30"/>
        <v>0</v>
      </c>
      <c r="F251" s="5"/>
      <c r="G251" s="5"/>
      <c r="H251" s="5"/>
      <c r="I251" s="5"/>
      <c r="J251" s="5"/>
      <c r="K251" s="5"/>
      <c r="L251" s="33">
        <f t="shared" si="25"/>
        <v>2416330.71</v>
      </c>
      <c r="M251" s="34"/>
      <c r="N251" s="34"/>
      <c r="O251" s="34"/>
      <c r="P251" s="5"/>
      <c r="Q251" s="35"/>
    </row>
    <row r="252" spans="1:17" s="1" customFormat="1" x14ac:dyDescent="0.25">
      <c r="A252" s="32">
        <v>42887</v>
      </c>
      <c r="B252" s="10">
        <f t="shared" si="31"/>
        <v>2258253</v>
      </c>
      <c r="C252" s="33">
        <f t="shared" si="30"/>
        <v>158077.71000000002</v>
      </c>
      <c r="D252" s="33">
        <f t="shared" si="30"/>
        <v>0</v>
      </c>
      <c r="E252" s="33">
        <f t="shared" si="30"/>
        <v>0</v>
      </c>
      <c r="F252" s="5"/>
      <c r="G252" s="5"/>
      <c r="H252" s="10">
        <f>(B252+C252+D252+E252)/30*37</f>
        <v>2980141.2090000003</v>
      </c>
      <c r="I252" s="5"/>
      <c r="J252" s="5"/>
      <c r="K252" s="5"/>
      <c r="L252" s="33">
        <f t="shared" si="25"/>
        <v>5396471.9189999998</v>
      </c>
      <c r="M252" s="34"/>
      <c r="N252" s="34"/>
      <c r="O252" s="34"/>
      <c r="P252" s="5"/>
      <c r="Q252" s="35"/>
    </row>
    <row r="253" spans="1:17" s="1" customFormat="1" x14ac:dyDescent="0.25">
      <c r="A253" s="32">
        <v>42917</v>
      </c>
      <c r="B253" s="10">
        <f t="shared" si="31"/>
        <v>2258253</v>
      </c>
      <c r="C253" s="33">
        <f t="shared" si="31"/>
        <v>158077.71000000002</v>
      </c>
      <c r="D253" s="33">
        <f t="shared" si="31"/>
        <v>0</v>
      </c>
      <c r="E253" s="33">
        <f t="shared" si="31"/>
        <v>0</v>
      </c>
      <c r="F253" s="5"/>
      <c r="G253" s="5"/>
      <c r="H253" s="5"/>
      <c r="I253" s="5"/>
      <c r="J253" s="5"/>
      <c r="K253" s="5"/>
      <c r="L253" s="33">
        <f t="shared" si="25"/>
        <v>2416330.71</v>
      </c>
      <c r="M253" s="34"/>
      <c r="N253" s="34"/>
      <c r="O253" s="34"/>
      <c r="P253" s="5"/>
      <c r="Q253" s="35"/>
    </row>
    <row r="254" spans="1:17" s="1" customFormat="1" x14ac:dyDescent="0.25">
      <c r="A254" s="32">
        <v>42948</v>
      </c>
      <c r="B254" s="10">
        <f t="shared" si="31"/>
        <v>2258253</v>
      </c>
      <c r="C254" s="33">
        <f t="shared" si="31"/>
        <v>158077.71000000002</v>
      </c>
      <c r="D254" s="33">
        <f t="shared" si="31"/>
        <v>0</v>
      </c>
      <c r="E254" s="33">
        <f t="shared" si="31"/>
        <v>0</v>
      </c>
      <c r="F254" s="5"/>
      <c r="G254" s="5"/>
      <c r="H254" s="5"/>
      <c r="I254" s="5"/>
      <c r="J254" s="5"/>
      <c r="K254" s="5"/>
      <c r="L254" s="33">
        <f t="shared" si="25"/>
        <v>2416330.71</v>
      </c>
      <c r="M254" s="34"/>
      <c r="N254" s="34"/>
      <c r="O254" s="34"/>
      <c r="P254" s="5"/>
      <c r="Q254" s="35"/>
    </row>
    <row r="255" spans="1:17" s="1" customFormat="1" x14ac:dyDescent="0.25">
      <c r="A255" s="32">
        <v>42979</v>
      </c>
      <c r="B255" s="10">
        <f t="shared" si="31"/>
        <v>2258253</v>
      </c>
      <c r="C255" s="33">
        <f t="shared" si="31"/>
        <v>158077.71000000002</v>
      </c>
      <c r="D255" s="33">
        <f t="shared" si="31"/>
        <v>0</v>
      </c>
      <c r="E255" s="33">
        <f t="shared" si="31"/>
        <v>0</v>
      </c>
      <c r="F255" s="5"/>
      <c r="G255" s="5"/>
      <c r="H255" s="5"/>
      <c r="I255" s="5"/>
      <c r="J255" s="5"/>
      <c r="K255" s="5"/>
      <c r="L255" s="33">
        <f t="shared" si="25"/>
        <v>2416330.71</v>
      </c>
      <c r="M255" s="34"/>
      <c r="N255" s="34"/>
      <c r="O255" s="34"/>
      <c r="P255" s="5"/>
      <c r="Q255" s="35"/>
    </row>
    <row r="256" spans="1:17" s="1" customFormat="1" x14ac:dyDescent="0.25">
      <c r="A256" s="32">
        <v>43009</v>
      </c>
      <c r="B256" s="10">
        <f t="shared" si="31"/>
        <v>2258253</v>
      </c>
      <c r="C256" s="33">
        <f t="shared" si="31"/>
        <v>158077.71000000002</v>
      </c>
      <c r="D256" s="33">
        <f t="shared" si="31"/>
        <v>0</v>
      </c>
      <c r="E256" s="33">
        <f t="shared" si="31"/>
        <v>0</v>
      </c>
      <c r="F256" s="5"/>
      <c r="G256" s="5"/>
      <c r="H256" s="5"/>
      <c r="I256" s="5"/>
      <c r="J256" s="5"/>
      <c r="K256" s="5"/>
      <c r="L256" s="33">
        <f t="shared" si="25"/>
        <v>2416330.71</v>
      </c>
      <c r="M256" s="34"/>
      <c r="N256" s="34"/>
      <c r="O256" s="34"/>
      <c r="P256" s="5"/>
      <c r="Q256" s="35"/>
    </row>
    <row r="257" spans="1:17" s="1" customFormat="1" x14ac:dyDescent="0.25">
      <c r="A257" s="32">
        <v>43040</v>
      </c>
      <c r="B257" s="10">
        <f t="shared" si="31"/>
        <v>2258253</v>
      </c>
      <c r="C257" s="33">
        <f t="shared" si="31"/>
        <v>158077.71000000002</v>
      </c>
      <c r="D257" s="33">
        <f t="shared" si="31"/>
        <v>0</v>
      </c>
      <c r="E257" s="33">
        <f t="shared" si="31"/>
        <v>0</v>
      </c>
      <c r="F257" s="10"/>
      <c r="G257" s="10"/>
      <c r="H257" s="5"/>
      <c r="I257" s="10"/>
      <c r="J257" s="5"/>
      <c r="K257" s="5"/>
      <c r="L257" s="33">
        <f t="shared" si="25"/>
        <v>2416330.71</v>
      </c>
      <c r="M257" s="34"/>
      <c r="N257" s="34"/>
      <c r="O257" s="34"/>
      <c r="P257" s="5"/>
      <c r="Q257" s="35"/>
    </row>
    <row r="258" spans="1:17" s="1" customFormat="1" ht="15.75" thickBot="1" x14ac:dyDescent="0.3">
      <c r="A258" s="36">
        <v>43070</v>
      </c>
      <c r="B258" s="11">
        <f t="shared" si="31"/>
        <v>2258253</v>
      </c>
      <c r="C258" s="37">
        <f t="shared" si="31"/>
        <v>158077.71000000002</v>
      </c>
      <c r="D258" s="37">
        <f t="shared" si="31"/>
        <v>0</v>
      </c>
      <c r="E258" s="37">
        <f t="shared" si="31"/>
        <v>0</v>
      </c>
      <c r="F258" s="6"/>
      <c r="G258" s="6"/>
      <c r="H258" s="6"/>
      <c r="I258" s="6"/>
      <c r="J258" s="11">
        <f>(B258+C258+D258+E258+F257/12+H252/12+I257/12)/12*11.5</f>
        <v>2553647.6519687502</v>
      </c>
      <c r="K258" s="11"/>
      <c r="L258" s="37">
        <f t="shared" si="25"/>
        <v>4969978.3619687501</v>
      </c>
      <c r="M258" s="38">
        <v>360</v>
      </c>
      <c r="N258" s="39">
        <f>(B258+C258+D258+E258+F257/12+H252/12+I257/12+J258/12)/360*M258</f>
        <v>2877479.7817473961</v>
      </c>
      <c r="O258" s="39">
        <f>N258*12%/360*M258</f>
        <v>345297.57380968751</v>
      </c>
      <c r="P258" s="39">
        <f>SUM(L247:L258)+N258+O258</f>
        <v>41307578.998575963</v>
      </c>
      <c r="Q258" s="40"/>
    </row>
    <row r="259" spans="1:17" s="1" customFormat="1" ht="15.75" thickBot="1" x14ac:dyDescent="0.3">
      <c r="A259" s="42">
        <v>43101</v>
      </c>
      <c r="B259" s="7">
        <v>2379973</v>
      </c>
      <c r="C259" s="43">
        <f>+B259*0.07</f>
        <v>166598.11000000002</v>
      </c>
      <c r="D259" s="43">
        <v>0</v>
      </c>
      <c r="E259" s="43">
        <v>0</v>
      </c>
      <c r="F259" s="44">
        <f>(B259+C259+D259+E259+H252/12+I259/12)/30*15</f>
        <v>1447798.3285000001</v>
      </c>
      <c r="G259" s="44">
        <f>B253/30*2</f>
        <v>150550.20000000001</v>
      </c>
      <c r="H259" s="3"/>
      <c r="I259" s="44">
        <f>(+B253+C253)*0.5</f>
        <v>1208165.355</v>
      </c>
      <c r="J259" s="3"/>
      <c r="K259" s="23">
        <f>+B258*12*0.18/5</f>
        <v>975565.29599999986</v>
      </c>
      <c r="L259" s="43">
        <f t="shared" si="25"/>
        <v>6328650.2895</v>
      </c>
      <c r="M259" s="38">
        <v>30</v>
      </c>
      <c r="N259" s="39">
        <f>(B259+C259+D259+E259+F259/12+H259/12+I259/12+J259/12)/360*M259</f>
        <v>230658.45141319447</v>
      </c>
      <c r="O259" s="39">
        <f>N259*12%/360*M259</f>
        <v>2306.5845141319446</v>
      </c>
      <c r="P259" s="39">
        <f>SUM(L259)+N259+O259</f>
        <v>6561615.3254273264</v>
      </c>
      <c r="Q259" s="45">
        <f>+(B259*100/B258)-100</f>
        <v>5.3900072312535343</v>
      </c>
    </row>
    <row r="260" spans="1:17" ht="15.75" thickBot="1" x14ac:dyDescent="0.3">
      <c r="A260" s="46" t="s">
        <v>20</v>
      </c>
      <c r="B260" s="47">
        <f>SUM(B7:B259)</f>
        <v>325931857</v>
      </c>
      <c r="C260" s="47">
        <f t="shared" ref="C260:P260" si="32">SUM(C7:C259)</f>
        <v>17382532.869999997</v>
      </c>
      <c r="D260" s="47">
        <f t="shared" si="32"/>
        <v>0</v>
      </c>
      <c r="E260" s="47">
        <f t="shared" si="32"/>
        <v>0</v>
      </c>
      <c r="F260" s="47">
        <f t="shared" si="32"/>
        <v>17586077.933534924</v>
      </c>
      <c r="G260" s="47">
        <f t="shared" si="32"/>
        <v>1797510.4666666666</v>
      </c>
      <c r="H260" s="47">
        <f t="shared" si="32"/>
        <v>36540539.209838256</v>
      </c>
      <c r="I260" s="47">
        <f t="shared" si="32"/>
        <v>14198659.115000002</v>
      </c>
      <c r="J260" s="47">
        <f t="shared" si="32"/>
        <v>33550060.007065121</v>
      </c>
      <c r="K260" s="47">
        <f t="shared" si="32"/>
        <v>8779392.5759999976</v>
      </c>
      <c r="L260" s="47">
        <f t="shared" si="32"/>
        <v>455766629.17810506</v>
      </c>
      <c r="M260" s="47"/>
      <c r="N260" s="47">
        <f t="shared" si="32"/>
        <v>36687584.95118165</v>
      </c>
      <c r="O260" s="47">
        <f t="shared" si="32"/>
        <v>4377137.7644863464</v>
      </c>
      <c r="P260" s="47">
        <f t="shared" si="32"/>
        <v>496831351.89377302</v>
      </c>
    </row>
    <row r="261" spans="1:17" s="17" customFormat="1" x14ac:dyDescent="0.25">
      <c r="A261" s="12"/>
      <c r="B261" s="13"/>
      <c r="C261" s="13"/>
      <c r="D261" s="13"/>
      <c r="E261" s="13"/>
      <c r="F261" s="14"/>
      <c r="G261" s="14"/>
      <c r="H261" s="14"/>
      <c r="I261" s="14"/>
      <c r="J261" s="14"/>
      <c r="K261" s="14"/>
      <c r="L261" s="28">
        <f>+L260+N260+O260</f>
        <v>496831351.89377308</v>
      </c>
      <c r="M261" s="15"/>
      <c r="N261" s="16"/>
      <c r="O261" s="16"/>
      <c r="P261" s="16"/>
    </row>
    <row r="262" spans="1:17" x14ac:dyDescent="0.25">
      <c r="A262" s="12"/>
      <c r="B262" s="13"/>
      <c r="C262" s="13"/>
      <c r="D262" s="13"/>
      <c r="E262" s="13"/>
      <c r="F262" s="14"/>
      <c r="G262" s="14"/>
      <c r="H262" s="14"/>
      <c r="I262" s="14"/>
      <c r="J262" s="14"/>
      <c r="K262" s="14"/>
      <c r="L262" s="14"/>
      <c r="M262" s="15"/>
      <c r="N262" s="16"/>
      <c r="O262" s="16"/>
      <c r="P262" s="16"/>
    </row>
    <row r="263" spans="1:17" x14ac:dyDescent="0.25">
      <c r="A263" s="48"/>
      <c r="B263" s="13"/>
      <c r="C263" s="13"/>
      <c r="D263" s="13"/>
      <c r="E263" s="13"/>
      <c r="F263" s="14"/>
      <c r="G263" s="14"/>
      <c r="H263" s="14"/>
      <c r="I263" s="14"/>
      <c r="J263" s="14"/>
      <c r="K263" s="14"/>
      <c r="L263" s="14"/>
      <c r="M263" s="15"/>
      <c r="N263" s="16"/>
      <c r="O263" s="16"/>
      <c r="P263" s="16"/>
    </row>
    <row r="264" spans="1:17" x14ac:dyDescent="0.25">
      <c r="A264" s="12"/>
      <c r="B264" s="13"/>
      <c r="C264" s="13"/>
      <c r="D264" s="13"/>
      <c r="E264" s="13"/>
      <c r="F264" s="14"/>
      <c r="G264" s="14"/>
      <c r="H264" s="14"/>
      <c r="I264" s="14"/>
      <c r="J264" s="14"/>
      <c r="K264" s="14"/>
      <c r="L264" s="14"/>
      <c r="M264" s="15"/>
      <c r="N264" s="16"/>
      <c r="O264" s="16"/>
      <c r="P264" s="16"/>
    </row>
    <row r="265" spans="1:17" s="50" customFormat="1" ht="16.5" customHeight="1" x14ac:dyDescent="0.15">
      <c r="A265" s="49" t="s">
        <v>21</v>
      </c>
      <c r="B265" s="18"/>
      <c r="C265" s="18"/>
      <c r="D265" s="18"/>
      <c r="E265" s="18"/>
      <c r="F265" s="18"/>
      <c r="H265" s="18"/>
      <c r="I265" s="19" t="s">
        <v>28</v>
      </c>
      <c r="J265" s="51"/>
      <c r="K265" s="51"/>
      <c r="L265" s="51"/>
      <c r="M265" s="52"/>
      <c r="N265" s="52"/>
      <c r="O265" s="52"/>
      <c r="P265" s="52"/>
    </row>
    <row r="266" spans="1:17" s="50" customFormat="1" x14ac:dyDescent="0.2">
      <c r="A266" s="49" t="s">
        <v>23</v>
      </c>
      <c r="B266" s="18"/>
      <c r="C266" s="18"/>
      <c r="D266" s="18"/>
      <c r="E266" s="18"/>
      <c r="F266" s="18"/>
      <c r="H266" s="18"/>
      <c r="I266" s="20" t="s">
        <v>29</v>
      </c>
      <c r="J266" s="14"/>
      <c r="K266" s="14"/>
      <c r="L266" s="14"/>
      <c r="M266" s="15"/>
      <c r="N266" s="15"/>
      <c r="O266" s="15"/>
      <c r="P266" s="52"/>
    </row>
    <row r="267" spans="1:17" s="50" customFormat="1" ht="15" customHeight="1" x14ac:dyDescent="0.2">
      <c r="A267" s="53" t="s">
        <v>24</v>
      </c>
      <c r="B267" s="18"/>
      <c r="C267" s="18"/>
      <c r="D267" s="18"/>
      <c r="E267" s="18"/>
      <c r="F267" s="18"/>
      <c r="H267" s="18"/>
      <c r="I267" s="20" t="s">
        <v>22</v>
      </c>
      <c r="J267" s="14"/>
      <c r="K267" s="14"/>
      <c r="L267" s="15"/>
      <c r="M267" s="15"/>
      <c r="N267" s="15"/>
      <c r="O267" s="15"/>
      <c r="P267" s="52"/>
    </row>
    <row r="268" spans="1:17" ht="15.75" x14ac:dyDescent="0.25">
      <c r="A268" s="58">
        <v>44749</v>
      </c>
      <c r="B268" s="59"/>
      <c r="C268" s="1"/>
      <c r="D268" s="1"/>
      <c r="E268" s="1"/>
      <c r="F268" s="1"/>
      <c r="G268" s="21"/>
      <c r="H268" s="1"/>
      <c r="I268" s="1"/>
      <c r="J268" s="14"/>
      <c r="K268" s="14"/>
      <c r="L268" s="15"/>
      <c r="M268" s="15"/>
      <c r="N268" s="15"/>
      <c r="O268" s="15"/>
      <c r="P268" s="15"/>
    </row>
    <row r="269" spans="1:17" x14ac:dyDescent="0.25">
      <c r="A269" s="54" t="s">
        <v>0</v>
      </c>
      <c r="B269" s="1"/>
      <c r="C269" s="1"/>
      <c r="D269" s="1"/>
      <c r="E269" s="1"/>
      <c r="F269" s="1"/>
      <c r="G269" s="1"/>
      <c r="H269" s="1"/>
      <c r="I269" s="1"/>
      <c r="J269" s="14"/>
      <c r="K269" s="15"/>
      <c r="L269" s="15"/>
      <c r="M269" s="15"/>
      <c r="N269" s="15"/>
      <c r="O269" s="15"/>
    </row>
    <row r="270" spans="1:17" x14ac:dyDescent="0.25">
      <c r="A270" s="55"/>
      <c r="K270" s="14"/>
      <c r="L270" s="15"/>
      <c r="M270" s="15"/>
      <c r="N270" s="15"/>
      <c r="O270" s="15"/>
    </row>
    <row r="271" spans="1:17" x14ac:dyDescent="0.25">
      <c r="A271" s="55"/>
      <c r="K271" s="14"/>
      <c r="L271" s="15"/>
      <c r="M271" s="15"/>
      <c r="N271" s="15"/>
      <c r="O271" s="15"/>
    </row>
  </sheetData>
  <mergeCells count="9">
    <mergeCell ref="A268:B268"/>
    <mergeCell ref="A1:Q1"/>
    <mergeCell ref="A2:Q2"/>
    <mergeCell ref="A3:Q3"/>
    <mergeCell ref="A4:Q4"/>
    <mergeCell ref="B5:L5"/>
    <mergeCell ref="M5:O5"/>
    <mergeCell ref="P5:P6"/>
    <mergeCell ref="Q5:Q6"/>
  </mergeCells>
  <pageMargins left="0.70866141732283472" right="0.70866141732283472" top="0.35433070866141736" bottom="0.35433070866141736" header="0.31496062992125984" footer="0.31496062992125984"/>
  <pageSetup scale="7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71"/>
  <sheetViews>
    <sheetView zoomScale="106" zoomScaleNormal="106" workbookViewId="0">
      <pane xSplit="1" ySplit="6" topLeftCell="B241" activePane="bottomRight" state="frozen"/>
      <selection pane="topRight" activeCell="B1" sqref="B1"/>
      <selection pane="bottomLeft" activeCell="A7" sqref="A7"/>
      <selection pane="bottomRight" activeCell="E258" sqref="E258"/>
    </sheetView>
  </sheetViews>
  <sheetFormatPr baseColWidth="10" defaultRowHeight="15" x14ac:dyDescent="0.25"/>
  <cols>
    <col min="1" max="1" width="6.7109375" style="2" customWidth="1"/>
    <col min="2" max="2" width="9.5703125" style="2" customWidth="1"/>
    <col min="3" max="3" width="8.42578125" style="2" customWidth="1"/>
    <col min="4" max="5" width="9.42578125" style="2" customWidth="1"/>
    <col min="6" max="7" width="9.140625" style="2" customWidth="1"/>
    <col min="8" max="8" width="8.42578125" style="2" customWidth="1"/>
    <col min="9" max="9" width="9.85546875" style="2" customWidth="1"/>
    <col min="10" max="10" width="9.5703125" style="2" customWidth="1"/>
    <col min="11" max="11" width="11.42578125" style="2"/>
    <col min="12" max="12" width="9.7109375" style="2" customWidth="1"/>
    <col min="13" max="13" width="5.140625" style="2" customWidth="1"/>
    <col min="14" max="14" width="11.85546875" style="2" customWidth="1"/>
    <col min="15" max="15" width="13.7109375" style="2" customWidth="1"/>
    <col min="16" max="16" width="9.5703125" style="2" customWidth="1"/>
    <col min="17" max="17" width="6.7109375" style="2" customWidth="1"/>
    <col min="18" max="16384" width="11.42578125" style="2"/>
  </cols>
  <sheetData>
    <row r="1" spans="1:17" ht="15" customHeight="1" x14ac:dyDescent="0.25">
      <c r="A1" s="60" t="s">
        <v>33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1" t="s">
        <v>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ht="15" customHeight="1" x14ac:dyDescent="0.25">
      <c r="A3" s="61" t="s">
        <v>4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7" ht="43.5" customHeight="1" thickBot="1" x14ac:dyDescent="0.3">
      <c r="A4" s="67" t="s">
        <v>30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</row>
    <row r="5" spans="1:17" ht="15.75" customHeight="1" thickBot="1" x14ac:dyDescent="0.3">
      <c r="A5" s="24"/>
      <c r="B5" s="62" t="s">
        <v>5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57" t="s">
        <v>6</v>
      </c>
      <c r="N5" s="57"/>
      <c r="O5" s="57"/>
      <c r="P5" s="63" t="s">
        <v>7</v>
      </c>
      <c r="Q5" s="65" t="s">
        <v>8</v>
      </c>
    </row>
    <row r="6" spans="1:17" ht="45.75" thickBot="1" x14ac:dyDescent="0.3">
      <c r="A6" s="25" t="s">
        <v>1</v>
      </c>
      <c r="B6" s="3" t="s">
        <v>9</v>
      </c>
      <c r="C6" s="3" t="s">
        <v>10</v>
      </c>
      <c r="D6" s="3" t="s">
        <v>11</v>
      </c>
      <c r="E6" s="3" t="s">
        <v>25</v>
      </c>
      <c r="F6" s="3" t="s">
        <v>12</v>
      </c>
      <c r="G6" s="3" t="s">
        <v>13</v>
      </c>
      <c r="H6" s="3" t="s">
        <v>14</v>
      </c>
      <c r="I6" s="3" t="s">
        <v>15</v>
      </c>
      <c r="J6" s="3" t="s">
        <v>16</v>
      </c>
      <c r="K6" s="3" t="s">
        <v>26</v>
      </c>
      <c r="L6" s="3" t="s">
        <v>17</v>
      </c>
      <c r="M6" s="26" t="s">
        <v>18</v>
      </c>
      <c r="N6" s="26" t="s">
        <v>2</v>
      </c>
      <c r="O6" s="26" t="s">
        <v>19</v>
      </c>
      <c r="P6" s="64"/>
      <c r="Q6" s="66"/>
    </row>
    <row r="7" spans="1:17" x14ac:dyDescent="0.25">
      <c r="A7" s="27">
        <v>35431</v>
      </c>
      <c r="B7" s="7">
        <v>0</v>
      </c>
      <c r="C7" s="28"/>
      <c r="D7" s="28">
        <v>0</v>
      </c>
      <c r="E7" s="28">
        <v>0</v>
      </c>
      <c r="F7" s="29"/>
      <c r="G7" s="29"/>
      <c r="H7" s="4"/>
      <c r="I7" s="29"/>
      <c r="J7" s="4"/>
      <c r="K7" s="4"/>
      <c r="L7" s="28">
        <f>SUM(B7:K7)</f>
        <v>0</v>
      </c>
      <c r="M7" s="30"/>
      <c r="N7" s="30"/>
      <c r="O7" s="30"/>
      <c r="P7" s="4"/>
      <c r="Q7" s="31"/>
    </row>
    <row r="8" spans="1:17" x14ac:dyDescent="0.25">
      <c r="A8" s="32">
        <v>35462</v>
      </c>
      <c r="B8" s="8">
        <f>+B7</f>
        <v>0</v>
      </c>
      <c r="C8" s="33"/>
      <c r="D8" s="33">
        <f>+D7</f>
        <v>0</v>
      </c>
      <c r="E8" s="33">
        <f>+E7</f>
        <v>0</v>
      </c>
      <c r="F8" s="5"/>
      <c r="G8" s="5"/>
      <c r="H8" s="5"/>
      <c r="I8" s="5"/>
      <c r="J8" s="5"/>
      <c r="K8" s="5"/>
      <c r="L8" s="33">
        <f t="shared" ref="L8:L71" si="0">SUM(B8:K8)</f>
        <v>0</v>
      </c>
      <c r="M8" s="34"/>
      <c r="N8" s="34"/>
      <c r="O8" s="34"/>
      <c r="P8" s="5"/>
      <c r="Q8" s="35"/>
    </row>
    <row r="9" spans="1:17" x14ac:dyDescent="0.25">
      <c r="A9" s="32">
        <v>35490</v>
      </c>
      <c r="B9" s="8">
        <f t="shared" ref="B9:B18" si="1">+B8</f>
        <v>0</v>
      </c>
      <c r="C9" s="33"/>
      <c r="D9" s="33">
        <f t="shared" ref="D9:E18" si="2">+D8</f>
        <v>0</v>
      </c>
      <c r="E9" s="33">
        <f t="shared" si="2"/>
        <v>0</v>
      </c>
      <c r="F9" s="5"/>
      <c r="G9" s="5"/>
      <c r="H9" s="5"/>
      <c r="I9" s="5"/>
      <c r="J9" s="5"/>
      <c r="K9" s="5"/>
      <c r="L9" s="33">
        <f t="shared" si="0"/>
        <v>0</v>
      </c>
      <c r="M9" s="34"/>
      <c r="N9" s="34"/>
      <c r="O9" s="34"/>
      <c r="P9" s="5"/>
      <c r="Q9" s="35"/>
    </row>
    <row r="10" spans="1:17" x14ac:dyDescent="0.25">
      <c r="A10" s="32">
        <v>35521</v>
      </c>
      <c r="B10" s="8">
        <f t="shared" si="1"/>
        <v>0</v>
      </c>
      <c r="C10" s="33"/>
      <c r="D10" s="33">
        <f t="shared" si="2"/>
        <v>0</v>
      </c>
      <c r="E10" s="33">
        <f t="shared" si="2"/>
        <v>0</v>
      </c>
      <c r="F10" s="5"/>
      <c r="G10" s="5"/>
      <c r="H10" s="5"/>
      <c r="I10" s="5"/>
      <c r="J10" s="5"/>
      <c r="K10" s="5"/>
      <c r="L10" s="33">
        <f t="shared" si="0"/>
        <v>0</v>
      </c>
      <c r="M10" s="34"/>
      <c r="N10" s="34"/>
      <c r="O10" s="34"/>
      <c r="P10" s="5"/>
      <c r="Q10" s="35"/>
    </row>
    <row r="11" spans="1:17" x14ac:dyDescent="0.25">
      <c r="A11" s="32">
        <v>35551</v>
      </c>
      <c r="B11" s="8">
        <f t="shared" si="1"/>
        <v>0</v>
      </c>
      <c r="C11" s="33"/>
      <c r="D11" s="33">
        <f t="shared" si="2"/>
        <v>0</v>
      </c>
      <c r="E11" s="33">
        <f t="shared" si="2"/>
        <v>0</v>
      </c>
      <c r="F11" s="5"/>
      <c r="G11" s="5"/>
      <c r="H11" s="5"/>
      <c r="I11" s="5"/>
      <c r="J11" s="5"/>
      <c r="K11" s="5"/>
      <c r="L11" s="33">
        <f t="shared" si="0"/>
        <v>0</v>
      </c>
      <c r="M11" s="34"/>
      <c r="N11" s="34"/>
      <c r="O11" s="34"/>
      <c r="P11" s="5"/>
      <c r="Q11" s="35"/>
    </row>
    <row r="12" spans="1:17" x14ac:dyDescent="0.25">
      <c r="A12" s="32">
        <v>35582</v>
      </c>
      <c r="B12" s="8">
        <f t="shared" si="1"/>
        <v>0</v>
      </c>
      <c r="C12" s="33"/>
      <c r="D12" s="33">
        <f t="shared" si="2"/>
        <v>0</v>
      </c>
      <c r="E12" s="33">
        <f t="shared" si="2"/>
        <v>0</v>
      </c>
      <c r="F12" s="5"/>
      <c r="G12" s="5"/>
      <c r="H12" s="10">
        <f>(B12+C12+D12+E12)/30*37</f>
        <v>0</v>
      </c>
      <c r="I12" s="5"/>
      <c r="J12" s="5"/>
      <c r="K12" s="5"/>
      <c r="L12" s="33">
        <f t="shared" si="0"/>
        <v>0</v>
      </c>
      <c r="M12" s="34"/>
      <c r="N12" s="34"/>
      <c r="O12" s="34"/>
      <c r="P12" s="5"/>
      <c r="Q12" s="35"/>
    </row>
    <row r="13" spans="1:17" x14ac:dyDescent="0.25">
      <c r="A13" s="32">
        <v>35612</v>
      </c>
      <c r="B13" s="8">
        <f t="shared" si="1"/>
        <v>0</v>
      </c>
      <c r="C13" s="33"/>
      <c r="D13" s="33">
        <f t="shared" si="2"/>
        <v>0</v>
      </c>
      <c r="E13" s="33">
        <f t="shared" si="2"/>
        <v>0</v>
      </c>
      <c r="F13" s="5"/>
      <c r="G13" s="5"/>
      <c r="H13" s="5"/>
      <c r="I13" s="5"/>
      <c r="J13" s="5"/>
      <c r="K13" s="5"/>
      <c r="L13" s="33">
        <f t="shared" si="0"/>
        <v>0</v>
      </c>
      <c r="M13" s="34"/>
      <c r="N13" s="34"/>
      <c r="O13" s="34"/>
      <c r="P13" s="5"/>
      <c r="Q13" s="35"/>
    </row>
    <row r="14" spans="1:17" x14ac:dyDescent="0.25">
      <c r="A14" s="32">
        <v>35643</v>
      </c>
      <c r="B14" s="8">
        <f t="shared" si="1"/>
        <v>0</v>
      </c>
      <c r="C14" s="33"/>
      <c r="D14" s="33">
        <f t="shared" si="2"/>
        <v>0</v>
      </c>
      <c r="E14" s="33">
        <f t="shared" si="2"/>
        <v>0</v>
      </c>
      <c r="F14" s="5"/>
      <c r="G14" s="5"/>
      <c r="H14" s="5"/>
      <c r="I14" s="5"/>
      <c r="J14" s="5"/>
      <c r="K14" s="5"/>
      <c r="L14" s="33">
        <f t="shared" si="0"/>
        <v>0</v>
      </c>
      <c r="M14" s="34"/>
      <c r="N14" s="34"/>
      <c r="O14" s="34"/>
      <c r="P14" s="5"/>
      <c r="Q14" s="35"/>
    </row>
    <row r="15" spans="1:17" x14ac:dyDescent="0.25">
      <c r="A15" s="32">
        <v>35674</v>
      </c>
      <c r="B15" s="8">
        <f t="shared" si="1"/>
        <v>0</v>
      </c>
      <c r="C15" s="33"/>
      <c r="D15" s="33">
        <f t="shared" si="2"/>
        <v>0</v>
      </c>
      <c r="E15" s="33">
        <f t="shared" si="2"/>
        <v>0</v>
      </c>
      <c r="F15" s="5"/>
      <c r="G15" s="5"/>
      <c r="H15" s="5"/>
      <c r="I15" s="5"/>
      <c r="J15" s="5"/>
      <c r="K15" s="5"/>
      <c r="L15" s="33">
        <f t="shared" si="0"/>
        <v>0</v>
      </c>
      <c r="M15" s="34"/>
      <c r="N15" s="34"/>
      <c r="O15" s="34"/>
      <c r="P15" s="5"/>
      <c r="Q15" s="35"/>
    </row>
    <row r="16" spans="1:17" x14ac:dyDescent="0.25">
      <c r="A16" s="32">
        <v>35704</v>
      </c>
      <c r="B16" s="8">
        <f t="shared" si="1"/>
        <v>0</v>
      </c>
      <c r="C16" s="33"/>
      <c r="D16" s="33">
        <f t="shared" si="2"/>
        <v>0</v>
      </c>
      <c r="E16" s="33">
        <f t="shared" si="2"/>
        <v>0</v>
      </c>
      <c r="F16" s="5"/>
      <c r="G16" s="5"/>
      <c r="H16" s="5"/>
      <c r="I16" s="5"/>
      <c r="J16" s="5"/>
      <c r="K16" s="5"/>
      <c r="L16" s="33">
        <f t="shared" si="0"/>
        <v>0</v>
      </c>
      <c r="M16" s="34"/>
      <c r="N16" s="34"/>
      <c r="O16" s="34"/>
      <c r="P16" s="5"/>
      <c r="Q16" s="35"/>
    </row>
    <row r="17" spans="1:17" x14ac:dyDescent="0.25">
      <c r="A17" s="32">
        <v>35735</v>
      </c>
      <c r="B17" s="8">
        <f t="shared" si="1"/>
        <v>0</v>
      </c>
      <c r="C17" s="33"/>
      <c r="D17" s="33">
        <f t="shared" si="2"/>
        <v>0</v>
      </c>
      <c r="E17" s="33">
        <f t="shared" si="2"/>
        <v>0</v>
      </c>
      <c r="F17" s="10"/>
      <c r="G17" s="10"/>
      <c r="H17" s="5"/>
      <c r="I17" s="10"/>
      <c r="J17" s="5"/>
      <c r="K17" s="5"/>
      <c r="L17" s="33">
        <f t="shared" si="0"/>
        <v>0</v>
      </c>
      <c r="M17" s="34"/>
      <c r="N17" s="34"/>
      <c r="O17" s="34"/>
      <c r="P17" s="5"/>
      <c r="Q17" s="35"/>
    </row>
    <row r="18" spans="1:17" ht="15.75" thickBot="1" x14ac:dyDescent="0.3">
      <c r="A18" s="36">
        <v>35765</v>
      </c>
      <c r="B18" s="9">
        <f t="shared" si="1"/>
        <v>0</v>
      </c>
      <c r="C18" s="37"/>
      <c r="D18" s="37">
        <f t="shared" si="2"/>
        <v>0</v>
      </c>
      <c r="E18" s="37">
        <f t="shared" si="2"/>
        <v>0</v>
      </c>
      <c r="F18" s="6"/>
      <c r="G18" s="6"/>
      <c r="H18" s="6"/>
      <c r="I18" s="6"/>
      <c r="J18" s="11">
        <f>(B18+C18+D18+E18+F17/12+H12/12+I17/12)/12*12</f>
        <v>0</v>
      </c>
      <c r="K18" s="11"/>
      <c r="L18" s="37">
        <f t="shared" si="0"/>
        <v>0</v>
      </c>
      <c r="M18" s="38">
        <v>360</v>
      </c>
      <c r="N18" s="39">
        <f>(B18+C18+D18+E18+F17/12+H12/12+I17/12+J18/12)/360*M18</f>
        <v>0</v>
      </c>
      <c r="O18" s="39">
        <f>N18*12%/360*M18</f>
        <v>0</v>
      </c>
      <c r="P18" s="39">
        <f>SUM(L7:L18)+N18+O18</f>
        <v>0</v>
      </c>
      <c r="Q18" s="40"/>
    </row>
    <row r="19" spans="1:17" x14ac:dyDescent="0.25">
      <c r="A19" s="27">
        <v>35796</v>
      </c>
      <c r="B19" s="7">
        <v>0</v>
      </c>
      <c r="C19" s="28"/>
      <c r="D19" s="28">
        <v>0</v>
      </c>
      <c r="E19" s="28">
        <v>0</v>
      </c>
      <c r="F19" s="29">
        <f>(B19+C19+D19+E19+H12/12+I19/12)/30*15</f>
        <v>0</v>
      </c>
      <c r="G19" s="29">
        <f>B13/30*2</f>
        <v>0</v>
      </c>
      <c r="H19" s="4"/>
      <c r="I19" s="29">
        <f>(+B13+C13)*0.5</f>
        <v>0</v>
      </c>
      <c r="J19" s="4"/>
      <c r="K19" s="4"/>
      <c r="L19" s="28">
        <f t="shared" si="0"/>
        <v>0</v>
      </c>
      <c r="M19" s="30"/>
      <c r="N19" s="30"/>
      <c r="O19" s="30"/>
      <c r="P19" s="4"/>
      <c r="Q19" s="31">
        <v>0</v>
      </c>
    </row>
    <row r="20" spans="1:17" x14ac:dyDescent="0.25">
      <c r="A20" s="32">
        <v>35827</v>
      </c>
      <c r="B20" s="8">
        <f>+B19</f>
        <v>0</v>
      </c>
      <c r="C20" s="33"/>
      <c r="D20" s="33">
        <f>+D19</f>
        <v>0</v>
      </c>
      <c r="E20" s="33">
        <f>+E19</f>
        <v>0</v>
      </c>
      <c r="F20" s="5"/>
      <c r="G20" s="5"/>
      <c r="H20" s="5"/>
      <c r="I20" s="5"/>
      <c r="J20" s="5"/>
      <c r="K20" s="5"/>
      <c r="L20" s="33">
        <f t="shared" si="0"/>
        <v>0</v>
      </c>
      <c r="M20" s="34"/>
      <c r="N20" s="34"/>
      <c r="O20" s="34"/>
      <c r="P20" s="5"/>
      <c r="Q20" s="35"/>
    </row>
    <row r="21" spans="1:17" x14ac:dyDescent="0.25">
      <c r="A21" s="32">
        <v>35855</v>
      </c>
      <c r="B21" s="8">
        <f t="shared" ref="B21:B30" si="3">+B20</f>
        <v>0</v>
      </c>
      <c r="C21" s="33"/>
      <c r="D21" s="33">
        <f t="shared" ref="D21:E30" si="4">+D20</f>
        <v>0</v>
      </c>
      <c r="E21" s="33">
        <f t="shared" si="4"/>
        <v>0</v>
      </c>
      <c r="F21" s="5"/>
      <c r="G21" s="5"/>
      <c r="H21" s="5"/>
      <c r="I21" s="5"/>
      <c r="J21" s="5"/>
      <c r="K21" s="5"/>
      <c r="L21" s="33">
        <f t="shared" si="0"/>
        <v>0</v>
      </c>
      <c r="M21" s="34"/>
      <c r="N21" s="34"/>
      <c r="O21" s="34"/>
      <c r="P21" s="5"/>
      <c r="Q21" s="35"/>
    </row>
    <row r="22" spans="1:17" x14ac:dyDescent="0.25">
      <c r="A22" s="32">
        <v>35886</v>
      </c>
      <c r="B22" s="8">
        <f t="shared" si="3"/>
        <v>0</v>
      </c>
      <c r="C22" s="33"/>
      <c r="D22" s="33">
        <f t="shared" si="4"/>
        <v>0</v>
      </c>
      <c r="E22" s="33">
        <f t="shared" si="4"/>
        <v>0</v>
      </c>
      <c r="F22" s="5"/>
      <c r="G22" s="5"/>
      <c r="H22" s="5"/>
      <c r="I22" s="5"/>
      <c r="J22" s="5"/>
      <c r="K22" s="5"/>
      <c r="L22" s="33">
        <f t="shared" si="0"/>
        <v>0</v>
      </c>
      <c r="M22" s="34"/>
      <c r="N22" s="34"/>
      <c r="O22" s="34"/>
      <c r="P22" s="5"/>
      <c r="Q22" s="35"/>
    </row>
    <row r="23" spans="1:17" x14ac:dyDescent="0.25">
      <c r="A23" s="32">
        <v>35916</v>
      </c>
      <c r="B23" s="8">
        <f t="shared" si="3"/>
        <v>0</v>
      </c>
      <c r="C23" s="33"/>
      <c r="D23" s="33">
        <f t="shared" si="4"/>
        <v>0</v>
      </c>
      <c r="E23" s="33">
        <f t="shared" si="4"/>
        <v>0</v>
      </c>
      <c r="F23" s="5"/>
      <c r="G23" s="5"/>
      <c r="H23" s="5"/>
      <c r="I23" s="5"/>
      <c r="J23" s="5"/>
      <c r="K23" s="5"/>
      <c r="L23" s="33">
        <f t="shared" si="0"/>
        <v>0</v>
      </c>
      <c r="M23" s="34"/>
      <c r="N23" s="34"/>
      <c r="O23" s="34"/>
      <c r="P23" s="5"/>
      <c r="Q23" s="35"/>
    </row>
    <row r="24" spans="1:17" x14ac:dyDescent="0.25">
      <c r="A24" s="32">
        <v>35947</v>
      </c>
      <c r="B24" s="8">
        <f t="shared" si="3"/>
        <v>0</v>
      </c>
      <c r="C24" s="33"/>
      <c r="D24" s="33">
        <f t="shared" si="4"/>
        <v>0</v>
      </c>
      <c r="E24" s="33">
        <f t="shared" si="4"/>
        <v>0</v>
      </c>
      <c r="F24" s="5"/>
      <c r="G24" s="5"/>
      <c r="H24" s="10">
        <f>(B24+C24+D24+E24+F19/12)/30*37</f>
        <v>0</v>
      </c>
      <c r="I24" s="5"/>
      <c r="J24" s="5"/>
      <c r="K24" s="5"/>
      <c r="L24" s="33">
        <f t="shared" si="0"/>
        <v>0</v>
      </c>
      <c r="M24" s="34"/>
      <c r="N24" s="34"/>
      <c r="O24" s="34"/>
      <c r="P24" s="5"/>
      <c r="Q24" s="35"/>
    </row>
    <row r="25" spans="1:17" x14ac:dyDescent="0.25">
      <c r="A25" s="32">
        <v>35977</v>
      </c>
      <c r="B25" s="8">
        <f t="shared" si="3"/>
        <v>0</v>
      </c>
      <c r="C25" s="33"/>
      <c r="D25" s="33">
        <f t="shared" si="4"/>
        <v>0</v>
      </c>
      <c r="E25" s="33">
        <f t="shared" si="4"/>
        <v>0</v>
      </c>
      <c r="F25" s="5"/>
      <c r="G25" s="5"/>
      <c r="H25" s="5"/>
      <c r="I25" s="5"/>
      <c r="J25" s="5"/>
      <c r="K25" s="5"/>
      <c r="L25" s="33">
        <f t="shared" si="0"/>
        <v>0</v>
      </c>
      <c r="M25" s="34"/>
      <c r="N25" s="34"/>
      <c r="O25" s="34"/>
      <c r="P25" s="5"/>
      <c r="Q25" s="35"/>
    </row>
    <row r="26" spans="1:17" x14ac:dyDescent="0.25">
      <c r="A26" s="32">
        <v>36008</v>
      </c>
      <c r="B26" s="8">
        <f t="shared" si="3"/>
        <v>0</v>
      </c>
      <c r="C26" s="33"/>
      <c r="D26" s="33">
        <f t="shared" si="4"/>
        <v>0</v>
      </c>
      <c r="E26" s="33">
        <f t="shared" si="4"/>
        <v>0</v>
      </c>
      <c r="F26" s="5"/>
      <c r="G26" s="5"/>
      <c r="H26" s="5"/>
      <c r="I26" s="5"/>
      <c r="J26" s="5"/>
      <c r="K26" s="5"/>
      <c r="L26" s="33">
        <f t="shared" si="0"/>
        <v>0</v>
      </c>
      <c r="M26" s="34"/>
      <c r="N26" s="34"/>
      <c r="O26" s="34"/>
      <c r="P26" s="5"/>
      <c r="Q26" s="35"/>
    </row>
    <row r="27" spans="1:17" x14ac:dyDescent="0.25">
      <c r="A27" s="32">
        <v>36039</v>
      </c>
      <c r="B27" s="8">
        <f t="shared" si="3"/>
        <v>0</v>
      </c>
      <c r="C27" s="33"/>
      <c r="D27" s="33">
        <f t="shared" si="4"/>
        <v>0</v>
      </c>
      <c r="E27" s="33">
        <f t="shared" si="4"/>
        <v>0</v>
      </c>
      <c r="F27" s="5"/>
      <c r="G27" s="5"/>
      <c r="H27" s="5"/>
      <c r="I27" s="5"/>
      <c r="J27" s="5"/>
      <c r="K27" s="5"/>
      <c r="L27" s="33">
        <f t="shared" si="0"/>
        <v>0</v>
      </c>
      <c r="M27" s="34"/>
      <c r="N27" s="34"/>
      <c r="O27" s="34"/>
      <c r="P27" s="5"/>
      <c r="Q27" s="35"/>
    </row>
    <row r="28" spans="1:17" x14ac:dyDescent="0.25">
      <c r="A28" s="32">
        <v>36069</v>
      </c>
      <c r="B28" s="8">
        <f t="shared" si="3"/>
        <v>0</v>
      </c>
      <c r="C28" s="33"/>
      <c r="D28" s="33">
        <f t="shared" si="4"/>
        <v>0</v>
      </c>
      <c r="E28" s="33">
        <f t="shared" si="4"/>
        <v>0</v>
      </c>
      <c r="F28" s="5"/>
      <c r="G28" s="5"/>
      <c r="H28" s="5"/>
      <c r="I28" s="5"/>
      <c r="J28" s="5"/>
      <c r="K28" s="5"/>
      <c r="L28" s="33">
        <f t="shared" si="0"/>
        <v>0</v>
      </c>
      <c r="M28" s="34"/>
      <c r="N28" s="34"/>
      <c r="O28" s="34"/>
      <c r="P28" s="5"/>
      <c r="Q28" s="35"/>
    </row>
    <row r="29" spans="1:17" x14ac:dyDescent="0.25">
      <c r="A29" s="32">
        <v>36100</v>
      </c>
      <c r="B29" s="8">
        <f t="shared" si="3"/>
        <v>0</v>
      </c>
      <c r="C29" s="33"/>
      <c r="D29" s="33">
        <f t="shared" si="4"/>
        <v>0</v>
      </c>
      <c r="E29" s="33">
        <f t="shared" si="4"/>
        <v>0</v>
      </c>
      <c r="F29" s="10"/>
      <c r="G29" s="10"/>
      <c r="H29" s="5"/>
      <c r="I29" s="10"/>
      <c r="J29" s="5"/>
      <c r="K29" s="5"/>
      <c r="L29" s="33">
        <f t="shared" si="0"/>
        <v>0</v>
      </c>
      <c r="M29" s="34"/>
      <c r="N29" s="34"/>
      <c r="O29" s="34"/>
      <c r="P29" s="5"/>
      <c r="Q29" s="35"/>
    </row>
    <row r="30" spans="1:17" ht="15.75" thickBot="1" x14ac:dyDescent="0.3">
      <c r="A30" s="36">
        <v>36130</v>
      </c>
      <c r="B30" s="9">
        <f t="shared" si="3"/>
        <v>0</v>
      </c>
      <c r="C30" s="37"/>
      <c r="D30" s="37">
        <f t="shared" si="4"/>
        <v>0</v>
      </c>
      <c r="E30" s="37">
        <f t="shared" si="4"/>
        <v>0</v>
      </c>
      <c r="F30" s="6"/>
      <c r="G30" s="6"/>
      <c r="H30" s="6"/>
      <c r="I30" s="6"/>
      <c r="J30" s="11">
        <f>(B30+C30+D30+E30+F19/12+H24/12+I19/12)/12*12</f>
        <v>0</v>
      </c>
      <c r="K30" s="11"/>
      <c r="L30" s="37">
        <f t="shared" si="0"/>
        <v>0</v>
      </c>
      <c r="M30" s="38">
        <v>360</v>
      </c>
      <c r="N30" s="39">
        <f>(B30+C30+D30+E30+F19/12+H24/12+I19/12+J30/12)/360*M30</f>
        <v>0</v>
      </c>
      <c r="O30" s="39">
        <f>N30*12%/360*M30</f>
        <v>0</v>
      </c>
      <c r="P30" s="39">
        <f>SUM(L19:L30)+N30+O30</f>
        <v>0</v>
      </c>
      <c r="Q30" s="40"/>
    </row>
    <row r="31" spans="1:17" x14ac:dyDescent="0.25">
      <c r="A31" s="27">
        <v>36161</v>
      </c>
      <c r="B31" s="7">
        <v>720272</v>
      </c>
      <c r="C31" s="28"/>
      <c r="D31" s="28">
        <v>0</v>
      </c>
      <c r="E31" s="28">
        <v>0</v>
      </c>
      <c r="F31" s="29">
        <f>(B31+C31+D31+E31+H24/12+I31/12)/30*15</f>
        <v>360136</v>
      </c>
      <c r="G31" s="29">
        <f>B25/30*2</f>
        <v>0</v>
      </c>
      <c r="H31" s="4"/>
      <c r="I31" s="29">
        <f>(+B25+C25)*0.5</f>
        <v>0</v>
      </c>
      <c r="J31" s="4"/>
      <c r="K31" s="4"/>
      <c r="L31" s="28">
        <f t="shared" si="0"/>
        <v>1080408</v>
      </c>
      <c r="M31" s="30"/>
      <c r="N31" s="30"/>
      <c r="O31" s="30"/>
      <c r="P31" s="4"/>
      <c r="Q31" s="31">
        <v>0</v>
      </c>
    </row>
    <row r="32" spans="1:17" x14ac:dyDescent="0.25">
      <c r="A32" s="32">
        <v>36192</v>
      </c>
      <c r="B32" s="8">
        <f>+B31</f>
        <v>720272</v>
      </c>
      <c r="C32" s="33"/>
      <c r="D32" s="33">
        <f>+D31</f>
        <v>0</v>
      </c>
      <c r="E32" s="33">
        <f>+E31</f>
        <v>0</v>
      </c>
      <c r="F32" s="5"/>
      <c r="G32" s="5"/>
      <c r="H32" s="5"/>
      <c r="I32" s="5"/>
      <c r="J32" s="5"/>
      <c r="K32" s="5"/>
      <c r="L32" s="33">
        <f t="shared" si="0"/>
        <v>720272</v>
      </c>
      <c r="M32" s="34"/>
      <c r="N32" s="34"/>
      <c r="O32" s="34"/>
      <c r="P32" s="5"/>
      <c r="Q32" s="41"/>
    </row>
    <row r="33" spans="1:17" x14ac:dyDescent="0.25">
      <c r="A33" s="32">
        <v>36220</v>
      </c>
      <c r="B33" s="8">
        <f t="shared" ref="B33:B42" si="5">+B32</f>
        <v>720272</v>
      </c>
      <c r="C33" s="33"/>
      <c r="D33" s="33">
        <f t="shared" ref="D33:E42" si="6">+D32</f>
        <v>0</v>
      </c>
      <c r="E33" s="33">
        <f t="shared" si="6"/>
        <v>0</v>
      </c>
      <c r="F33" s="5"/>
      <c r="G33" s="5"/>
      <c r="H33" s="5"/>
      <c r="I33" s="5"/>
      <c r="J33" s="5"/>
      <c r="K33" s="5"/>
      <c r="L33" s="33">
        <f t="shared" si="0"/>
        <v>720272</v>
      </c>
      <c r="M33" s="34"/>
      <c r="N33" s="34"/>
      <c r="O33" s="34"/>
      <c r="P33" s="5"/>
      <c r="Q33" s="35"/>
    </row>
    <row r="34" spans="1:17" x14ac:dyDescent="0.25">
      <c r="A34" s="32">
        <v>36251</v>
      </c>
      <c r="B34" s="8">
        <f t="shared" si="5"/>
        <v>720272</v>
      </c>
      <c r="C34" s="33"/>
      <c r="D34" s="33">
        <f t="shared" si="6"/>
        <v>0</v>
      </c>
      <c r="E34" s="33">
        <f t="shared" si="6"/>
        <v>0</v>
      </c>
      <c r="F34" s="5"/>
      <c r="G34" s="5"/>
      <c r="H34" s="5"/>
      <c r="I34" s="5"/>
      <c r="J34" s="5"/>
      <c r="K34" s="5"/>
      <c r="L34" s="33">
        <f t="shared" si="0"/>
        <v>720272</v>
      </c>
      <c r="M34" s="34"/>
      <c r="N34" s="34"/>
      <c r="O34" s="34"/>
      <c r="P34" s="5"/>
      <c r="Q34" s="35"/>
    </row>
    <row r="35" spans="1:17" x14ac:dyDescent="0.25">
      <c r="A35" s="32">
        <v>36281</v>
      </c>
      <c r="B35" s="8">
        <f t="shared" si="5"/>
        <v>720272</v>
      </c>
      <c r="C35" s="33"/>
      <c r="D35" s="33">
        <f t="shared" si="6"/>
        <v>0</v>
      </c>
      <c r="E35" s="33">
        <f t="shared" si="6"/>
        <v>0</v>
      </c>
      <c r="F35" s="5"/>
      <c r="G35" s="5"/>
      <c r="H35" s="5"/>
      <c r="I35" s="5"/>
      <c r="J35" s="5"/>
      <c r="K35" s="5"/>
      <c r="L35" s="33">
        <f t="shared" si="0"/>
        <v>720272</v>
      </c>
      <c r="M35" s="34"/>
      <c r="N35" s="34"/>
      <c r="O35" s="34"/>
      <c r="P35" s="5"/>
      <c r="Q35" s="35"/>
    </row>
    <row r="36" spans="1:17" x14ac:dyDescent="0.25">
      <c r="A36" s="32">
        <v>36312</v>
      </c>
      <c r="B36" s="8">
        <f t="shared" si="5"/>
        <v>720272</v>
      </c>
      <c r="C36" s="33"/>
      <c r="D36" s="33">
        <f t="shared" si="6"/>
        <v>0</v>
      </c>
      <c r="E36" s="33">
        <f t="shared" si="6"/>
        <v>0</v>
      </c>
      <c r="F36" s="5"/>
      <c r="G36" s="5"/>
      <c r="H36" s="10">
        <f>(B36+C36+D36+E36+F31/12)/30*37</f>
        <v>925349.4444444445</v>
      </c>
      <c r="I36" s="5"/>
      <c r="J36" s="5"/>
      <c r="K36" s="5"/>
      <c r="L36" s="33">
        <f t="shared" si="0"/>
        <v>1645621.4444444445</v>
      </c>
      <c r="M36" s="34"/>
      <c r="N36" s="34"/>
      <c r="O36" s="34"/>
      <c r="P36" s="5"/>
      <c r="Q36" s="35"/>
    </row>
    <row r="37" spans="1:17" x14ac:dyDescent="0.25">
      <c r="A37" s="32">
        <v>36342</v>
      </c>
      <c r="B37" s="8">
        <f t="shared" si="5"/>
        <v>720272</v>
      </c>
      <c r="C37" s="33"/>
      <c r="D37" s="33">
        <f t="shared" si="6"/>
        <v>0</v>
      </c>
      <c r="E37" s="33">
        <f t="shared" si="6"/>
        <v>0</v>
      </c>
      <c r="F37" s="5"/>
      <c r="G37" s="5"/>
      <c r="H37" s="5"/>
      <c r="I37" s="5"/>
      <c r="J37" s="5"/>
      <c r="K37" s="5"/>
      <c r="L37" s="33">
        <f t="shared" si="0"/>
        <v>720272</v>
      </c>
      <c r="M37" s="34"/>
      <c r="N37" s="34"/>
      <c r="O37" s="34"/>
      <c r="P37" s="5"/>
      <c r="Q37" s="35"/>
    </row>
    <row r="38" spans="1:17" x14ac:dyDescent="0.25">
      <c r="A38" s="32">
        <v>36373</v>
      </c>
      <c r="B38" s="8">
        <f t="shared" si="5"/>
        <v>720272</v>
      </c>
      <c r="C38" s="33"/>
      <c r="D38" s="33">
        <f t="shared" si="6"/>
        <v>0</v>
      </c>
      <c r="E38" s="33">
        <f t="shared" si="6"/>
        <v>0</v>
      </c>
      <c r="F38" s="5"/>
      <c r="G38" s="5"/>
      <c r="H38" s="5"/>
      <c r="I38" s="5"/>
      <c r="J38" s="5"/>
      <c r="K38" s="5"/>
      <c r="L38" s="33">
        <f t="shared" si="0"/>
        <v>720272</v>
      </c>
      <c r="M38" s="34"/>
      <c r="N38" s="34"/>
      <c r="O38" s="34"/>
      <c r="P38" s="5"/>
      <c r="Q38" s="35"/>
    </row>
    <row r="39" spans="1:17" x14ac:dyDescent="0.25">
      <c r="A39" s="32">
        <v>36404</v>
      </c>
      <c r="B39" s="8">
        <f t="shared" si="5"/>
        <v>720272</v>
      </c>
      <c r="C39" s="33"/>
      <c r="D39" s="33">
        <f t="shared" si="6"/>
        <v>0</v>
      </c>
      <c r="E39" s="33">
        <f t="shared" si="6"/>
        <v>0</v>
      </c>
      <c r="F39" s="5"/>
      <c r="G39" s="5"/>
      <c r="H39" s="5"/>
      <c r="I39" s="5"/>
      <c r="J39" s="5"/>
      <c r="K39" s="5"/>
      <c r="L39" s="33">
        <f t="shared" si="0"/>
        <v>720272</v>
      </c>
      <c r="M39" s="34"/>
      <c r="N39" s="34"/>
      <c r="O39" s="34"/>
      <c r="P39" s="5"/>
      <c r="Q39" s="35"/>
    </row>
    <row r="40" spans="1:17" x14ac:dyDescent="0.25">
      <c r="A40" s="32">
        <v>36434</v>
      </c>
      <c r="B40" s="8">
        <f t="shared" si="5"/>
        <v>720272</v>
      </c>
      <c r="C40" s="33"/>
      <c r="D40" s="33">
        <f t="shared" si="6"/>
        <v>0</v>
      </c>
      <c r="E40" s="33">
        <f t="shared" si="6"/>
        <v>0</v>
      </c>
      <c r="F40" s="5"/>
      <c r="G40" s="5"/>
      <c r="H40" s="5"/>
      <c r="I40" s="5"/>
      <c r="J40" s="5"/>
      <c r="K40" s="5"/>
      <c r="L40" s="33">
        <f t="shared" si="0"/>
        <v>720272</v>
      </c>
      <c r="M40" s="34"/>
      <c r="N40" s="34"/>
      <c r="O40" s="34"/>
      <c r="P40" s="5"/>
      <c r="Q40" s="35"/>
    </row>
    <row r="41" spans="1:17" x14ac:dyDescent="0.25">
      <c r="A41" s="32">
        <v>36465</v>
      </c>
      <c r="B41" s="8">
        <f t="shared" si="5"/>
        <v>720272</v>
      </c>
      <c r="C41" s="33"/>
      <c r="D41" s="33">
        <f t="shared" si="6"/>
        <v>0</v>
      </c>
      <c r="E41" s="33">
        <f t="shared" si="6"/>
        <v>0</v>
      </c>
      <c r="F41" s="10"/>
      <c r="G41" s="10"/>
      <c r="H41" s="5"/>
      <c r="I41" s="10"/>
      <c r="J41" s="5"/>
      <c r="K41" s="5"/>
      <c r="L41" s="33">
        <f t="shared" si="0"/>
        <v>720272</v>
      </c>
      <c r="M41" s="34"/>
      <c r="N41" s="34"/>
      <c r="O41" s="34"/>
      <c r="P41" s="5"/>
      <c r="Q41" s="35"/>
    </row>
    <row r="42" spans="1:17" ht="15.75" thickBot="1" x14ac:dyDescent="0.3">
      <c r="A42" s="36">
        <v>36495</v>
      </c>
      <c r="B42" s="9">
        <f t="shared" si="5"/>
        <v>720272</v>
      </c>
      <c r="C42" s="37"/>
      <c r="D42" s="37">
        <f t="shared" si="6"/>
        <v>0</v>
      </c>
      <c r="E42" s="37">
        <f t="shared" si="6"/>
        <v>0</v>
      </c>
      <c r="F42" s="6"/>
      <c r="G42" s="6"/>
      <c r="H42" s="6"/>
      <c r="I42" s="6"/>
      <c r="J42" s="11">
        <f>(B42+C42+D42+E42+F31/12+H36/12+I31/12)/12*12</f>
        <v>827395.78703703708</v>
      </c>
      <c r="K42" s="11"/>
      <c r="L42" s="37">
        <f t="shared" si="0"/>
        <v>1547667.7870370371</v>
      </c>
      <c r="M42" s="38">
        <v>360</v>
      </c>
      <c r="N42" s="39">
        <f>(B42+C42+D42+E42+F31/12+H36/12+I31/12+J42/12)/360*M42</f>
        <v>896345.43595679011</v>
      </c>
      <c r="O42" s="39">
        <f>N42*12%/360*M42</f>
        <v>107561.45231481483</v>
      </c>
      <c r="P42" s="39">
        <f>SUM(L31:L42)+N42+O42</f>
        <v>11760052.119753087</v>
      </c>
      <c r="Q42" s="40"/>
    </row>
    <row r="43" spans="1:17" x14ac:dyDescent="0.25">
      <c r="A43" s="27">
        <v>36526</v>
      </c>
      <c r="B43" s="7">
        <v>786753</v>
      </c>
      <c r="C43" s="28"/>
      <c r="D43" s="28">
        <v>0</v>
      </c>
      <c r="E43" s="28">
        <v>0</v>
      </c>
      <c r="F43" s="29">
        <f>(B43+C43+D43+E43+H36/12+I43/12)/30*15</f>
        <v>446938.39351851854</v>
      </c>
      <c r="G43" s="29">
        <f>B37/30*2</f>
        <v>48018.133333333331</v>
      </c>
      <c r="H43" s="4"/>
      <c r="I43" s="29">
        <f>(+B37+C37)*0.5</f>
        <v>360136</v>
      </c>
      <c r="J43" s="4"/>
      <c r="K43" s="4"/>
      <c r="L43" s="28">
        <f t="shared" si="0"/>
        <v>1641845.526851852</v>
      </c>
      <c r="M43" s="30"/>
      <c r="N43" s="30"/>
      <c r="O43" s="30"/>
      <c r="P43" s="4"/>
      <c r="Q43" s="31">
        <f>+(B43*100/B42)-100</f>
        <v>9.2299853388719839</v>
      </c>
    </row>
    <row r="44" spans="1:17" x14ac:dyDescent="0.25">
      <c r="A44" s="32">
        <v>36557</v>
      </c>
      <c r="B44" s="8">
        <f>+B43</f>
        <v>786753</v>
      </c>
      <c r="C44" s="33"/>
      <c r="D44" s="33">
        <f>+D43</f>
        <v>0</v>
      </c>
      <c r="E44" s="33">
        <f>+E43</f>
        <v>0</v>
      </c>
      <c r="F44" s="5"/>
      <c r="G44" s="5"/>
      <c r="H44" s="5"/>
      <c r="I44" s="5"/>
      <c r="J44" s="5"/>
      <c r="K44" s="5"/>
      <c r="L44" s="33">
        <f t="shared" si="0"/>
        <v>786753</v>
      </c>
      <c r="M44" s="34"/>
      <c r="N44" s="34"/>
      <c r="O44" s="34"/>
      <c r="P44" s="5"/>
      <c r="Q44" s="35"/>
    </row>
    <row r="45" spans="1:17" x14ac:dyDescent="0.25">
      <c r="A45" s="32">
        <v>36586</v>
      </c>
      <c r="B45" s="8">
        <f t="shared" ref="B45:B54" si="7">+B44</f>
        <v>786753</v>
      </c>
      <c r="C45" s="33"/>
      <c r="D45" s="33">
        <f t="shared" ref="D45:E54" si="8">+D44</f>
        <v>0</v>
      </c>
      <c r="E45" s="33">
        <f t="shared" si="8"/>
        <v>0</v>
      </c>
      <c r="F45" s="5"/>
      <c r="G45" s="5"/>
      <c r="H45" s="5"/>
      <c r="I45" s="5"/>
      <c r="J45" s="5"/>
      <c r="K45" s="5"/>
      <c r="L45" s="33">
        <f t="shared" si="0"/>
        <v>786753</v>
      </c>
      <c r="M45" s="34"/>
      <c r="N45" s="34"/>
      <c r="O45" s="34"/>
      <c r="P45" s="5"/>
      <c r="Q45" s="35"/>
    </row>
    <row r="46" spans="1:17" x14ac:dyDescent="0.25">
      <c r="A46" s="32">
        <v>36617</v>
      </c>
      <c r="B46" s="8">
        <f t="shared" si="7"/>
        <v>786753</v>
      </c>
      <c r="C46" s="33"/>
      <c r="D46" s="33">
        <f t="shared" si="8"/>
        <v>0</v>
      </c>
      <c r="E46" s="33">
        <f t="shared" si="8"/>
        <v>0</v>
      </c>
      <c r="F46" s="5"/>
      <c r="G46" s="5"/>
      <c r="H46" s="5"/>
      <c r="I46" s="5"/>
      <c r="J46" s="5"/>
      <c r="K46" s="5"/>
      <c r="L46" s="33">
        <f t="shared" si="0"/>
        <v>786753</v>
      </c>
      <c r="M46" s="34"/>
      <c r="N46" s="34"/>
      <c r="O46" s="34"/>
      <c r="P46" s="5"/>
      <c r="Q46" s="35"/>
    </row>
    <row r="47" spans="1:17" x14ac:dyDescent="0.25">
      <c r="A47" s="32">
        <v>36647</v>
      </c>
      <c r="B47" s="8">
        <f t="shared" si="7"/>
        <v>786753</v>
      </c>
      <c r="C47" s="33"/>
      <c r="D47" s="33">
        <f t="shared" si="8"/>
        <v>0</v>
      </c>
      <c r="E47" s="33">
        <f t="shared" si="8"/>
        <v>0</v>
      </c>
      <c r="F47" s="5"/>
      <c r="G47" s="5"/>
      <c r="H47" s="5"/>
      <c r="I47" s="5"/>
      <c r="J47" s="5"/>
      <c r="K47" s="5"/>
      <c r="L47" s="33">
        <f t="shared" si="0"/>
        <v>786753</v>
      </c>
      <c r="M47" s="34"/>
      <c r="N47" s="34"/>
      <c r="O47" s="34"/>
      <c r="P47" s="5"/>
      <c r="Q47" s="35"/>
    </row>
    <row r="48" spans="1:17" x14ac:dyDescent="0.25">
      <c r="A48" s="32">
        <v>36678</v>
      </c>
      <c r="B48" s="8">
        <f t="shared" si="7"/>
        <v>786753</v>
      </c>
      <c r="C48" s="33"/>
      <c r="D48" s="33">
        <f t="shared" si="8"/>
        <v>0</v>
      </c>
      <c r="E48" s="33">
        <f t="shared" si="8"/>
        <v>0</v>
      </c>
      <c r="F48" s="5"/>
      <c r="G48" s="5"/>
      <c r="H48" s="10">
        <f>(B48+C48+D48+E48+F43/12)/30*37</f>
        <v>1016264.0348894034</v>
      </c>
      <c r="I48" s="5"/>
      <c r="J48" s="5"/>
      <c r="K48" s="5"/>
      <c r="L48" s="33">
        <f t="shared" si="0"/>
        <v>1803017.0348894033</v>
      </c>
      <c r="M48" s="34"/>
      <c r="N48" s="34"/>
      <c r="O48" s="34"/>
      <c r="P48" s="5"/>
      <c r="Q48" s="35"/>
    </row>
    <row r="49" spans="1:17" x14ac:dyDescent="0.25">
      <c r="A49" s="32">
        <v>36708</v>
      </c>
      <c r="B49" s="8">
        <f t="shared" si="7"/>
        <v>786753</v>
      </c>
      <c r="C49" s="33"/>
      <c r="D49" s="33">
        <f t="shared" si="8"/>
        <v>0</v>
      </c>
      <c r="E49" s="33">
        <f t="shared" si="8"/>
        <v>0</v>
      </c>
      <c r="F49" s="5"/>
      <c r="G49" s="5"/>
      <c r="H49" s="5"/>
      <c r="I49" s="5"/>
      <c r="J49" s="5"/>
      <c r="K49" s="5"/>
      <c r="L49" s="33">
        <f t="shared" si="0"/>
        <v>786753</v>
      </c>
      <c r="M49" s="34"/>
      <c r="N49" s="34"/>
      <c r="O49" s="34"/>
      <c r="P49" s="5"/>
      <c r="Q49" s="35"/>
    </row>
    <row r="50" spans="1:17" x14ac:dyDescent="0.25">
      <c r="A50" s="32">
        <v>36739</v>
      </c>
      <c r="B50" s="8">
        <f t="shared" si="7"/>
        <v>786753</v>
      </c>
      <c r="C50" s="33"/>
      <c r="D50" s="33">
        <f t="shared" si="8"/>
        <v>0</v>
      </c>
      <c r="E50" s="33">
        <f t="shared" si="8"/>
        <v>0</v>
      </c>
      <c r="F50" s="5"/>
      <c r="G50" s="5"/>
      <c r="H50" s="5"/>
      <c r="I50" s="5"/>
      <c r="J50" s="5"/>
      <c r="K50" s="5"/>
      <c r="L50" s="33">
        <f t="shared" si="0"/>
        <v>786753</v>
      </c>
      <c r="M50" s="34"/>
      <c r="N50" s="34"/>
      <c r="O50" s="34"/>
      <c r="P50" s="5"/>
      <c r="Q50" s="35"/>
    </row>
    <row r="51" spans="1:17" x14ac:dyDescent="0.25">
      <c r="A51" s="32">
        <v>36770</v>
      </c>
      <c r="B51" s="8">
        <f t="shared" si="7"/>
        <v>786753</v>
      </c>
      <c r="C51" s="33"/>
      <c r="D51" s="33">
        <f t="shared" si="8"/>
        <v>0</v>
      </c>
      <c r="E51" s="33">
        <f t="shared" si="8"/>
        <v>0</v>
      </c>
      <c r="F51" s="5"/>
      <c r="G51" s="5"/>
      <c r="H51" s="5"/>
      <c r="I51" s="5"/>
      <c r="J51" s="5"/>
      <c r="K51" s="5"/>
      <c r="L51" s="33">
        <f t="shared" si="0"/>
        <v>786753</v>
      </c>
      <c r="M51" s="34"/>
      <c r="N51" s="34"/>
      <c r="O51" s="34"/>
      <c r="P51" s="5"/>
      <c r="Q51" s="35"/>
    </row>
    <row r="52" spans="1:17" x14ac:dyDescent="0.25">
      <c r="A52" s="32">
        <v>36800</v>
      </c>
      <c r="B52" s="8">
        <f t="shared" si="7"/>
        <v>786753</v>
      </c>
      <c r="C52" s="33"/>
      <c r="D52" s="33">
        <f t="shared" si="8"/>
        <v>0</v>
      </c>
      <c r="E52" s="33">
        <f t="shared" si="8"/>
        <v>0</v>
      </c>
      <c r="F52" s="5"/>
      <c r="G52" s="5"/>
      <c r="H52" s="5"/>
      <c r="I52" s="5"/>
      <c r="J52" s="5"/>
      <c r="K52" s="5"/>
      <c r="L52" s="33">
        <f t="shared" si="0"/>
        <v>786753</v>
      </c>
      <c r="M52" s="34"/>
      <c r="N52" s="34"/>
      <c r="O52" s="34"/>
      <c r="P52" s="5"/>
      <c r="Q52" s="35"/>
    </row>
    <row r="53" spans="1:17" x14ac:dyDescent="0.25">
      <c r="A53" s="32">
        <v>36831</v>
      </c>
      <c r="B53" s="8">
        <f t="shared" si="7"/>
        <v>786753</v>
      </c>
      <c r="C53" s="33"/>
      <c r="D53" s="33">
        <f t="shared" si="8"/>
        <v>0</v>
      </c>
      <c r="E53" s="33">
        <f t="shared" si="8"/>
        <v>0</v>
      </c>
      <c r="F53" s="10"/>
      <c r="G53" s="10"/>
      <c r="H53" s="5"/>
      <c r="I53" s="10"/>
      <c r="J53" s="5"/>
      <c r="K53" s="5"/>
      <c r="L53" s="33">
        <f t="shared" si="0"/>
        <v>786753</v>
      </c>
      <c r="M53" s="34"/>
      <c r="N53" s="34"/>
      <c r="O53" s="34"/>
      <c r="P53" s="5"/>
      <c r="Q53" s="35"/>
    </row>
    <row r="54" spans="1:17" ht="15.75" thickBot="1" x14ac:dyDescent="0.3">
      <c r="A54" s="36">
        <v>36861</v>
      </c>
      <c r="B54" s="9">
        <f t="shared" si="7"/>
        <v>786753</v>
      </c>
      <c r="C54" s="37"/>
      <c r="D54" s="37">
        <f t="shared" si="8"/>
        <v>0</v>
      </c>
      <c r="E54" s="37">
        <f t="shared" si="8"/>
        <v>0</v>
      </c>
      <c r="F54" s="6"/>
      <c r="G54" s="6"/>
      <c r="H54" s="6"/>
      <c r="I54" s="6"/>
      <c r="J54" s="11">
        <f>(B54+C54+D54+E54+F43/12+H48/12+I43/12)/12*12</f>
        <v>938697.86903399369</v>
      </c>
      <c r="K54" s="11"/>
      <c r="L54" s="37">
        <f t="shared" si="0"/>
        <v>1725450.8690339937</v>
      </c>
      <c r="M54" s="38">
        <v>360</v>
      </c>
      <c r="N54" s="39">
        <f>(B54+C54+D54+E54+F43/12+H48/12+I43/12+J54/12)/360*M54</f>
        <v>1016922.691453493</v>
      </c>
      <c r="O54" s="39">
        <f>N54*12%/360*M54</f>
        <v>122030.72297441916</v>
      </c>
      <c r="P54" s="39">
        <f>SUM(L43:L54)+N54+O54</f>
        <v>13390043.845203161</v>
      </c>
      <c r="Q54" s="40"/>
    </row>
    <row r="55" spans="1:17" x14ac:dyDescent="0.25">
      <c r="A55" s="27">
        <v>36892</v>
      </c>
      <c r="B55" s="7">
        <v>855595</v>
      </c>
      <c r="C55" s="28">
        <f>+B55*0.03</f>
        <v>25667.85</v>
      </c>
      <c r="D55" s="28">
        <v>0</v>
      </c>
      <c r="E55" s="28">
        <v>0</v>
      </c>
      <c r="F55" s="29">
        <f>(B55+C55+D55+E55+H48/12+I55/12)/30*15</f>
        <v>499366.44728705852</v>
      </c>
      <c r="G55" s="29">
        <f>B49/30*2</f>
        <v>52450.2</v>
      </c>
      <c r="H55" s="4"/>
      <c r="I55" s="29">
        <f>(+B49+C49)*0.5</f>
        <v>393376.5</v>
      </c>
      <c r="J55" s="4"/>
      <c r="K55" s="4"/>
      <c r="L55" s="28">
        <f t="shared" si="0"/>
        <v>1826455.9972870585</v>
      </c>
      <c r="M55" s="30"/>
      <c r="N55" s="30"/>
      <c r="O55" s="30"/>
      <c r="P55" s="4"/>
      <c r="Q55" s="31">
        <f>+(B55*100/B54)-100</f>
        <v>8.7501414039730321</v>
      </c>
    </row>
    <row r="56" spans="1:17" x14ac:dyDescent="0.25">
      <c r="A56" s="32">
        <v>36923</v>
      </c>
      <c r="B56" s="8">
        <f>+B55</f>
        <v>855595</v>
      </c>
      <c r="C56" s="33">
        <f>+C55</f>
        <v>25667.85</v>
      </c>
      <c r="D56" s="33">
        <f>+D55</f>
        <v>0</v>
      </c>
      <c r="E56" s="33">
        <f>+E55</f>
        <v>0</v>
      </c>
      <c r="F56" s="5"/>
      <c r="G56" s="5"/>
      <c r="H56" s="5"/>
      <c r="I56" s="5"/>
      <c r="J56" s="5"/>
      <c r="K56" s="5"/>
      <c r="L56" s="33">
        <f t="shared" si="0"/>
        <v>881262.85</v>
      </c>
      <c r="M56" s="34"/>
      <c r="N56" s="34"/>
      <c r="O56" s="34"/>
      <c r="P56" s="5"/>
      <c r="Q56" s="35"/>
    </row>
    <row r="57" spans="1:17" x14ac:dyDescent="0.25">
      <c r="A57" s="32">
        <v>36951</v>
      </c>
      <c r="B57" s="8">
        <f t="shared" ref="B57:E66" si="9">+B56</f>
        <v>855595</v>
      </c>
      <c r="C57" s="33">
        <f t="shared" si="9"/>
        <v>25667.85</v>
      </c>
      <c r="D57" s="33">
        <f t="shared" si="9"/>
        <v>0</v>
      </c>
      <c r="E57" s="33">
        <f t="shared" si="9"/>
        <v>0</v>
      </c>
      <c r="F57" s="5"/>
      <c r="G57" s="5"/>
      <c r="H57" s="5"/>
      <c r="I57" s="5"/>
      <c r="J57" s="5"/>
      <c r="K57" s="5"/>
      <c r="L57" s="33">
        <f t="shared" si="0"/>
        <v>881262.85</v>
      </c>
      <c r="M57" s="34"/>
      <c r="N57" s="34"/>
      <c r="O57" s="34"/>
      <c r="P57" s="5"/>
      <c r="Q57" s="35"/>
    </row>
    <row r="58" spans="1:17" x14ac:dyDescent="0.25">
      <c r="A58" s="32">
        <v>36982</v>
      </c>
      <c r="B58" s="8">
        <f t="shared" si="9"/>
        <v>855595</v>
      </c>
      <c r="C58" s="33">
        <f t="shared" si="9"/>
        <v>25667.85</v>
      </c>
      <c r="D58" s="33">
        <f t="shared" si="9"/>
        <v>0</v>
      </c>
      <c r="E58" s="33">
        <f t="shared" si="9"/>
        <v>0</v>
      </c>
      <c r="F58" s="5"/>
      <c r="G58" s="5"/>
      <c r="H58" s="5"/>
      <c r="I58" s="5"/>
      <c r="J58" s="5"/>
      <c r="K58" s="5"/>
      <c r="L58" s="33">
        <f t="shared" si="0"/>
        <v>881262.85</v>
      </c>
      <c r="M58" s="34"/>
      <c r="N58" s="34"/>
      <c r="O58" s="34"/>
      <c r="P58" s="5"/>
      <c r="Q58" s="35"/>
    </row>
    <row r="59" spans="1:17" x14ac:dyDescent="0.25">
      <c r="A59" s="32">
        <v>37012</v>
      </c>
      <c r="B59" s="8">
        <f t="shared" si="9"/>
        <v>855595</v>
      </c>
      <c r="C59" s="33">
        <f t="shared" si="9"/>
        <v>25667.85</v>
      </c>
      <c r="D59" s="33">
        <f t="shared" si="9"/>
        <v>0</v>
      </c>
      <c r="E59" s="33">
        <f t="shared" si="9"/>
        <v>0</v>
      </c>
      <c r="F59" s="5"/>
      <c r="G59" s="5"/>
      <c r="H59" s="5"/>
      <c r="I59" s="5"/>
      <c r="J59" s="5"/>
      <c r="K59" s="5"/>
      <c r="L59" s="33">
        <f t="shared" si="0"/>
        <v>881262.85</v>
      </c>
      <c r="M59" s="34"/>
      <c r="N59" s="34"/>
      <c r="O59" s="34"/>
      <c r="P59" s="5"/>
      <c r="Q59" s="35"/>
    </row>
    <row r="60" spans="1:17" x14ac:dyDescent="0.25">
      <c r="A60" s="32">
        <v>37043</v>
      </c>
      <c r="B60" s="8">
        <f t="shared" si="9"/>
        <v>855595</v>
      </c>
      <c r="C60" s="33">
        <f t="shared" si="9"/>
        <v>25667.85</v>
      </c>
      <c r="D60" s="33">
        <f t="shared" si="9"/>
        <v>0</v>
      </c>
      <c r="E60" s="33">
        <f t="shared" si="9"/>
        <v>0</v>
      </c>
      <c r="F60" s="5"/>
      <c r="G60" s="5"/>
      <c r="H60" s="10">
        <f>(B60+C60+D60+E60+F55/12)/30*37</f>
        <v>1138214.6220822812</v>
      </c>
      <c r="I60" s="5"/>
      <c r="J60" s="5"/>
      <c r="K60" s="5"/>
      <c r="L60" s="33">
        <f t="shared" si="0"/>
        <v>2019477.472082281</v>
      </c>
      <c r="M60" s="34"/>
      <c r="N60" s="34"/>
      <c r="O60" s="34"/>
      <c r="P60" s="5"/>
      <c r="Q60" s="35"/>
    </row>
    <row r="61" spans="1:17" x14ac:dyDescent="0.25">
      <c r="A61" s="32">
        <v>37073</v>
      </c>
      <c r="B61" s="8">
        <f t="shared" si="9"/>
        <v>855595</v>
      </c>
      <c r="C61" s="33">
        <f t="shared" si="9"/>
        <v>25667.85</v>
      </c>
      <c r="D61" s="33">
        <f t="shared" si="9"/>
        <v>0</v>
      </c>
      <c r="E61" s="33">
        <f t="shared" si="9"/>
        <v>0</v>
      </c>
      <c r="F61" s="5"/>
      <c r="G61" s="5"/>
      <c r="H61" s="5"/>
      <c r="I61" s="5"/>
      <c r="J61" s="5"/>
      <c r="K61" s="5"/>
      <c r="L61" s="33">
        <f t="shared" si="0"/>
        <v>881262.85</v>
      </c>
      <c r="M61" s="34"/>
      <c r="N61" s="34"/>
      <c r="O61" s="34"/>
      <c r="P61" s="5"/>
      <c r="Q61" s="35"/>
    </row>
    <row r="62" spans="1:17" x14ac:dyDescent="0.25">
      <c r="A62" s="32">
        <v>37104</v>
      </c>
      <c r="B62" s="8">
        <f t="shared" si="9"/>
        <v>855595</v>
      </c>
      <c r="C62" s="33">
        <f t="shared" si="9"/>
        <v>25667.85</v>
      </c>
      <c r="D62" s="33">
        <f t="shared" si="9"/>
        <v>0</v>
      </c>
      <c r="E62" s="33">
        <f t="shared" si="9"/>
        <v>0</v>
      </c>
      <c r="F62" s="5"/>
      <c r="G62" s="5"/>
      <c r="H62" s="5"/>
      <c r="I62" s="5"/>
      <c r="J62" s="5"/>
      <c r="K62" s="5"/>
      <c r="L62" s="33">
        <f t="shared" si="0"/>
        <v>881262.85</v>
      </c>
      <c r="M62" s="34"/>
      <c r="N62" s="34"/>
      <c r="O62" s="34"/>
      <c r="P62" s="5"/>
      <c r="Q62" s="35"/>
    </row>
    <row r="63" spans="1:17" x14ac:dyDescent="0.25">
      <c r="A63" s="32">
        <v>37135</v>
      </c>
      <c r="B63" s="8">
        <f t="shared" si="9"/>
        <v>855595</v>
      </c>
      <c r="C63" s="33">
        <f t="shared" si="9"/>
        <v>25667.85</v>
      </c>
      <c r="D63" s="33">
        <f t="shared" si="9"/>
        <v>0</v>
      </c>
      <c r="E63" s="33">
        <f t="shared" si="9"/>
        <v>0</v>
      </c>
      <c r="F63" s="5"/>
      <c r="G63" s="5"/>
      <c r="H63" s="5"/>
      <c r="I63" s="5"/>
      <c r="J63" s="5"/>
      <c r="K63" s="5"/>
      <c r="L63" s="33">
        <f t="shared" si="0"/>
        <v>881262.85</v>
      </c>
      <c r="M63" s="34"/>
      <c r="N63" s="34"/>
      <c r="O63" s="34"/>
      <c r="P63" s="5"/>
      <c r="Q63" s="35"/>
    </row>
    <row r="64" spans="1:17" x14ac:dyDescent="0.25">
      <c r="A64" s="32">
        <v>37165</v>
      </c>
      <c r="B64" s="8">
        <f t="shared" si="9"/>
        <v>855595</v>
      </c>
      <c r="C64" s="33">
        <f t="shared" si="9"/>
        <v>25667.85</v>
      </c>
      <c r="D64" s="33">
        <f t="shared" si="9"/>
        <v>0</v>
      </c>
      <c r="E64" s="33">
        <f t="shared" si="9"/>
        <v>0</v>
      </c>
      <c r="F64" s="5"/>
      <c r="G64" s="5"/>
      <c r="H64" s="5"/>
      <c r="I64" s="5"/>
      <c r="J64" s="5"/>
      <c r="K64" s="5"/>
      <c r="L64" s="33">
        <f t="shared" si="0"/>
        <v>881262.85</v>
      </c>
      <c r="M64" s="34"/>
      <c r="N64" s="34"/>
      <c r="O64" s="34"/>
      <c r="P64" s="5"/>
      <c r="Q64" s="35"/>
    </row>
    <row r="65" spans="1:17" x14ac:dyDescent="0.25">
      <c r="A65" s="32">
        <v>37196</v>
      </c>
      <c r="B65" s="8">
        <f t="shared" si="9"/>
        <v>855595</v>
      </c>
      <c r="C65" s="33">
        <f t="shared" si="9"/>
        <v>25667.85</v>
      </c>
      <c r="D65" s="33">
        <f t="shared" si="9"/>
        <v>0</v>
      </c>
      <c r="E65" s="33">
        <f t="shared" si="9"/>
        <v>0</v>
      </c>
      <c r="F65" s="10"/>
      <c r="G65" s="10"/>
      <c r="H65" s="5"/>
      <c r="I65" s="10"/>
      <c r="J65" s="5"/>
      <c r="K65" s="5"/>
      <c r="L65" s="33">
        <f t="shared" si="0"/>
        <v>881262.85</v>
      </c>
      <c r="M65" s="34"/>
      <c r="N65" s="34"/>
      <c r="O65" s="34"/>
      <c r="P65" s="5"/>
      <c r="Q65" s="35"/>
    </row>
    <row r="66" spans="1:17" ht="15.75" thickBot="1" x14ac:dyDescent="0.3">
      <c r="A66" s="36">
        <v>37226</v>
      </c>
      <c r="B66" s="9">
        <f t="shared" si="9"/>
        <v>855595</v>
      </c>
      <c r="C66" s="37">
        <f t="shared" si="9"/>
        <v>25667.85</v>
      </c>
      <c r="D66" s="37">
        <f t="shared" si="9"/>
        <v>0</v>
      </c>
      <c r="E66" s="37">
        <f t="shared" si="9"/>
        <v>0</v>
      </c>
      <c r="F66" s="6"/>
      <c r="G66" s="6"/>
      <c r="H66" s="6"/>
      <c r="I66" s="6"/>
      <c r="J66" s="11">
        <f>(B66+C66+D66+E66+F55/12+H60/12+I55/12)/12*12</f>
        <v>1050509.3141141117</v>
      </c>
      <c r="K66" s="11"/>
      <c r="L66" s="37">
        <f t="shared" si="0"/>
        <v>1931772.1641141116</v>
      </c>
      <c r="M66" s="38">
        <v>360</v>
      </c>
      <c r="N66" s="39">
        <f>(B66+C66+D66+E66+F55/12+H60/12+I55/12+J66/12)/360*M66</f>
        <v>1138051.7569569543</v>
      </c>
      <c r="O66" s="39">
        <f>N66*12%/360*M66</f>
        <v>136566.21083483449</v>
      </c>
      <c r="P66" s="39">
        <f>SUM(L55:L66)+N66+O66</f>
        <v>14983689.251275238</v>
      </c>
      <c r="Q66" s="40"/>
    </row>
    <row r="67" spans="1:17" x14ac:dyDescent="0.25">
      <c r="A67" s="27">
        <v>37257</v>
      </c>
      <c r="B67" s="7">
        <v>921048</v>
      </c>
      <c r="C67" s="28">
        <f>+B67*0.03</f>
        <v>27631.439999999999</v>
      </c>
      <c r="D67" s="28">
        <v>0</v>
      </c>
      <c r="E67" s="28">
        <v>0</v>
      </c>
      <c r="F67" s="29">
        <f>(B67+C67+D67+E67+H60/12+I67/12)/30*15</f>
        <v>540124.97196176171</v>
      </c>
      <c r="G67" s="29">
        <f>B61/30*2</f>
        <v>57039.666666666664</v>
      </c>
      <c r="H67" s="4"/>
      <c r="I67" s="29">
        <f>(+B61+C61)*0.5</f>
        <v>440631.42499999999</v>
      </c>
      <c r="J67" s="4"/>
      <c r="K67" s="4"/>
      <c r="L67" s="28">
        <f t="shared" si="0"/>
        <v>1986475.5036284286</v>
      </c>
      <c r="M67" s="30"/>
      <c r="N67" s="30"/>
      <c r="O67" s="30"/>
      <c r="P67" s="4"/>
      <c r="Q67" s="31">
        <f>+(B67*100/B66)-100</f>
        <v>7.6499979546397583</v>
      </c>
    </row>
    <row r="68" spans="1:17" x14ac:dyDescent="0.25">
      <c r="A68" s="32">
        <v>37288</v>
      </c>
      <c r="B68" s="8">
        <f>+B67</f>
        <v>921048</v>
      </c>
      <c r="C68" s="33">
        <f t="shared" ref="C68:E83" si="10">+C67</f>
        <v>27631.439999999999</v>
      </c>
      <c r="D68" s="33">
        <f>+D67</f>
        <v>0</v>
      </c>
      <c r="E68" s="33">
        <f>+E67</f>
        <v>0</v>
      </c>
      <c r="F68" s="5"/>
      <c r="G68" s="5"/>
      <c r="H68" s="5"/>
      <c r="I68" s="5"/>
      <c r="J68" s="5"/>
      <c r="K68" s="5"/>
      <c r="L68" s="33">
        <f t="shared" si="0"/>
        <v>948679.44</v>
      </c>
      <c r="M68" s="34"/>
      <c r="N68" s="34"/>
      <c r="O68" s="34"/>
      <c r="P68" s="5"/>
      <c r="Q68" s="35"/>
    </row>
    <row r="69" spans="1:17" x14ac:dyDescent="0.25">
      <c r="A69" s="32">
        <v>37316</v>
      </c>
      <c r="B69" s="8">
        <f t="shared" ref="B69:B78" si="11">+B68</f>
        <v>921048</v>
      </c>
      <c r="C69" s="33">
        <f t="shared" si="10"/>
        <v>27631.439999999999</v>
      </c>
      <c r="D69" s="33">
        <f t="shared" si="10"/>
        <v>0</v>
      </c>
      <c r="E69" s="33">
        <f t="shared" si="10"/>
        <v>0</v>
      </c>
      <c r="F69" s="5"/>
      <c r="G69" s="5"/>
      <c r="H69" s="5"/>
      <c r="I69" s="5"/>
      <c r="J69" s="5"/>
      <c r="K69" s="5"/>
      <c r="L69" s="33">
        <f t="shared" si="0"/>
        <v>948679.44</v>
      </c>
      <c r="M69" s="34"/>
      <c r="N69" s="34"/>
      <c r="O69" s="34"/>
      <c r="P69" s="5"/>
      <c r="Q69" s="35"/>
    </row>
    <row r="70" spans="1:17" x14ac:dyDescent="0.25">
      <c r="A70" s="32">
        <v>37347</v>
      </c>
      <c r="B70" s="8">
        <f t="shared" si="11"/>
        <v>921048</v>
      </c>
      <c r="C70" s="33">
        <f t="shared" si="10"/>
        <v>27631.439999999999</v>
      </c>
      <c r="D70" s="33">
        <f t="shared" si="10"/>
        <v>0</v>
      </c>
      <c r="E70" s="33">
        <f t="shared" si="10"/>
        <v>0</v>
      </c>
      <c r="F70" s="5"/>
      <c r="G70" s="5"/>
      <c r="H70" s="5"/>
      <c r="I70" s="5"/>
      <c r="J70" s="5"/>
      <c r="K70" s="5"/>
      <c r="L70" s="33">
        <f t="shared" si="0"/>
        <v>948679.44</v>
      </c>
      <c r="M70" s="34"/>
      <c r="N70" s="34"/>
      <c r="O70" s="34"/>
      <c r="P70" s="5"/>
      <c r="Q70" s="35"/>
    </row>
    <row r="71" spans="1:17" x14ac:dyDescent="0.25">
      <c r="A71" s="32">
        <v>37377</v>
      </c>
      <c r="B71" s="8">
        <f t="shared" si="11"/>
        <v>921048</v>
      </c>
      <c r="C71" s="33">
        <f t="shared" si="10"/>
        <v>27631.439999999999</v>
      </c>
      <c r="D71" s="33">
        <f t="shared" si="10"/>
        <v>0</v>
      </c>
      <c r="E71" s="33">
        <f t="shared" si="10"/>
        <v>0</v>
      </c>
      <c r="F71" s="5"/>
      <c r="G71" s="5"/>
      <c r="H71" s="5"/>
      <c r="I71" s="5"/>
      <c r="J71" s="5"/>
      <c r="K71" s="5"/>
      <c r="L71" s="33">
        <f t="shared" si="0"/>
        <v>948679.44</v>
      </c>
      <c r="M71" s="34"/>
      <c r="N71" s="34"/>
      <c r="O71" s="34"/>
      <c r="P71" s="5"/>
      <c r="Q71" s="35"/>
    </row>
    <row r="72" spans="1:17" x14ac:dyDescent="0.25">
      <c r="A72" s="32">
        <v>37408</v>
      </c>
      <c r="B72" s="8">
        <f t="shared" si="11"/>
        <v>921048</v>
      </c>
      <c r="C72" s="33">
        <f t="shared" si="10"/>
        <v>27631.439999999999</v>
      </c>
      <c r="D72" s="33">
        <f t="shared" si="10"/>
        <v>0</v>
      </c>
      <c r="E72" s="33">
        <f t="shared" si="10"/>
        <v>0</v>
      </c>
      <c r="F72" s="5"/>
      <c r="G72" s="5"/>
      <c r="H72" s="10">
        <f>(B72+C72+D72+E72+F67/12)/30*37</f>
        <v>1225550.8203405142</v>
      </c>
      <c r="I72" s="5"/>
      <c r="J72" s="5"/>
      <c r="K72" s="5"/>
      <c r="L72" s="33">
        <f t="shared" ref="L72:L135" si="12">SUM(B72:K72)</f>
        <v>2174230.2603405141</v>
      </c>
      <c r="M72" s="34"/>
      <c r="N72" s="34"/>
      <c r="O72" s="34"/>
      <c r="P72" s="5"/>
      <c r="Q72" s="35"/>
    </row>
    <row r="73" spans="1:17" x14ac:dyDescent="0.25">
      <c r="A73" s="32">
        <v>37438</v>
      </c>
      <c r="B73" s="8">
        <f t="shared" si="11"/>
        <v>921048</v>
      </c>
      <c r="C73" s="33">
        <f t="shared" si="10"/>
        <v>27631.439999999999</v>
      </c>
      <c r="D73" s="33">
        <f t="shared" si="10"/>
        <v>0</v>
      </c>
      <c r="E73" s="33">
        <f t="shared" si="10"/>
        <v>0</v>
      </c>
      <c r="F73" s="5"/>
      <c r="G73" s="5"/>
      <c r="H73" s="5"/>
      <c r="I73" s="5"/>
      <c r="J73" s="5"/>
      <c r="K73" s="5"/>
      <c r="L73" s="33">
        <f t="shared" si="12"/>
        <v>948679.44</v>
      </c>
      <c r="M73" s="34"/>
      <c r="N73" s="34"/>
      <c r="O73" s="34"/>
      <c r="P73" s="5"/>
      <c r="Q73" s="35"/>
    </row>
    <row r="74" spans="1:17" x14ac:dyDescent="0.25">
      <c r="A74" s="32">
        <v>37469</v>
      </c>
      <c r="B74" s="8">
        <f t="shared" si="11"/>
        <v>921048</v>
      </c>
      <c r="C74" s="33">
        <f t="shared" si="10"/>
        <v>27631.439999999999</v>
      </c>
      <c r="D74" s="33">
        <f t="shared" si="10"/>
        <v>0</v>
      </c>
      <c r="E74" s="33">
        <f t="shared" si="10"/>
        <v>0</v>
      </c>
      <c r="F74" s="5"/>
      <c r="G74" s="5"/>
      <c r="H74" s="5"/>
      <c r="I74" s="5"/>
      <c r="J74" s="5"/>
      <c r="K74" s="5"/>
      <c r="L74" s="33">
        <f t="shared" si="12"/>
        <v>948679.44</v>
      </c>
      <c r="M74" s="34"/>
      <c r="N74" s="34"/>
      <c r="O74" s="34"/>
      <c r="P74" s="5"/>
      <c r="Q74" s="35"/>
    </row>
    <row r="75" spans="1:17" x14ac:dyDescent="0.25">
      <c r="A75" s="32">
        <v>37500</v>
      </c>
      <c r="B75" s="8">
        <f t="shared" si="11"/>
        <v>921048</v>
      </c>
      <c r="C75" s="33">
        <f t="shared" si="10"/>
        <v>27631.439999999999</v>
      </c>
      <c r="D75" s="33">
        <f t="shared" si="10"/>
        <v>0</v>
      </c>
      <c r="E75" s="33">
        <f t="shared" si="10"/>
        <v>0</v>
      </c>
      <c r="F75" s="5"/>
      <c r="G75" s="5"/>
      <c r="H75" s="5"/>
      <c r="I75" s="5"/>
      <c r="J75" s="5"/>
      <c r="K75" s="5"/>
      <c r="L75" s="33">
        <f t="shared" si="12"/>
        <v>948679.44</v>
      </c>
      <c r="M75" s="34"/>
      <c r="N75" s="34"/>
      <c r="O75" s="34"/>
      <c r="P75" s="5"/>
      <c r="Q75" s="35"/>
    </row>
    <row r="76" spans="1:17" x14ac:dyDescent="0.25">
      <c r="A76" s="32">
        <v>37530</v>
      </c>
      <c r="B76" s="8">
        <f t="shared" si="11"/>
        <v>921048</v>
      </c>
      <c r="C76" s="33">
        <f t="shared" si="10"/>
        <v>27631.439999999999</v>
      </c>
      <c r="D76" s="33">
        <f t="shared" si="10"/>
        <v>0</v>
      </c>
      <c r="E76" s="33">
        <f t="shared" si="10"/>
        <v>0</v>
      </c>
      <c r="F76" s="5"/>
      <c r="G76" s="5"/>
      <c r="H76" s="5"/>
      <c r="I76" s="5"/>
      <c r="J76" s="5"/>
      <c r="K76" s="5"/>
      <c r="L76" s="33">
        <f t="shared" si="12"/>
        <v>948679.44</v>
      </c>
      <c r="M76" s="34"/>
      <c r="N76" s="34"/>
      <c r="O76" s="34"/>
      <c r="P76" s="5"/>
      <c r="Q76" s="35"/>
    </row>
    <row r="77" spans="1:17" x14ac:dyDescent="0.25">
      <c r="A77" s="32">
        <v>37561</v>
      </c>
      <c r="B77" s="8">
        <f t="shared" si="11"/>
        <v>921048</v>
      </c>
      <c r="C77" s="33">
        <f t="shared" si="10"/>
        <v>27631.439999999999</v>
      </c>
      <c r="D77" s="33">
        <f t="shared" si="10"/>
        <v>0</v>
      </c>
      <c r="E77" s="33">
        <f t="shared" si="10"/>
        <v>0</v>
      </c>
      <c r="F77" s="10"/>
      <c r="G77" s="10"/>
      <c r="H77" s="5"/>
      <c r="I77" s="10"/>
      <c r="J77" s="5"/>
      <c r="K77" s="5"/>
      <c r="L77" s="33">
        <f t="shared" si="12"/>
        <v>948679.44</v>
      </c>
      <c r="M77" s="34"/>
      <c r="N77" s="34"/>
      <c r="O77" s="34"/>
      <c r="P77" s="5"/>
      <c r="Q77" s="35"/>
    </row>
    <row r="78" spans="1:17" ht="15.75" thickBot="1" x14ac:dyDescent="0.3">
      <c r="A78" s="36">
        <v>37591</v>
      </c>
      <c r="B78" s="9">
        <f t="shared" si="11"/>
        <v>921048</v>
      </c>
      <c r="C78" s="37">
        <f t="shared" si="10"/>
        <v>27631.439999999999</v>
      </c>
      <c r="D78" s="37">
        <f t="shared" si="10"/>
        <v>0</v>
      </c>
      <c r="E78" s="37">
        <f t="shared" si="10"/>
        <v>0</v>
      </c>
      <c r="F78" s="6"/>
      <c r="G78" s="6"/>
      <c r="H78" s="6"/>
      <c r="I78" s="6"/>
      <c r="J78" s="11">
        <f>(B78+C78+D78+E78+F67/12+H72/12+I67/12)/12*12</f>
        <v>1132538.3747751897</v>
      </c>
      <c r="K78" s="11"/>
      <c r="L78" s="37">
        <f t="shared" si="12"/>
        <v>2081217.8147751896</v>
      </c>
      <c r="M78" s="38">
        <v>360</v>
      </c>
      <c r="N78" s="39">
        <f>(B78+C78+D78+E78+F67/12+H72/12+I67/12+J78/12)/360*M78</f>
        <v>1226916.5726731222</v>
      </c>
      <c r="O78" s="39">
        <f>N78*12%/360*M78</f>
        <v>147229.98872077465</v>
      </c>
      <c r="P78" s="39">
        <f>SUM(L67:L78)+N78+O78</f>
        <v>16154185.100138025</v>
      </c>
      <c r="Q78" s="40"/>
    </row>
    <row r="79" spans="1:17" x14ac:dyDescent="0.25">
      <c r="A79" s="27">
        <v>37622</v>
      </c>
      <c r="B79" s="7">
        <v>982205</v>
      </c>
      <c r="C79" s="28">
        <f>+B79*0.03</f>
        <v>29466.149999999998</v>
      </c>
      <c r="D79" s="28">
        <v>0</v>
      </c>
      <c r="E79" s="28">
        <v>0</v>
      </c>
      <c r="F79" s="29">
        <f>(B79+C79+D79+E79+H72/12+I79/12)/30*15</f>
        <v>576664.34751418815</v>
      </c>
      <c r="G79" s="29">
        <f>B73/30*2</f>
        <v>61403.199999999997</v>
      </c>
      <c r="H79" s="4"/>
      <c r="I79" s="29">
        <f>(+B73+C73)*0.5</f>
        <v>474339.72</v>
      </c>
      <c r="J79" s="4"/>
      <c r="K79" s="4"/>
      <c r="L79" s="28">
        <f t="shared" si="12"/>
        <v>2124078.4175141882</v>
      </c>
      <c r="M79" s="30"/>
      <c r="N79" s="30"/>
      <c r="O79" s="30"/>
      <c r="P79" s="4"/>
      <c r="Q79" s="31">
        <f>+(B79*100/B78)-100</f>
        <v>6.6399362465365499</v>
      </c>
    </row>
    <row r="80" spans="1:17" x14ac:dyDescent="0.25">
      <c r="A80" s="32">
        <v>37653</v>
      </c>
      <c r="B80" s="8">
        <f>+B79</f>
        <v>982205</v>
      </c>
      <c r="C80" s="33">
        <f t="shared" si="10"/>
        <v>29466.149999999998</v>
      </c>
      <c r="D80" s="33">
        <f>+D79</f>
        <v>0</v>
      </c>
      <c r="E80" s="33">
        <f>+E79</f>
        <v>0</v>
      </c>
      <c r="F80" s="5"/>
      <c r="G80" s="5"/>
      <c r="H80" s="5"/>
      <c r="I80" s="5"/>
      <c r="J80" s="5"/>
      <c r="K80" s="5"/>
      <c r="L80" s="33">
        <f t="shared" si="12"/>
        <v>1011671.15</v>
      </c>
      <c r="M80" s="34"/>
      <c r="N80" s="34"/>
      <c r="O80" s="34"/>
      <c r="P80" s="5"/>
      <c r="Q80" s="35"/>
    </row>
    <row r="81" spans="1:17" x14ac:dyDescent="0.25">
      <c r="A81" s="32">
        <v>37681</v>
      </c>
      <c r="B81" s="8">
        <f t="shared" ref="B81:E96" si="13">+B80</f>
        <v>982205</v>
      </c>
      <c r="C81" s="33">
        <f t="shared" si="10"/>
        <v>29466.149999999998</v>
      </c>
      <c r="D81" s="33">
        <f t="shared" si="10"/>
        <v>0</v>
      </c>
      <c r="E81" s="33">
        <f t="shared" si="10"/>
        <v>0</v>
      </c>
      <c r="F81" s="5"/>
      <c r="G81" s="5"/>
      <c r="H81" s="5"/>
      <c r="I81" s="5"/>
      <c r="J81" s="5"/>
      <c r="K81" s="5"/>
      <c r="L81" s="33">
        <f t="shared" si="12"/>
        <v>1011671.15</v>
      </c>
      <c r="M81" s="34"/>
      <c r="N81" s="34"/>
      <c r="O81" s="34"/>
      <c r="P81" s="5"/>
      <c r="Q81" s="35"/>
    </row>
    <row r="82" spans="1:17" x14ac:dyDescent="0.25">
      <c r="A82" s="32">
        <v>37712</v>
      </c>
      <c r="B82" s="8">
        <f t="shared" si="13"/>
        <v>982205</v>
      </c>
      <c r="C82" s="33">
        <f t="shared" si="10"/>
        <v>29466.149999999998</v>
      </c>
      <c r="D82" s="33">
        <f t="shared" si="10"/>
        <v>0</v>
      </c>
      <c r="E82" s="33">
        <f t="shared" si="10"/>
        <v>0</v>
      </c>
      <c r="F82" s="5"/>
      <c r="G82" s="5"/>
      <c r="H82" s="5"/>
      <c r="I82" s="5"/>
      <c r="J82" s="5"/>
      <c r="K82" s="5"/>
      <c r="L82" s="33">
        <f t="shared" si="12"/>
        <v>1011671.15</v>
      </c>
      <c r="M82" s="34"/>
      <c r="N82" s="34"/>
      <c r="O82" s="34"/>
      <c r="P82" s="5"/>
      <c r="Q82" s="35"/>
    </row>
    <row r="83" spans="1:17" x14ac:dyDescent="0.25">
      <c r="A83" s="32">
        <v>37742</v>
      </c>
      <c r="B83" s="8">
        <f t="shared" si="13"/>
        <v>982205</v>
      </c>
      <c r="C83" s="33">
        <f t="shared" si="10"/>
        <v>29466.149999999998</v>
      </c>
      <c r="D83" s="33">
        <f t="shared" si="10"/>
        <v>0</v>
      </c>
      <c r="E83" s="33">
        <f t="shared" si="10"/>
        <v>0</v>
      </c>
      <c r="F83" s="5"/>
      <c r="G83" s="5"/>
      <c r="H83" s="5"/>
      <c r="I83" s="5"/>
      <c r="J83" s="5"/>
      <c r="K83" s="5"/>
      <c r="L83" s="33">
        <f t="shared" si="12"/>
        <v>1011671.15</v>
      </c>
      <c r="M83" s="34"/>
      <c r="N83" s="34"/>
      <c r="O83" s="34"/>
      <c r="P83" s="5"/>
      <c r="Q83" s="35"/>
    </row>
    <row r="84" spans="1:17" x14ac:dyDescent="0.25">
      <c r="A84" s="32">
        <v>37773</v>
      </c>
      <c r="B84" s="8">
        <f t="shared" si="13"/>
        <v>982205</v>
      </c>
      <c r="C84" s="33">
        <f t="shared" si="13"/>
        <v>29466.149999999998</v>
      </c>
      <c r="D84" s="33">
        <f t="shared" si="13"/>
        <v>0</v>
      </c>
      <c r="E84" s="33">
        <f t="shared" si="13"/>
        <v>0</v>
      </c>
      <c r="F84" s="5"/>
      <c r="G84" s="5"/>
      <c r="H84" s="10">
        <f>(B84+C84+D84+E84+F79/12)/30*37</f>
        <v>1306996.0318278475</v>
      </c>
      <c r="I84" s="5"/>
      <c r="J84" s="5"/>
      <c r="K84" s="5"/>
      <c r="L84" s="33">
        <f t="shared" si="12"/>
        <v>2318667.1818278474</v>
      </c>
      <c r="M84" s="34"/>
      <c r="N84" s="34"/>
      <c r="O84" s="34"/>
      <c r="P84" s="5"/>
      <c r="Q84" s="35"/>
    </row>
    <row r="85" spans="1:17" x14ac:dyDescent="0.25">
      <c r="A85" s="32">
        <v>37803</v>
      </c>
      <c r="B85" s="8">
        <f t="shared" si="13"/>
        <v>982205</v>
      </c>
      <c r="C85" s="33">
        <f t="shared" si="13"/>
        <v>29466.149999999998</v>
      </c>
      <c r="D85" s="33">
        <f t="shared" si="13"/>
        <v>0</v>
      </c>
      <c r="E85" s="33">
        <f t="shared" si="13"/>
        <v>0</v>
      </c>
      <c r="F85" s="5"/>
      <c r="G85" s="5"/>
      <c r="H85" s="5"/>
      <c r="I85" s="5"/>
      <c r="J85" s="5"/>
      <c r="K85" s="5"/>
      <c r="L85" s="33">
        <f t="shared" si="12"/>
        <v>1011671.15</v>
      </c>
      <c r="M85" s="34"/>
      <c r="N85" s="34"/>
      <c r="O85" s="34"/>
      <c r="P85" s="5"/>
      <c r="Q85" s="35"/>
    </row>
    <row r="86" spans="1:17" x14ac:dyDescent="0.25">
      <c r="A86" s="32">
        <v>37834</v>
      </c>
      <c r="B86" s="8">
        <f t="shared" si="13"/>
        <v>982205</v>
      </c>
      <c r="C86" s="33">
        <f t="shared" si="13"/>
        <v>29466.149999999998</v>
      </c>
      <c r="D86" s="33">
        <f t="shared" si="13"/>
        <v>0</v>
      </c>
      <c r="E86" s="33">
        <f t="shared" si="13"/>
        <v>0</v>
      </c>
      <c r="F86" s="5"/>
      <c r="G86" s="5"/>
      <c r="H86" s="5"/>
      <c r="I86" s="5"/>
      <c r="J86" s="5"/>
      <c r="K86" s="5"/>
      <c r="L86" s="33">
        <f t="shared" si="12"/>
        <v>1011671.15</v>
      </c>
      <c r="M86" s="34"/>
      <c r="N86" s="34"/>
      <c r="O86" s="34"/>
      <c r="P86" s="5"/>
      <c r="Q86" s="35"/>
    </row>
    <row r="87" spans="1:17" x14ac:dyDescent="0.25">
      <c r="A87" s="32">
        <v>37865</v>
      </c>
      <c r="B87" s="8">
        <f t="shared" si="13"/>
        <v>982205</v>
      </c>
      <c r="C87" s="33">
        <f t="shared" si="13"/>
        <v>29466.149999999998</v>
      </c>
      <c r="D87" s="33">
        <f t="shared" si="13"/>
        <v>0</v>
      </c>
      <c r="E87" s="33">
        <f t="shared" si="13"/>
        <v>0</v>
      </c>
      <c r="F87" s="5"/>
      <c r="G87" s="5"/>
      <c r="H87" s="5"/>
      <c r="I87" s="5"/>
      <c r="J87" s="5"/>
      <c r="K87" s="5"/>
      <c r="L87" s="33">
        <f t="shared" si="12"/>
        <v>1011671.15</v>
      </c>
      <c r="M87" s="34"/>
      <c r="N87" s="34"/>
      <c r="O87" s="34"/>
      <c r="P87" s="5"/>
      <c r="Q87" s="35"/>
    </row>
    <row r="88" spans="1:17" x14ac:dyDescent="0.25">
      <c r="A88" s="32">
        <v>37895</v>
      </c>
      <c r="B88" s="8">
        <f t="shared" si="13"/>
        <v>982205</v>
      </c>
      <c r="C88" s="33">
        <f t="shared" si="13"/>
        <v>29466.149999999998</v>
      </c>
      <c r="D88" s="33">
        <f t="shared" si="13"/>
        <v>0</v>
      </c>
      <c r="E88" s="33">
        <f t="shared" si="13"/>
        <v>0</v>
      </c>
      <c r="F88" s="5"/>
      <c r="G88" s="5"/>
      <c r="H88" s="5"/>
      <c r="I88" s="5"/>
      <c r="J88" s="5"/>
      <c r="K88" s="5"/>
      <c r="L88" s="33">
        <f t="shared" si="12"/>
        <v>1011671.15</v>
      </c>
      <c r="M88" s="34"/>
      <c r="N88" s="34"/>
      <c r="O88" s="34"/>
      <c r="P88" s="5"/>
      <c r="Q88" s="35"/>
    </row>
    <row r="89" spans="1:17" x14ac:dyDescent="0.25">
      <c r="A89" s="32">
        <v>37926</v>
      </c>
      <c r="B89" s="8">
        <f t="shared" si="13"/>
        <v>982205</v>
      </c>
      <c r="C89" s="33">
        <f t="shared" si="13"/>
        <v>29466.149999999998</v>
      </c>
      <c r="D89" s="33">
        <f t="shared" si="13"/>
        <v>0</v>
      </c>
      <c r="E89" s="33">
        <f t="shared" si="13"/>
        <v>0</v>
      </c>
      <c r="F89" s="10"/>
      <c r="G89" s="10"/>
      <c r="H89" s="5"/>
      <c r="I89" s="10"/>
      <c r="J89" s="5"/>
      <c r="K89" s="5"/>
      <c r="L89" s="33">
        <f t="shared" si="12"/>
        <v>1011671.15</v>
      </c>
      <c r="M89" s="34"/>
      <c r="N89" s="34"/>
      <c r="O89" s="34"/>
      <c r="P89" s="5"/>
      <c r="Q89" s="35"/>
    </row>
    <row r="90" spans="1:17" ht="15.75" thickBot="1" x14ac:dyDescent="0.3">
      <c r="A90" s="36">
        <v>37956</v>
      </c>
      <c r="B90" s="9">
        <f t="shared" si="13"/>
        <v>982205</v>
      </c>
      <c r="C90" s="37">
        <f t="shared" si="13"/>
        <v>29466.149999999998</v>
      </c>
      <c r="D90" s="37">
        <f t="shared" si="13"/>
        <v>0</v>
      </c>
      <c r="E90" s="37">
        <f t="shared" si="13"/>
        <v>0</v>
      </c>
      <c r="F90" s="6"/>
      <c r="G90" s="6"/>
      <c r="H90" s="6"/>
      <c r="I90" s="6"/>
      <c r="J90" s="11">
        <f>(B90+C90+D90+E90+F79/12+H84/12+I79/12)/12*12</f>
        <v>1208171.1582785032</v>
      </c>
      <c r="K90" s="11"/>
      <c r="L90" s="37">
        <f t="shared" si="12"/>
        <v>2219842.3082785034</v>
      </c>
      <c r="M90" s="38">
        <v>360</v>
      </c>
      <c r="N90" s="39">
        <f>(B90+C90+D90+E90+F79/12+H84/12+I79/12+J90/12)/360*M90</f>
        <v>1308852.0881350453</v>
      </c>
      <c r="O90" s="39">
        <f>N90*12%/360*M90</f>
        <v>157062.25057620544</v>
      </c>
      <c r="P90" s="39">
        <f>SUM(L79:L90)+N90+O90</f>
        <v>17233542.596331794</v>
      </c>
      <c r="Q90" s="40"/>
    </row>
    <row r="91" spans="1:17" x14ac:dyDescent="0.25">
      <c r="A91" s="27">
        <v>37987</v>
      </c>
      <c r="B91" s="7">
        <v>1051254</v>
      </c>
      <c r="C91" s="28">
        <f>+B91*0.03</f>
        <v>31537.62</v>
      </c>
      <c r="D91" s="28">
        <v>0</v>
      </c>
      <c r="E91" s="28">
        <v>0</v>
      </c>
      <c r="F91" s="29">
        <f>(B91+C91+D91+E91+H84/12+I91/12)/30*15</f>
        <v>616930.46028449375</v>
      </c>
      <c r="G91" s="29">
        <f>B85/30*2</f>
        <v>65480.333333333336</v>
      </c>
      <c r="H91" s="4"/>
      <c r="I91" s="29">
        <f>(+B85+C85)*0.5</f>
        <v>505835.57500000001</v>
      </c>
      <c r="J91" s="4"/>
      <c r="K91" s="4"/>
      <c r="L91" s="28">
        <f t="shared" si="12"/>
        <v>2271037.9886178272</v>
      </c>
      <c r="M91" s="30"/>
      <c r="N91" s="30"/>
      <c r="O91" s="30"/>
      <c r="P91" s="4"/>
      <c r="Q91" s="31">
        <f>+(B91*100/B90)-100</f>
        <v>7.0299988291649953</v>
      </c>
    </row>
    <row r="92" spans="1:17" x14ac:dyDescent="0.25">
      <c r="A92" s="32">
        <v>38018</v>
      </c>
      <c r="B92" s="8">
        <f>+B91</f>
        <v>1051254</v>
      </c>
      <c r="C92" s="33">
        <f t="shared" si="13"/>
        <v>31537.62</v>
      </c>
      <c r="D92" s="33">
        <f>+D91</f>
        <v>0</v>
      </c>
      <c r="E92" s="33">
        <f>+E91</f>
        <v>0</v>
      </c>
      <c r="F92" s="5"/>
      <c r="G92" s="5"/>
      <c r="H92" s="5"/>
      <c r="I92" s="5"/>
      <c r="J92" s="5"/>
      <c r="K92" s="5"/>
      <c r="L92" s="33">
        <f t="shared" si="12"/>
        <v>1082791.6200000001</v>
      </c>
      <c r="M92" s="34"/>
      <c r="N92" s="34"/>
      <c r="O92" s="34"/>
      <c r="P92" s="5"/>
      <c r="Q92" s="35"/>
    </row>
    <row r="93" spans="1:17" x14ac:dyDescent="0.25">
      <c r="A93" s="32">
        <v>38047</v>
      </c>
      <c r="B93" s="8">
        <f t="shared" ref="B93:E108" si="14">+B92</f>
        <v>1051254</v>
      </c>
      <c r="C93" s="33">
        <f t="shared" si="13"/>
        <v>31537.62</v>
      </c>
      <c r="D93" s="33">
        <f t="shared" si="13"/>
        <v>0</v>
      </c>
      <c r="E93" s="33">
        <f t="shared" si="13"/>
        <v>0</v>
      </c>
      <c r="F93" s="5"/>
      <c r="G93" s="5"/>
      <c r="H93" s="5"/>
      <c r="I93" s="5"/>
      <c r="J93" s="5"/>
      <c r="K93" s="5"/>
      <c r="L93" s="33">
        <f t="shared" si="12"/>
        <v>1082791.6200000001</v>
      </c>
      <c r="M93" s="34"/>
      <c r="N93" s="34"/>
      <c r="O93" s="34"/>
      <c r="P93" s="5"/>
      <c r="Q93" s="35"/>
    </row>
    <row r="94" spans="1:17" x14ac:dyDescent="0.25">
      <c r="A94" s="32">
        <v>38078</v>
      </c>
      <c r="B94" s="8">
        <f t="shared" si="14"/>
        <v>1051254</v>
      </c>
      <c r="C94" s="33">
        <f t="shared" si="13"/>
        <v>31537.62</v>
      </c>
      <c r="D94" s="33">
        <f t="shared" si="13"/>
        <v>0</v>
      </c>
      <c r="E94" s="33">
        <f t="shared" si="13"/>
        <v>0</v>
      </c>
      <c r="F94" s="5"/>
      <c r="G94" s="5"/>
      <c r="H94" s="5"/>
      <c r="I94" s="5"/>
      <c r="J94" s="5"/>
      <c r="K94" s="5"/>
      <c r="L94" s="33">
        <f t="shared" si="12"/>
        <v>1082791.6200000001</v>
      </c>
      <c r="M94" s="34"/>
      <c r="N94" s="34"/>
      <c r="O94" s="34"/>
      <c r="P94" s="5"/>
      <c r="Q94" s="35"/>
    </row>
    <row r="95" spans="1:17" x14ac:dyDescent="0.25">
      <c r="A95" s="32">
        <v>38108</v>
      </c>
      <c r="B95" s="8">
        <f t="shared" si="14"/>
        <v>1051254</v>
      </c>
      <c r="C95" s="33">
        <f t="shared" si="13"/>
        <v>31537.62</v>
      </c>
      <c r="D95" s="33">
        <f t="shared" si="13"/>
        <v>0</v>
      </c>
      <c r="E95" s="33">
        <f t="shared" si="13"/>
        <v>0</v>
      </c>
      <c r="F95" s="5"/>
      <c r="G95" s="5"/>
      <c r="H95" s="5"/>
      <c r="I95" s="5"/>
      <c r="J95" s="5"/>
      <c r="K95" s="5"/>
      <c r="L95" s="33">
        <f t="shared" si="12"/>
        <v>1082791.6200000001</v>
      </c>
      <c r="M95" s="34"/>
      <c r="N95" s="34"/>
      <c r="O95" s="34"/>
      <c r="P95" s="5"/>
      <c r="Q95" s="35"/>
    </row>
    <row r="96" spans="1:17" x14ac:dyDescent="0.25">
      <c r="A96" s="32">
        <v>38139</v>
      </c>
      <c r="B96" s="8">
        <f t="shared" si="14"/>
        <v>1051254</v>
      </c>
      <c r="C96" s="33">
        <f t="shared" si="13"/>
        <v>31537.62</v>
      </c>
      <c r="D96" s="33">
        <f t="shared" si="13"/>
        <v>0</v>
      </c>
      <c r="E96" s="33">
        <f t="shared" si="13"/>
        <v>0</v>
      </c>
      <c r="F96" s="5"/>
      <c r="G96" s="5"/>
      <c r="H96" s="10">
        <f>(B96+C96+D96+E96+F91/12)/30*37</f>
        <v>1398849.7397514619</v>
      </c>
      <c r="I96" s="5"/>
      <c r="J96" s="5"/>
      <c r="K96" s="5"/>
      <c r="L96" s="33">
        <f t="shared" si="12"/>
        <v>2481641.359751462</v>
      </c>
      <c r="M96" s="34"/>
      <c r="N96" s="34"/>
      <c r="O96" s="34"/>
      <c r="P96" s="5"/>
      <c r="Q96" s="35"/>
    </row>
    <row r="97" spans="1:17" x14ac:dyDescent="0.25">
      <c r="A97" s="32">
        <v>38169</v>
      </c>
      <c r="B97" s="8">
        <f t="shared" si="14"/>
        <v>1051254</v>
      </c>
      <c r="C97" s="33">
        <f t="shared" si="14"/>
        <v>31537.62</v>
      </c>
      <c r="D97" s="33">
        <f t="shared" si="14"/>
        <v>0</v>
      </c>
      <c r="E97" s="33">
        <f t="shared" si="14"/>
        <v>0</v>
      </c>
      <c r="F97" s="5"/>
      <c r="G97" s="5"/>
      <c r="H97" s="5"/>
      <c r="I97" s="5"/>
      <c r="J97" s="5"/>
      <c r="K97" s="5"/>
      <c r="L97" s="33">
        <f t="shared" si="12"/>
        <v>1082791.6200000001</v>
      </c>
      <c r="M97" s="34"/>
      <c r="N97" s="34"/>
      <c r="O97" s="34"/>
      <c r="P97" s="5"/>
      <c r="Q97" s="35"/>
    </row>
    <row r="98" spans="1:17" x14ac:dyDescent="0.25">
      <c r="A98" s="32">
        <v>38200</v>
      </c>
      <c r="B98" s="8">
        <f t="shared" si="14"/>
        <v>1051254</v>
      </c>
      <c r="C98" s="33">
        <f t="shared" si="14"/>
        <v>31537.62</v>
      </c>
      <c r="D98" s="33">
        <f t="shared" si="14"/>
        <v>0</v>
      </c>
      <c r="E98" s="33">
        <f t="shared" si="14"/>
        <v>0</v>
      </c>
      <c r="F98" s="5"/>
      <c r="G98" s="5"/>
      <c r="H98" s="5"/>
      <c r="I98" s="5"/>
      <c r="J98" s="5"/>
      <c r="K98" s="5"/>
      <c r="L98" s="33">
        <f t="shared" si="12"/>
        <v>1082791.6200000001</v>
      </c>
      <c r="M98" s="34"/>
      <c r="N98" s="34"/>
      <c r="O98" s="34"/>
      <c r="P98" s="5"/>
      <c r="Q98" s="35"/>
    </row>
    <row r="99" spans="1:17" x14ac:dyDescent="0.25">
      <c r="A99" s="32">
        <v>38231</v>
      </c>
      <c r="B99" s="8">
        <f t="shared" si="14"/>
        <v>1051254</v>
      </c>
      <c r="C99" s="33">
        <f t="shared" si="14"/>
        <v>31537.62</v>
      </c>
      <c r="D99" s="33">
        <f t="shared" si="14"/>
        <v>0</v>
      </c>
      <c r="E99" s="33">
        <f t="shared" si="14"/>
        <v>0</v>
      </c>
      <c r="F99" s="5"/>
      <c r="G99" s="5"/>
      <c r="H99" s="5"/>
      <c r="I99" s="5"/>
      <c r="J99" s="5"/>
      <c r="K99" s="5"/>
      <c r="L99" s="33">
        <f t="shared" si="12"/>
        <v>1082791.6200000001</v>
      </c>
      <c r="M99" s="34"/>
      <c r="N99" s="34"/>
      <c r="O99" s="34"/>
      <c r="P99" s="5"/>
      <c r="Q99" s="35"/>
    </row>
    <row r="100" spans="1:17" x14ac:dyDescent="0.25">
      <c r="A100" s="32">
        <v>38261</v>
      </c>
      <c r="B100" s="8">
        <f t="shared" si="14"/>
        <v>1051254</v>
      </c>
      <c r="C100" s="33">
        <f t="shared" si="14"/>
        <v>31537.62</v>
      </c>
      <c r="D100" s="33">
        <f t="shared" si="14"/>
        <v>0</v>
      </c>
      <c r="E100" s="33">
        <f t="shared" si="14"/>
        <v>0</v>
      </c>
      <c r="F100" s="5"/>
      <c r="G100" s="5"/>
      <c r="H100" s="5"/>
      <c r="I100" s="5"/>
      <c r="J100" s="5"/>
      <c r="K100" s="5"/>
      <c r="L100" s="33">
        <f t="shared" si="12"/>
        <v>1082791.6200000001</v>
      </c>
      <c r="M100" s="34"/>
      <c r="N100" s="34"/>
      <c r="O100" s="34"/>
      <c r="P100" s="5"/>
      <c r="Q100" s="35"/>
    </row>
    <row r="101" spans="1:17" x14ac:dyDescent="0.25">
      <c r="A101" s="32">
        <v>38292</v>
      </c>
      <c r="B101" s="8">
        <f t="shared" si="14"/>
        <v>1051254</v>
      </c>
      <c r="C101" s="33">
        <f t="shared" si="14"/>
        <v>31537.62</v>
      </c>
      <c r="D101" s="33">
        <f t="shared" si="14"/>
        <v>0</v>
      </c>
      <c r="E101" s="33">
        <f t="shared" si="14"/>
        <v>0</v>
      </c>
      <c r="F101" s="10"/>
      <c r="G101" s="10"/>
      <c r="H101" s="5"/>
      <c r="I101" s="10"/>
      <c r="J101" s="5"/>
      <c r="K101" s="5"/>
      <c r="L101" s="33">
        <f t="shared" si="12"/>
        <v>1082791.6200000001</v>
      </c>
      <c r="M101" s="34"/>
      <c r="N101" s="34"/>
      <c r="O101" s="34"/>
      <c r="P101" s="5"/>
      <c r="Q101" s="35"/>
    </row>
    <row r="102" spans="1:17" ht="15.75" thickBot="1" x14ac:dyDescent="0.3">
      <c r="A102" s="36">
        <v>38322</v>
      </c>
      <c r="B102" s="9">
        <f t="shared" si="14"/>
        <v>1051254</v>
      </c>
      <c r="C102" s="37">
        <f t="shared" si="14"/>
        <v>31537.62</v>
      </c>
      <c r="D102" s="37">
        <f t="shared" si="14"/>
        <v>0</v>
      </c>
      <c r="E102" s="37">
        <f t="shared" si="14"/>
        <v>0</v>
      </c>
      <c r="F102" s="6"/>
      <c r="G102" s="6"/>
      <c r="H102" s="6"/>
      <c r="I102" s="6"/>
      <c r="J102" s="11">
        <f>(B102+C102+D102+E102+F91/12+H96/12+I91/12)/12*12</f>
        <v>1292926.2679196631</v>
      </c>
      <c r="K102" s="11"/>
      <c r="L102" s="37">
        <f t="shared" si="12"/>
        <v>2375717.8879196635</v>
      </c>
      <c r="M102" s="38">
        <v>360</v>
      </c>
      <c r="N102" s="39">
        <f>(B102+C102+D102+E102+F91/12+H96/12+I91/12+J102/12)/360*M102</f>
        <v>1400670.1235796351</v>
      </c>
      <c r="O102" s="39">
        <f>N102*12%/360*M102</f>
        <v>168080.41482955619</v>
      </c>
      <c r="P102" s="39">
        <f>SUM(L91:L102)+N102+O102</f>
        <v>18442272.354698151</v>
      </c>
      <c r="Q102" s="40"/>
    </row>
    <row r="103" spans="1:17" x14ac:dyDescent="0.25">
      <c r="A103" s="27">
        <v>38353</v>
      </c>
      <c r="B103" s="7">
        <v>1124319</v>
      </c>
      <c r="C103" s="28">
        <f>+B103*0.03</f>
        <v>33729.57</v>
      </c>
      <c r="D103" s="28">
        <v>0</v>
      </c>
      <c r="E103" s="28">
        <v>0</v>
      </c>
      <c r="F103" s="29">
        <f>(B103+C103+D103+E103+H96/12+I103/12)/30*15</f>
        <v>659867.84957297752</v>
      </c>
      <c r="G103" s="29">
        <f>B97/30*2</f>
        <v>70083.600000000006</v>
      </c>
      <c r="H103" s="4"/>
      <c r="I103" s="29">
        <f>(+B97+C97)*0.5</f>
        <v>541395.81000000006</v>
      </c>
      <c r="J103" s="4"/>
      <c r="K103" s="4"/>
      <c r="L103" s="28">
        <f t="shared" si="12"/>
        <v>2429395.8295729775</v>
      </c>
      <c r="M103" s="30"/>
      <c r="N103" s="30"/>
      <c r="O103" s="30"/>
      <c r="P103" s="4"/>
      <c r="Q103" s="31">
        <f>+(B103*100/B102)-100</f>
        <v>6.9502708194213767</v>
      </c>
    </row>
    <row r="104" spans="1:17" x14ac:dyDescent="0.25">
      <c r="A104" s="32">
        <v>38384</v>
      </c>
      <c r="B104" s="8">
        <f>+B103</f>
        <v>1124319</v>
      </c>
      <c r="C104" s="33">
        <f t="shared" si="14"/>
        <v>33729.57</v>
      </c>
      <c r="D104" s="33">
        <f>+D103</f>
        <v>0</v>
      </c>
      <c r="E104" s="33">
        <f>+E103</f>
        <v>0</v>
      </c>
      <c r="F104" s="5"/>
      <c r="G104" s="5"/>
      <c r="H104" s="5"/>
      <c r="I104" s="5"/>
      <c r="J104" s="5"/>
      <c r="K104" s="5"/>
      <c r="L104" s="33">
        <f t="shared" si="12"/>
        <v>1158048.57</v>
      </c>
      <c r="M104" s="34"/>
      <c r="N104" s="34"/>
      <c r="O104" s="34"/>
      <c r="P104" s="5"/>
      <c r="Q104" s="35"/>
    </row>
    <row r="105" spans="1:17" x14ac:dyDescent="0.25">
      <c r="A105" s="32">
        <v>38412</v>
      </c>
      <c r="B105" s="8">
        <f t="shared" ref="B105:E120" si="15">+B104</f>
        <v>1124319</v>
      </c>
      <c r="C105" s="33">
        <f t="shared" si="14"/>
        <v>33729.57</v>
      </c>
      <c r="D105" s="33">
        <f t="shared" si="14"/>
        <v>0</v>
      </c>
      <c r="E105" s="33">
        <f t="shared" si="14"/>
        <v>0</v>
      </c>
      <c r="F105" s="5"/>
      <c r="G105" s="5"/>
      <c r="H105" s="5"/>
      <c r="I105" s="5"/>
      <c r="J105" s="5"/>
      <c r="K105" s="5"/>
      <c r="L105" s="33">
        <f t="shared" si="12"/>
        <v>1158048.57</v>
      </c>
      <c r="M105" s="34"/>
      <c r="N105" s="34"/>
      <c r="O105" s="34"/>
      <c r="P105" s="5"/>
      <c r="Q105" s="35"/>
    </row>
    <row r="106" spans="1:17" x14ac:dyDescent="0.25">
      <c r="A106" s="32">
        <v>38443</v>
      </c>
      <c r="B106" s="8">
        <f t="shared" si="15"/>
        <v>1124319</v>
      </c>
      <c r="C106" s="33">
        <f t="shared" si="14"/>
        <v>33729.57</v>
      </c>
      <c r="D106" s="33">
        <f t="shared" si="14"/>
        <v>0</v>
      </c>
      <c r="E106" s="33">
        <f t="shared" si="14"/>
        <v>0</v>
      </c>
      <c r="F106" s="5"/>
      <c r="G106" s="5"/>
      <c r="H106" s="5"/>
      <c r="I106" s="5"/>
      <c r="J106" s="5"/>
      <c r="K106" s="5"/>
      <c r="L106" s="33">
        <f t="shared" si="12"/>
        <v>1158048.57</v>
      </c>
      <c r="M106" s="34"/>
      <c r="N106" s="34"/>
      <c r="O106" s="34"/>
      <c r="P106" s="5"/>
      <c r="Q106" s="35"/>
    </row>
    <row r="107" spans="1:17" x14ac:dyDescent="0.25">
      <c r="A107" s="32">
        <v>38473</v>
      </c>
      <c r="B107" s="8">
        <f t="shared" si="15"/>
        <v>1124319</v>
      </c>
      <c r="C107" s="33">
        <f t="shared" si="14"/>
        <v>33729.57</v>
      </c>
      <c r="D107" s="33">
        <f t="shared" si="14"/>
        <v>0</v>
      </c>
      <c r="E107" s="33">
        <f t="shared" si="14"/>
        <v>0</v>
      </c>
      <c r="F107" s="5"/>
      <c r="G107" s="5"/>
      <c r="H107" s="5"/>
      <c r="I107" s="5"/>
      <c r="J107" s="5"/>
      <c r="K107" s="5"/>
      <c r="L107" s="33">
        <f t="shared" si="12"/>
        <v>1158048.57</v>
      </c>
      <c r="M107" s="34"/>
      <c r="N107" s="34"/>
      <c r="O107" s="34"/>
      <c r="P107" s="5"/>
      <c r="Q107" s="35"/>
    </row>
    <row r="108" spans="1:17" x14ac:dyDescent="0.25">
      <c r="A108" s="32">
        <v>38504</v>
      </c>
      <c r="B108" s="8">
        <f t="shared" si="15"/>
        <v>1124319</v>
      </c>
      <c r="C108" s="33">
        <f t="shared" si="14"/>
        <v>33729.57</v>
      </c>
      <c r="D108" s="33">
        <f t="shared" si="14"/>
        <v>0</v>
      </c>
      <c r="E108" s="33">
        <f t="shared" si="14"/>
        <v>0</v>
      </c>
      <c r="F108" s="5"/>
      <c r="G108" s="5"/>
      <c r="H108" s="10">
        <f>(B108+C108+D108+E108+F103/12)/30*37</f>
        <v>1496079.6542061116</v>
      </c>
      <c r="I108" s="5"/>
      <c r="J108" s="5"/>
      <c r="K108" s="5"/>
      <c r="L108" s="33">
        <f t="shared" si="12"/>
        <v>2654128.2242061114</v>
      </c>
      <c r="M108" s="34"/>
      <c r="N108" s="34"/>
      <c r="O108" s="34"/>
      <c r="P108" s="5"/>
      <c r="Q108" s="35"/>
    </row>
    <row r="109" spans="1:17" x14ac:dyDescent="0.25">
      <c r="A109" s="32">
        <v>38534</v>
      </c>
      <c r="B109" s="8">
        <f t="shared" si="15"/>
        <v>1124319</v>
      </c>
      <c r="C109" s="33">
        <f t="shared" si="15"/>
        <v>33729.57</v>
      </c>
      <c r="D109" s="33">
        <f t="shared" si="15"/>
        <v>0</v>
      </c>
      <c r="E109" s="33">
        <f t="shared" si="15"/>
        <v>0</v>
      </c>
      <c r="F109" s="5"/>
      <c r="G109" s="5"/>
      <c r="H109" s="5"/>
      <c r="I109" s="5"/>
      <c r="J109" s="5"/>
      <c r="K109" s="5"/>
      <c r="L109" s="33">
        <f t="shared" si="12"/>
        <v>1158048.57</v>
      </c>
      <c r="M109" s="34"/>
      <c r="N109" s="34"/>
      <c r="O109" s="34"/>
      <c r="P109" s="5"/>
      <c r="Q109" s="35"/>
    </row>
    <row r="110" spans="1:17" x14ac:dyDescent="0.25">
      <c r="A110" s="32">
        <v>38565</v>
      </c>
      <c r="B110" s="8">
        <f t="shared" si="15"/>
        <v>1124319</v>
      </c>
      <c r="C110" s="33">
        <f t="shared" si="15"/>
        <v>33729.57</v>
      </c>
      <c r="D110" s="33">
        <f t="shared" si="15"/>
        <v>0</v>
      </c>
      <c r="E110" s="33">
        <f t="shared" si="15"/>
        <v>0</v>
      </c>
      <c r="F110" s="5"/>
      <c r="G110" s="5"/>
      <c r="H110" s="5"/>
      <c r="I110" s="5"/>
      <c r="J110" s="5"/>
      <c r="K110" s="5"/>
      <c r="L110" s="33">
        <f t="shared" si="12"/>
        <v>1158048.57</v>
      </c>
      <c r="M110" s="34"/>
      <c r="N110" s="34"/>
      <c r="O110" s="34"/>
      <c r="P110" s="5"/>
      <c r="Q110" s="35"/>
    </row>
    <row r="111" spans="1:17" x14ac:dyDescent="0.25">
      <c r="A111" s="32">
        <v>38596</v>
      </c>
      <c r="B111" s="8">
        <f t="shared" si="15"/>
        <v>1124319</v>
      </c>
      <c r="C111" s="33">
        <f t="shared" si="15"/>
        <v>33729.57</v>
      </c>
      <c r="D111" s="33">
        <f t="shared" si="15"/>
        <v>0</v>
      </c>
      <c r="E111" s="33">
        <f t="shared" si="15"/>
        <v>0</v>
      </c>
      <c r="F111" s="5"/>
      <c r="G111" s="5"/>
      <c r="H111" s="5"/>
      <c r="I111" s="5"/>
      <c r="J111" s="5"/>
      <c r="K111" s="5"/>
      <c r="L111" s="33">
        <f t="shared" si="12"/>
        <v>1158048.57</v>
      </c>
      <c r="M111" s="34"/>
      <c r="N111" s="34"/>
      <c r="O111" s="34"/>
      <c r="P111" s="5"/>
      <c r="Q111" s="35"/>
    </row>
    <row r="112" spans="1:17" x14ac:dyDescent="0.25">
      <c r="A112" s="32">
        <v>38626</v>
      </c>
      <c r="B112" s="8">
        <f t="shared" si="15"/>
        <v>1124319</v>
      </c>
      <c r="C112" s="33">
        <f t="shared" si="15"/>
        <v>33729.57</v>
      </c>
      <c r="D112" s="33">
        <f t="shared" si="15"/>
        <v>0</v>
      </c>
      <c r="E112" s="33">
        <f t="shared" si="15"/>
        <v>0</v>
      </c>
      <c r="F112" s="5"/>
      <c r="G112" s="5"/>
      <c r="H112" s="5"/>
      <c r="I112" s="5"/>
      <c r="J112" s="5"/>
      <c r="K112" s="5"/>
      <c r="L112" s="33">
        <f t="shared" si="12"/>
        <v>1158048.57</v>
      </c>
      <c r="M112" s="34"/>
      <c r="N112" s="34"/>
      <c r="O112" s="34"/>
      <c r="P112" s="5"/>
      <c r="Q112" s="35"/>
    </row>
    <row r="113" spans="1:17" x14ac:dyDescent="0.25">
      <c r="A113" s="32">
        <v>38657</v>
      </c>
      <c r="B113" s="8">
        <f t="shared" si="15"/>
        <v>1124319</v>
      </c>
      <c r="C113" s="33">
        <f t="shared" si="15"/>
        <v>33729.57</v>
      </c>
      <c r="D113" s="33">
        <f t="shared" si="15"/>
        <v>0</v>
      </c>
      <c r="E113" s="33">
        <f t="shared" si="15"/>
        <v>0</v>
      </c>
      <c r="F113" s="10"/>
      <c r="G113" s="10"/>
      <c r="H113" s="5"/>
      <c r="I113" s="10"/>
      <c r="J113" s="5"/>
      <c r="K113" s="5"/>
      <c r="L113" s="33">
        <f t="shared" si="12"/>
        <v>1158048.57</v>
      </c>
      <c r="M113" s="34"/>
      <c r="N113" s="34"/>
      <c r="O113" s="34"/>
      <c r="P113" s="5"/>
      <c r="Q113" s="35"/>
    </row>
    <row r="114" spans="1:17" ht="15.75" thickBot="1" x14ac:dyDescent="0.3">
      <c r="A114" s="36">
        <v>38687</v>
      </c>
      <c r="B114" s="9">
        <f t="shared" si="15"/>
        <v>1124319</v>
      </c>
      <c r="C114" s="37">
        <f t="shared" si="15"/>
        <v>33729.57</v>
      </c>
      <c r="D114" s="37">
        <f t="shared" si="15"/>
        <v>0</v>
      </c>
      <c r="E114" s="37">
        <f t="shared" si="15"/>
        <v>0</v>
      </c>
      <c r="F114" s="6"/>
      <c r="G114" s="6"/>
      <c r="H114" s="6"/>
      <c r="I114" s="6"/>
      <c r="J114" s="11">
        <f>(B114+C114+D114+E114+F103/12+H108/12+I103/12)/12*12</f>
        <v>1382827.1794815906</v>
      </c>
      <c r="K114" s="11"/>
      <c r="L114" s="37">
        <f t="shared" si="12"/>
        <v>2540875.7494815905</v>
      </c>
      <c r="M114" s="38">
        <v>360</v>
      </c>
      <c r="N114" s="39">
        <f>(B114+C114+D114+E114+F103/12+H108/12+I103/12+J114/12)/360*M114</f>
        <v>1498062.777771723</v>
      </c>
      <c r="O114" s="39">
        <f>N114*12%/360*M114</f>
        <v>179767.53333260675</v>
      </c>
      <c r="P114" s="39">
        <f>SUM(L103:L114)+N114+O114</f>
        <v>19724667.244365007</v>
      </c>
      <c r="Q114" s="40"/>
    </row>
    <row r="115" spans="1:17" x14ac:dyDescent="0.25">
      <c r="A115" s="27">
        <v>38718</v>
      </c>
      <c r="B115" s="7">
        <v>1201896</v>
      </c>
      <c r="C115" s="28">
        <f>+B115*0.05</f>
        <v>60094.8</v>
      </c>
      <c r="D115" s="28">
        <v>0</v>
      </c>
      <c r="E115" s="28">
        <v>0</v>
      </c>
      <c r="F115" s="29">
        <f>(B115+C115+D115+E115+H108/12+I115/12)/30*15</f>
        <v>717458.06413358799</v>
      </c>
      <c r="G115" s="29">
        <f>B109/30*2</f>
        <v>74954.600000000006</v>
      </c>
      <c r="H115" s="4"/>
      <c r="I115" s="29">
        <f>(+B109+C109)*0.5</f>
        <v>579024.28500000003</v>
      </c>
      <c r="J115" s="4"/>
      <c r="K115" s="4"/>
      <c r="L115" s="28">
        <f t="shared" si="12"/>
        <v>2633427.7491335883</v>
      </c>
      <c r="M115" s="30"/>
      <c r="N115" s="30"/>
      <c r="O115" s="30"/>
      <c r="P115" s="4"/>
      <c r="Q115" s="31">
        <f>+(B115*100/B114)-100</f>
        <v>6.899910078901101</v>
      </c>
    </row>
    <row r="116" spans="1:17" x14ac:dyDescent="0.25">
      <c r="A116" s="32">
        <v>38749</v>
      </c>
      <c r="B116" s="8">
        <f>+B115</f>
        <v>1201896</v>
      </c>
      <c r="C116" s="33">
        <f t="shared" si="15"/>
        <v>60094.8</v>
      </c>
      <c r="D116" s="33">
        <f>+D115</f>
        <v>0</v>
      </c>
      <c r="E116" s="33">
        <f>+E115</f>
        <v>0</v>
      </c>
      <c r="F116" s="5"/>
      <c r="G116" s="5"/>
      <c r="H116" s="5"/>
      <c r="I116" s="5"/>
      <c r="J116" s="5"/>
      <c r="K116" s="5"/>
      <c r="L116" s="33">
        <f t="shared" si="12"/>
        <v>1261990.8</v>
      </c>
      <c r="M116" s="34"/>
      <c r="N116" s="34"/>
      <c r="O116" s="34"/>
      <c r="P116" s="5"/>
      <c r="Q116" s="35"/>
    </row>
    <row r="117" spans="1:17" x14ac:dyDescent="0.25">
      <c r="A117" s="32">
        <v>38777</v>
      </c>
      <c r="B117" s="8">
        <f t="shared" ref="B117:E132" si="16">+B116</f>
        <v>1201896</v>
      </c>
      <c r="C117" s="33">
        <f t="shared" si="15"/>
        <v>60094.8</v>
      </c>
      <c r="D117" s="33">
        <f t="shared" si="15"/>
        <v>0</v>
      </c>
      <c r="E117" s="33">
        <f t="shared" si="15"/>
        <v>0</v>
      </c>
      <c r="F117" s="5"/>
      <c r="G117" s="5"/>
      <c r="H117" s="5"/>
      <c r="I117" s="5"/>
      <c r="J117" s="5"/>
      <c r="K117" s="5"/>
      <c r="L117" s="33">
        <f t="shared" si="12"/>
        <v>1261990.8</v>
      </c>
      <c r="M117" s="34"/>
      <c r="N117" s="34"/>
      <c r="O117" s="34"/>
      <c r="P117" s="5"/>
      <c r="Q117" s="35"/>
    </row>
    <row r="118" spans="1:17" x14ac:dyDescent="0.25">
      <c r="A118" s="32">
        <v>38808</v>
      </c>
      <c r="B118" s="8">
        <f t="shared" si="16"/>
        <v>1201896</v>
      </c>
      <c r="C118" s="33">
        <f t="shared" si="15"/>
        <v>60094.8</v>
      </c>
      <c r="D118" s="33">
        <f t="shared" si="15"/>
        <v>0</v>
      </c>
      <c r="E118" s="33">
        <f t="shared" si="15"/>
        <v>0</v>
      </c>
      <c r="F118" s="5"/>
      <c r="G118" s="5"/>
      <c r="H118" s="5"/>
      <c r="I118" s="5"/>
      <c r="J118" s="5"/>
      <c r="K118" s="5"/>
      <c r="L118" s="33">
        <f t="shared" si="12"/>
        <v>1261990.8</v>
      </c>
      <c r="M118" s="34"/>
      <c r="N118" s="34"/>
      <c r="O118" s="34"/>
      <c r="P118" s="5"/>
      <c r="Q118" s="35"/>
    </row>
    <row r="119" spans="1:17" x14ac:dyDescent="0.25">
      <c r="A119" s="32">
        <v>38838</v>
      </c>
      <c r="B119" s="8">
        <f t="shared" si="16"/>
        <v>1201896</v>
      </c>
      <c r="C119" s="33">
        <f t="shared" si="15"/>
        <v>60094.8</v>
      </c>
      <c r="D119" s="33">
        <f t="shared" si="15"/>
        <v>0</v>
      </c>
      <c r="E119" s="33">
        <f t="shared" si="15"/>
        <v>0</v>
      </c>
      <c r="F119" s="5"/>
      <c r="G119" s="5"/>
      <c r="H119" s="5"/>
      <c r="I119" s="5"/>
      <c r="J119" s="5"/>
      <c r="K119" s="5"/>
      <c r="L119" s="33">
        <f t="shared" si="12"/>
        <v>1261990.8</v>
      </c>
      <c r="M119" s="34"/>
      <c r="N119" s="34"/>
      <c r="O119" s="34"/>
      <c r="P119" s="5"/>
      <c r="Q119" s="35"/>
    </row>
    <row r="120" spans="1:17" x14ac:dyDescent="0.25">
      <c r="A120" s="32">
        <v>38869</v>
      </c>
      <c r="B120" s="8">
        <f t="shared" si="16"/>
        <v>1201896</v>
      </c>
      <c r="C120" s="33">
        <f t="shared" si="15"/>
        <v>60094.8</v>
      </c>
      <c r="D120" s="33">
        <f t="shared" si="15"/>
        <v>0</v>
      </c>
      <c r="E120" s="33">
        <f t="shared" si="15"/>
        <v>0</v>
      </c>
      <c r="F120" s="5"/>
      <c r="G120" s="5"/>
      <c r="H120" s="10">
        <f>(B120+C120+D120+E120+F115/12)/30*37</f>
        <v>1630194.0654803966</v>
      </c>
      <c r="I120" s="5"/>
      <c r="J120" s="5"/>
      <c r="K120" s="5"/>
      <c r="L120" s="33">
        <f t="shared" si="12"/>
        <v>2892184.8654803969</v>
      </c>
      <c r="M120" s="34"/>
      <c r="N120" s="34"/>
      <c r="O120" s="34"/>
      <c r="P120" s="5"/>
      <c r="Q120" s="35"/>
    </row>
    <row r="121" spans="1:17" x14ac:dyDescent="0.25">
      <c r="A121" s="32">
        <v>38899</v>
      </c>
      <c r="B121" s="8">
        <f t="shared" si="16"/>
        <v>1201896</v>
      </c>
      <c r="C121" s="33">
        <f t="shared" si="16"/>
        <v>60094.8</v>
      </c>
      <c r="D121" s="33">
        <f t="shared" si="16"/>
        <v>0</v>
      </c>
      <c r="E121" s="33">
        <f t="shared" si="16"/>
        <v>0</v>
      </c>
      <c r="F121" s="5"/>
      <c r="G121" s="5"/>
      <c r="H121" s="5"/>
      <c r="I121" s="5"/>
      <c r="J121" s="5"/>
      <c r="K121" s="5"/>
      <c r="L121" s="33">
        <f t="shared" si="12"/>
        <v>1261990.8</v>
      </c>
      <c r="M121" s="34"/>
      <c r="N121" s="34"/>
      <c r="O121" s="34"/>
      <c r="P121" s="5"/>
      <c r="Q121" s="35"/>
    </row>
    <row r="122" spans="1:17" x14ac:dyDescent="0.25">
      <c r="A122" s="32">
        <v>38930</v>
      </c>
      <c r="B122" s="8">
        <f t="shared" si="16"/>
        <v>1201896</v>
      </c>
      <c r="C122" s="33">
        <f t="shared" si="16"/>
        <v>60094.8</v>
      </c>
      <c r="D122" s="33">
        <f t="shared" si="16"/>
        <v>0</v>
      </c>
      <c r="E122" s="33">
        <f t="shared" si="16"/>
        <v>0</v>
      </c>
      <c r="F122" s="5"/>
      <c r="G122" s="5"/>
      <c r="H122" s="5"/>
      <c r="I122" s="5"/>
      <c r="J122" s="5"/>
      <c r="K122" s="5"/>
      <c r="L122" s="33">
        <f t="shared" si="12"/>
        <v>1261990.8</v>
      </c>
      <c r="M122" s="34"/>
      <c r="N122" s="34"/>
      <c r="O122" s="34"/>
      <c r="P122" s="5"/>
      <c r="Q122" s="35"/>
    </row>
    <row r="123" spans="1:17" x14ac:dyDescent="0.25">
      <c r="A123" s="32">
        <v>38961</v>
      </c>
      <c r="B123" s="8">
        <f t="shared" si="16"/>
        <v>1201896</v>
      </c>
      <c r="C123" s="33">
        <f t="shared" si="16"/>
        <v>60094.8</v>
      </c>
      <c r="D123" s="33">
        <f t="shared" si="16"/>
        <v>0</v>
      </c>
      <c r="E123" s="33">
        <f t="shared" si="16"/>
        <v>0</v>
      </c>
      <c r="F123" s="5"/>
      <c r="G123" s="5"/>
      <c r="H123" s="5"/>
      <c r="I123" s="5"/>
      <c r="J123" s="5"/>
      <c r="K123" s="5"/>
      <c r="L123" s="33">
        <f t="shared" si="12"/>
        <v>1261990.8</v>
      </c>
      <c r="M123" s="34"/>
      <c r="N123" s="34"/>
      <c r="O123" s="34"/>
      <c r="P123" s="5"/>
      <c r="Q123" s="35"/>
    </row>
    <row r="124" spans="1:17" x14ac:dyDescent="0.25">
      <c r="A124" s="32">
        <v>38991</v>
      </c>
      <c r="B124" s="8">
        <f t="shared" si="16"/>
        <v>1201896</v>
      </c>
      <c r="C124" s="33">
        <f t="shared" si="16"/>
        <v>60094.8</v>
      </c>
      <c r="D124" s="33">
        <f t="shared" si="16"/>
        <v>0</v>
      </c>
      <c r="E124" s="33">
        <f t="shared" si="16"/>
        <v>0</v>
      </c>
      <c r="F124" s="5"/>
      <c r="G124" s="5"/>
      <c r="H124" s="5"/>
      <c r="I124" s="5"/>
      <c r="J124" s="5"/>
      <c r="K124" s="5"/>
      <c r="L124" s="33">
        <f t="shared" si="12"/>
        <v>1261990.8</v>
      </c>
      <c r="M124" s="34"/>
      <c r="N124" s="34"/>
      <c r="O124" s="34"/>
      <c r="P124" s="5"/>
      <c r="Q124" s="35"/>
    </row>
    <row r="125" spans="1:17" x14ac:dyDescent="0.25">
      <c r="A125" s="32">
        <v>39022</v>
      </c>
      <c r="B125" s="8">
        <f t="shared" si="16"/>
        <v>1201896</v>
      </c>
      <c r="C125" s="33">
        <f t="shared" si="16"/>
        <v>60094.8</v>
      </c>
      <c r="D125" s="33">
        <f t="shared" si="16"/>
        <v>0</v>
      </c>
      <c r="E125" s="33">
        <f t="shared" si="16"/>
        <v>0</v>
      </c>
      <c r="F125" s="10"/>
      <c r="G125" s="10"/>
      <c r="H125" s="5"/>
      <c r="I125" s="10"/>
      <c r="J125" s="5"/>
      <c r="K125" s="5"/>
      <c r="L125" s="33">
        <f t="shared" si="12"/>
        <v>1261990.8</v>
      </c>
      <c r="M125" s="34"/>
      <c r="N125" s="34"/>
      <c r="O125" s="34"/>
      <c r="P125" s="5"/>
      <c r="Q125" s="35"/>
    </row>
    <row r="126" spans="1:17" ht="15.75" thickBot="1" x14ac:dyDescent="0.3">
      <c r="A126" s="36">
        <v>39052</v>
      </c>
      <c r="B126" s="9">
        <f t="shared" si="16"/>
        <v>1201896</v>
      </c>
      <c r="C126" s="37">
        <f t="shared" si="16"/>
        <v>60094.8</v>
      </c>
      <c r="D126" s="37">
        <f t="shared" si="16"/>
        <v>0</v>
      </c>
      <c r="E126" s="37">
        <f t="shared" si="16"/>
        <v>0</v>
      </c>
      <c r="F126" s="6"/>
      <c r="G126" s="6"/>
      <c r="H126" s="6"/>
      <c r="I126" s="6"/>
      <c r="J126" s="11">
        <f>(B126+C126+D126+E126+F115/12+H120/12+I115/12)/12*12</f>
        <v>1505880.5012178321</v>
      </c>
      <c r="K126" s="11"/>
      <c r="L126" s="37">
        <f t="shared" si="12"/>
        <v>2767871.3012178321</v>
      </c>
      <c r="M126" s="38">
        <v>360</v>
      </c>
      <c r="N126" s="39">
        <f>(B126+C126+D126+E126+F115/12+H120/12+I115/12+J126/12)/360*M126</f>
        <v>1631370.5429859848</v>
      </c>
      <c r="O126" s="39">
        <f>N126*12%/360*M126</f>
        <v>195764.46515831817</v>
      </c>
      <c r="P126" s="39">
        <f>SUM(L115:L126)+N126+O126</f>
        <v>21478536.123976119</v>
      </c>
      <c r="Q126" s="40"/>
    </row>
    <row r="127" spans="1:17" x14ac:dyDescent="0.25">
      <c r="A127" s="27">
        <v>39083</v>
      </c>
      <c r="B127" s="7">
        <v>1280021</v>
      </c>
      <c r="C127" s="28">
        <f>+B127*0.05</f>
        <v>64001.05</v>
      </c>
      <c r="D127" s="28">
        <v>0</v>
      </c>
      <c r="E127" s="28">
        <v>0</v>
      </c>
      <c r="F127" s="29">
        <f>(B127+C127+D127+E127+H120/12+I127/12)/30*15</f>
        <v>766227.25272834988</v>
      </c>
      <c r="G127" s="29">
        <f>B121/30*2</f>
        <v>80126.399999999994</v>
      </c>
      <c r="H127" s="4"/>
      <c r="I127" s="29">
        <f>(+B121+C121)*0.5</f>
        <v>630995.4</v>
      </c>
      <c r="J127" s="4"/>
      <c r="K127" s="22">
        <f>+B126*12*0.18/5</f>
        <v>519219.07199999999</v>
      </c>
      <c r="L127" s="28">
        <f t="shared" si="12"/>
        <v>3340590.1747283498</v>
      </c>
      <c r="M127" s="30"/>
      <c r="N127" s="30"/>
      <c r="O127" s="30"/>
      <c r="P127" s="4"/>
      <c r="Q127" s="31">
        <f>+(B127*100/B126)-100</f>
        <v>6.5001464352988876</v>
      </c>
    </row>
    <row r="128" spans="1:17" x14ac:dyDescent="0.25">
      <c r="A128" s="32">
        <v>39114</v>
      </c>
      <c r="B128" s="8">
        <f>+B127</f>
        <v>1280021</v>
      </c>
      <c r="C128" s="33">
        <f t="shared" si="16"/>
        <v>64001.05</v>
      </c>
      <c r="D128" s="33">
        <f>+D127</f>
        <v>0</v>
      </c>
      <c r="E128" s="33">
        <f>+E127</f>
        <v>0</v>
      </c>
      <c r="F128" s="5"/>
      <c r="G128" s="5"/>
      <c r="H128" s="5"/>
      <c r="I128" s="5"/>
      <c r="J128" s="5"/>
      <c r="K128" s="5"/>
      <c r="L128" s="33">
        <f t="shared" si="12"/>
        <v>1344022.05</v>
      </c>
      <c r="M128" s="34"/>
      <c r="N128" s="34"/>
      <c r="O128" s="34"/>
      <c r="P128" s="5"/>
      <c r="Q128" s="35"/>
    </row>
    <row r="129" spans="1:17" x14ac:dyDescent="0.25">
      <c r="A129" s="32">
        <v>39142</v>
      </c>
      <c r="B129" s="8">
        <f t="shared" ref="B129:E138" si="17">+B128</f>
        <v>1280021</v>
      </c>
      <c r="C129" s="33">
        <f t="shared" si="16"/>
        <v>64001.05</v>
      </c>
      <c r="D129" s="33">
        <f t="shared" si="16"/>
        <v>0</v>
      </c>
      <c r="E129" s="33">
        <f t="shared" si="16"/>
        <v>0</v>
      </c>
      <c r="F129" s="5"/>
      <c r="G129" s="5"/>
      <c r="H129" s="5"/>
      <c r="I129" s="5"/>
      <c r="J129" s="5"/>
      <c r="K129" s="5"/>
      <c r="L129" s="33">
        <f t="shared" si="12"/>
        <v>1344022.05</v>
      </c>
      <c r="M129" s="34"/>
      <c r="N129" s="34"/>
      <c r="O129" s="34"/>
      <c r="P129" s="5"/>
      <c r="Q129" s="35"/>
    </row>
    <row r="130" spans="1:17" x14ac:dyDescent="0.25">
      <c r="A130" s="32">
        <v>39173</v>
      </c>
      <c r="B130" s="8">
        <f t="shared" si="17"/>
        <v>1280021</v>
      </c>
      <c r="C130" s="33">
        <f t="shared" si="16"/>
        <v>64001.05</v>
      </c>
      <c r="D130" s="33">
        <f t="shared" si="16"/>
        <v>0</v>
      </c>
      <c r="E130" s="33">
        <f t="shared" si="16"/>
        <v>0</v>
      </c>
      <c r="F130" s="5"/>
      <c r="G130" s="5"/>
      <c r="H130" s="5"/>
      <c r="I130" s="5"/>
      <c r="J130" s="5"/>
      <c r="K130" s="5"/>
      <c r="L130" s="33">
        <f t="shared" si="12"/>
        <v>1344022.05</v>
      </c>
      <c r="M130" s="34"/>
      <c r="N130" s="34"/>
      <c r="O130" s="34"/>
      <c r="P130" s="5"/>
      <c r="Q130" s="35"/>
    </row>
    <row r="131" spans="1:17" x14ac:dyDescent="0.25">
      <c r="A131" s="32">
        <v>39203</v>
      </c>
      <c r="B131" s="8">
        <f t="shared" si="17"/>
        <v>1280021</v>
      </c>
      <c r="C131" s="33">
        <f t="shared" si="16"/>
        <v>64001.05</v>
      </c>
      <c r="D131" s="33">
        <f t="shared" si="16"/>
        <v>0</v>
      </c>
      <c r="E131" s="33">
        <f t="shared" si="16"/>
        <v>0</v>
      </c>
      <c r="F131" s="5"/>
      <c r="G131" s="5"/>
      <c r="H131" s="5"/>
      <c r="I131" s="5"/>
      <c r="J131" s="5"/>
      <c r="K131" s="5"/>
      <c r="L131" s="33">
        <f t="shared" si="12"/>
        <v>1344022.05</v>
      </c>
      <c r="M131" s="34"/>
      <c r="N131" s="34"/>
      <c r="O131" s="34"/>
      <c r="P131" s="5"/>
      <c r="Q131" s="35"/>
    </row>
    <row r="132" spans="1:17" x14ac:dyDescent="0.25">
      <c r="A132" s="32">
        <v>39234</v>
      </c>
      <c r="B132" s="8">
        <f t="shared" si="17"/>
        <v>1280021</v>
      </c>
      <c r="C132" s="33">
        <f t="shared" si="16"/>
        <v>64001.05</v>
      </c>
      <c r="D132" s="33">
        <f t="shared" si="16"/>
        <v>0</v>
      </c>
      <c r="E132" s="33">
        <f t="shared" si="16"/>
        <v>0</v>
      </c>
      <c r="F132" s="5"/>
      <c r="G132" s="5"/>
      <c r="H132" s="10">
        <f>(B132+C132+D132+E132+F127/12)/30*37</f>
        <v>1736378.3293081918</v>
      </c>
      <c r="I132" s="5"/>
      <c r="J132" s="5"/>
      <c r="K132" s="5"/>
      <c r="L132" s="33">
        <f t="shared" si="12"/>
        <v>3080400.3793081921</v>
      </c>
      <c r="M132" s="34"/>
      <c r="N132" s="34"/>
      <c r="O132" s="34"/>
      <c r="P132" s="5"/>
      <c r="Q132" s="35"/>
    </row>
    <row r="133" spans="1:17" x14ac:dyDescent="0.25">
      <c r="A133" s="32">
        <v>39264</v>
      </c>
      <c r="B133" s="8">
        <f t="shared" si="17"/>
        <v>1280021</v>
      </c>
      <c r="C133" s="33">
        <f t="shared" si="17"/>
        <v>64001.05</v>
      </c>
      <c r="D133" s="33">
        <f t="shared" si="17"/>
        <v>0</v>
      </c>
      <c r="E133" s="33">
        <f t="shared" si="17"/>
        <v>0</v>
      </c>
      <c r="F133" s="5"/>
      <c r="G133" s="5"/>
      <c r="H133" s="5"/>
      <c r="I133" s="5"/>
      <c r="J133" s="5"/>
      <c r="K133" s="5"/>
      <c r="L133" s="33">
        <f t="shared" si="12"/>
        <v>1344022.05</v>
      </c>
      <c r="M133" s="34"/>
      <c r="N133" s="34"/>
      <c r="O133" s="34"/>
      <c r="P133" s="5"/>
      <c r="Q133" s="35"/>
    </row>
    <row r="134" spans="1:17" x14ac:dyDescent="0.25">
      <c r="A134" s="32">
        <v>39295</v>
      </c>
      <c r="B134" s="8">
        <f t="shared" si="17"/>
        <v>1280021</v>
      </c>
      <c r="C134" s="33">
        <f t="shared" si="17"/>
        <v>64001.05</v>
      </c>
      <c r="D134" s="33">
        <f t="shared" si="17"/>
        <v>0</v>
      </c>
      <c r="E134" s="33">
        <f t="shared" si="17"/>
        <v>0</v>
      </c>
      <c r="F134" s="5"/>
      <c r="G134" s="5"/>
      <c r="H134" s="5"/>
      <c r="I134" s="5"/>
      <c r="J134" s="5"/>
      <c r="K134" s="5"/>
      <c r="L134" s="33">
        <f t="shared" si="12"/>
        <v>1344022.05</v>
      </c>
      <c r="M134" s="34"/>
      <c r="N134" s="34"/>
      <c r="O134" s="34"/>
      <c r="P134" s="5"/>
      <c r="Q134" s="35"/>
    </row>
    <row r="135" spans="1:17" x14ac:dyDescent="0.25">
      <c r="A135" s="32">
        <v>39326</v>
      </c>
      <c r="B135" s="8">
        <f t="shared" si="17"/>
        <v>1280021</v>
      </c>
      <c r="C135" s="33">
        <f t="shared" si="17"/>
        <v>64001.05</v>
      </c>
      <c r="D135" s="33">
        <f t="shared" si="17"/>
        <v>0</v>
      </c>
      <c r="E135" s="33">
        <f t="shared" si="17"/>
        <v>0</v>
      </c>
      <c r="F135" s="5"/>
      <c r="G135" s="5"/>
      <c r="H135" s="5"/>
      <c r="I135" s="5"/>
      <c r="J135" s="5"/>
      <c r="K135" s="5"/>
      <c r="L135" s="33">
        <f t="shared" si="12"/>
        <v>1344022.05</v>
      </c>
      <c r="M135" s="34"/>
      <c r="N135" s="34"/>
      <c r="O135" s="34"/>
      <c r="P135" s="5"/>
      <c r="Q135" s="35"/>
    </row>
    <row r="136" spans="1:17" x14ac:dyDescent="0.25">
      <c r="A136" s="32">
        <v>39356</v>
      </c>
      <c r="B136" s="8">
        <f t="shared" si="17"/>
        <v>1280021</v>
      </c>
      <c r="C136" s="33">
        <f t="shared" si="17"/>
        <v>64001.05</v>
      </c>
      <c r="D136" s="33">
        <f t="shared" si="17"/>
        <v>0</v>
      </c>
      <c r="E136" s="33">
        <f t="shared" si="17"/>
        <v>0</v>
      </c>
      <c r="F136" s="5"/>
      <c r="G136" s="5"/>
      <c r="H136" s="5"/>
      <c r="I136" s="5"/>
      <c r="J136" s="5"/>
      <c r="K136" s="5"/>
      <c r="L136" s="33">
        <f t="shared" ref="L136:L199" si="18">SUM(B136:K136)</f>
        <v>1344022.05</v>
      </c>
      <c r="M136" s="34"/>
      <c r="N136" s="34"/>
      <c r="O136" s="34"/>
      <c r="P136" s="5"/>
      <c r="Q136" s="35"/>
    </row>
    <row r="137" spans="1:17" x14ac:dyDescent="0.25">
      <c r="A137" s="32">
        <v>39387</v>
      </c>
      <c r="B137" s="8">
        <f t="shared" si="17"/>
        <v>1280021</v>
      </c>
      <c r="C137" s="33">
        <f t="shared" si="17"/>
        <v>64001.05</v>
      </c>
      <c r="D137" s="33">
        <f t="shared" si="17"/>
        <v>0</v>
      </c>
      <c r="E137" s="33">
        <f t="shared" si="17"/>
        <v>0</v>
      </c>
      <c r="F137" s="10"/>
      <c r="G137" s="10"/>
      <c r="H137" s="5"/>
      <c r="I137" s="10"/>
      <c r="J137" s="5"/>
      <c r="K137" s="5"/>
      <c r="L137" s="33">
        <f t="shared" si="18"/>
        <v>1344022.05</v>
      </c>
      <c r="M137" s="34"/>
      <c r="N137" s="34"/>
      <c r="O137" s="34"/>
      <c r="P137" s="5"/>
      <c r="Q137" s="35"/>
    </row>
    <row r="138" spans="1:17" ht="15.75" thickBot="1" x14ac:dyDescent="0.3">
      <c r="A138" s="36">
        <v>39417</v>
      </c>
      <c r="B138" s="9">
        <f t="shared" si="17"/>
        <v>1280021</v>
      </c>
      <c r="C138" s="37">
        <f t="shared" si="17"/>
        <v>64001.05</v>
      </c>
      <c r="D138" s="37">
        <f t="shared" si="17"/>
        <v>0</v>
      </c>
      <c r="E138" s="37">
        <f t="shared" si="17"/>
        <v>0</v>
      </c>
      <c r="F138" s="6"/>
      <c r="G138" s="6"/>
      <c r="H138" s="6"/>
      <c r="I138" s="6"/>
      <c r="J138" s="11">
        <f>(B138+C138+D138+E138+F127/12+H132/12+I127/12)/12*12</f>
        <v>1605155.465169712</v>
      </c>
      <c r="K138" s="11"/>
      <c r="L138" s="37">
        <f t="shared" si="18"/>
        <v>2949177.5151697118</v>
      </c>
      <c r="M138" s="38">
        <v>360</v>
      </c>
      <c r="N138" s="39">
        <f>(B138+C138+D138+E138+F127/12+H132/12+I127/12+J138/12)/360*M138</f>
        <v>1738918.4206005211</v>
      </c>
      <c r="O138" s="39">
        <f>N138*12%/360*M138</f>
        <v>208670.21047206252</v>
      </c>
      <c r="P138" s="39">
        <f>SUM(L127:L138)+N138+O138</f>
        <v>23413955.15027884</v>
      </c>
      <c r="Q138" s="40"/>
    </row>
    <row r="139" spans="1:17" x14ac:dyDescent="0.25">
      <c r="A139" s="27">
        <v>39448</v>
      </c>
      <c r="B139" s="7">
        <v>1356823</v>
      </c>
      <c r="C139" s="28">
        <f>+B139*0.05</f>
        <v>67841.150000000009</v>
      </c>
      <c r="D139" s="28">
        <v>0</v>
      </c>
      <c r="E139" s="28">
        <v>0</v>
      </c>
      <c r="F139" s="29">
        <f>(B139+C139+D139+E139+H132/12+I139/12)/30*15</f>
        <v>812681.63142950798</v>
      </c>
      <c r="G139" s="29">
        <f>B133/30*2</f>
        <v>85334.733333333337</v>
      </c>
      <c r="H139" s="4"/>
      <c r="I139" s="29">
        <f>(+B133+C133)*0.5</f>
        <v>672011.02500000002</v>
      </c>
      <c r="J139" s="4"/>
      <c r="K139" s="22">
        <f>+B138*12*0.18/5</f>
        <v>552969.07199999993</v>
      </c>
      <c r="L139" s="28">
        <f t="shared" si="18"/>
        <v>3547660.6117628412</v>
      </c>
      <c r="M139" s="30"/>
      <c r="N139" s="30"/>
      <c r="O139" s="30"/>
      <c r="P139" s="4"/>
      <c r="Q139" s="31">
        <f>+(B139*100/B138)-100</f>
        <v>6.0000578115515282</v>
      </c>
    </row>
    <row r="140" spans="1:17" x14ac:dyDescent="0.25">
      <c r="A140" s="32">
        <v>39479</v>
      </c>
      <c r="B140" s="8">
        <f>+B139</f>
        <v>1356823</v>
      </c>
      <c r="C140" s="33">
        <f t="shared" ref="C140:E155" si="19">+C139</f>
        <v>67841.150000000009</v>
      </c>
      <c r="D140" s="33">
        <f>+D139</f>
        <v>0</v>
      </c>
      <c r="E140" s="33">
        <f>+E139</f>
        <v>0</v>
      </c>
      <c r="F140" s="5"/>
      <c r="G140" s="5"/>
      <c r="H140" s="5"/>
      <c r="I140" s="5"/>
      <c r="J140" s="5"/>
      <c r="K140" s="5"/>
      <c r="L140" s="33">
        <f t="shared" si="18"/>
        <v>1424664.15</v>
      </c>
      <c r="M140" s="34"/>
      <c r="N140" s="34"/>
      <c r="O140" s="34"/>
      <c r="P140" s="5"/>
      <c r="Q140" s="35"/>
    </row>
    <row r="141" spans="1:17" x14ac:dyDescent="0.25">
      <c r="A141" s="32">
        <v>39508</v>
      </c>
      <c r="B141" s="8">
        <f t="shared" ref="B141:B150" si="20">+B140</f>
        <v>1356823</v>
      </c>
      <c r="C141" s="33">
        <f t="shared" si="19"/>
        <v>67841.150000000009</v>
      </c>
      <c r="D141" s="33">
        <f t="shared" si="19"/>
        <v>0</v>
      </c>
      <c r="E141" s="33">
        <f t="shared" si="19"/>
        <v>0</v>
      </c>
      <c r="F141" s="5"/>
      <c r="G141" s="5"/>
      <c r="H141" s="5"/>
      <c r="I141" s="5"/>
      <c r="J141" s="5"/>
      <c r="K141" s="5"/>
      <c r="L141" s="33">
        <f t="shared" si="18"/>
        <v>1424664.15</v>
      </c>
      <c r="M141" s="34"/>
      <c r="N141" s="34"/>
      <c r="O141" s="34"/>
      <c r="P141" s="5"/>
      <c r="Q141" s="35"/>
    </row>
    <row r="142" spans="1:17" x14ac:dyDescent="0.25">
      <c r="A142" s="32">
        <v>39539</v>
      </c>
      <c r="B142" s="8">
        <f t="shared" si="20"/>
        <v>1356823</v>
      </c>
      <c r="C142" s="33">
        <f t="shared" si="19"/>
        <v>67841.150000000009</v>
      </c>
      <c r="D142" s="33">
        <f t="shared" si="19"/>
        <v>0</v>
      </c>
      <c r="E142" s="33">
        <f t="shared" si="19"/>
        <v>0</v>
      </c>
      <c r="F142" s="5"/>
      <c r="G142" s="5"/>
      <c r="H142" s="5"/>
      <c r="I142" s="5"/>
      <c r="J142" s="5"/>
      <c r="K142" s="5"/>
      <c r="L142" s="33">
        <f t="shared" si="18"/>
        <v>1424664.15</v>
      </c>
      <c r="M142" s="34"/>
      <c r="N142" s="34"/>
      <c r="O142" s="34"/>
      <c r="P142" s="5"/>
      <c r="Q142" s="35"/>
    </row>
    <row r="143" spans="1:17" x14ac:dyDescent="0.25">
      <c r="A143" s="32">
        <v>39569</v>
      </c>
      <c r="B143" s="8">
        <f t="shared" si="20"/>
        <v>1356823</v>
      </c>
      <c r="C143" s="33">
        <f t="shared" si="19"/>
        <v>67841.150000000009</v>
      </c>
      <c r="D143" s="33">
        <f t="shared" si="19"/>
        <v>0</v>
      </c>
      <c r="E143" s="33">
        <f t="shared" si="19"/>
        <v>0</v>
      </c>
      <c r="F143" s="5"/>
      <c r="G143" s="5"/>
      <c r="H143" s="5"/>
      <c r="I143" s="5"/>
      <c r="J143" s="5"/>
      <c r="K143" s="5"/>
      <c r="L143" s="33">
        <f t="shared" si="18"/>
        <v>1424664.15</v>
      </c>
      <c r="M143" s="34"/>
      <c r="N143" s="34"/>
      <c r="O143" s="34"/>
      <c r="P143" s="5"/>
      <c r="Q143" s="35"/>
    </row>
    <row r="144" spans="1:17" x14ac:dyDescent="0.25">
      <c r="A144" s="32">
        <v>39600</v>
      </c>
      <c r="B144" s="8">
        <f t="shared" si="20"/>
        <v>1356823</v>
      </c>
      <c r="C144" s="33">
        <f t="shared" si="19"/>
        <v>67841.150000000009</v>
      </c>
      <c r="D144" s="33">
        <f t="shared" si="19"/>
        <v>0</v>
      </c>
      <c r="E144" s="33">
        <f t="shared" si="19"/>
        <v>0</v>
      </c>
      <c r="F144" s="5"/>
      <c r="G144" s="5"/>
      <c r="H144" s="10">
        <f>(B144+C144+D144+E144+F139/12)/30*37</f>
        <v>1840611.3971191437</v>
      </c>
      <c r="I144" s="5"/>
      <c r="J144" s="5"/>
      <c r="K144" s="5"/>
      <c r="L144" s="33">
        <f t="shared" si="18"/>
        <v>3265275.5471191434</v>
      </c>
      <c r="M144" s="34"/>
      <c r="N144" s="34"/>
      <c r="O144" s="34"/>
      <c r="P144" s="5"/>
      <c r="Q144" s="35"/>
    </row>
    <row r="145" spans="1:17" x14ac:dyDescent="0.25">
      <c r="A145" s="32">
        <v>39630</v>
      </c>
      <c r="B145" s="8">
        <f t="shared" si="20"/>
        <v>1356823</v>
      </c>
      <c r="C145" s="33">
        <f t="shared" si="19"/>
        <v>67841.150000000009</v>
      </c>
      <c r="D145" s="33">
        <f t="shared" si="19"/>
        <v>0</v>
      </c>
      <c r="E145" s="33">
        <f t="shared" si="19"/>
        <v>0</v>
      </c>
      <c r="F145" s="5"/>
      <c r="G145" s="5"/>
      <c r="H145" s="5"/>
      <c r="I145" s="5"/>
      <c r="J145" s="5"/>
      <c r="K145" s="5"/>
      <c r="L145" s="33">
        <f t="shared" si="18"/>
        <v>1424664.15</v>
      </c>
      <c r="M145" s="34"/>
      <c r="N145" s="34"/>
      <c r="O145" s="34"/>
      <c r="P145" s="5"/>
      <c r="Q145" s="35"/>
    </row>
    <row r="146" spans="1:17" x14ac:dyDescent="0.25">
      <c r="A146" s="32">
        <v>39661</v>
      </c>
      <c r="B146" s="8">
        <f t="shared" si="20"/>
        <v>1356823</v>
      </c>
      <c r="C146" s="33">
        <f t="shared" si="19"/>
        <v>67841.150000000009</v>
      </c>
      <c r="D146" s="33">
        <f t="shared" si="19"/>
        <v>0</v>
      </c>
      <c r="E146" s="33">
        <f t="shared" si="19"/>
        <v>0</v>
      </c>
      <c r="F146" s="5"/>
      <c r="G146" s="5"/>
      <c r="H146" s="5"/>
      <c r="I146" s="5"/>
      <c r="J146" s="5"/>
      <c r="K146" s="5"/>
      <c r="L146" s="33">
        <f t="shared" si="18"/>
        <v>1424664.15</v>
      </c>
      <c r="M146" s="34"/>
      <c r="N146" s="34"/>
      <c r="O146" s="34"/>
      <c r="P146" s="5"/>
      <c r="Q146" s="35"/>
    </row>
    <row r="147" spans="1:17" x14ac:dyDescent="0.25">
      <c r="A147" s="32">
        <v>39692</v>
      </c>
      <c r="B147" s="8">
        <f t="shared" si="20"/>
        <v>1356823</v>
      </c>
      <c r="C147" s="33">
        <f t="shared" si="19"/>
        <v>67841.150000000009</v>
      </c>
      <c r="D147" s="33">
        <f t="shared" si="19"/>
        <v>0</v>
      </c>
      <c r="E147" s="33">
        <f t="shared" si="19"/>
        <v>0</v>
      </c>
      <c r="F147" s="5"/>
      <c r="G147" s="5"/>
      <c r="H147" s="5"/>
      <c r="I147" s="5"/>
      <c r="J147" s="5"/>
      <c r="K147" s="5"/>
      <c r="L147" s="33">
        <f t="shared" si="18"/>
        <v>1424664.15</v>
      </c>
      <c r="M147" s="34"/>
      <c r="N147" s="34"/>
      <c r="O147" s="34"/>
      <c r="P147" s="5"/>
      <c r="Q147" s="35"/>
    </row>
    <row r="148" spans="1:17" x14ac:dyDescent="0.25">
      <c r="A148" s="32">
        <v>39722</v>
      </c>
      <c r="B148" s="8">
        <f t="shared" si="20"/>
        <v>1356823</v>
      </c>
      <c r="C148" s="33">
        <f t="shared" si="19"/>
        <v>67841.150000000009</v>
      </c>
      <c r="D148" s="33">
        <f t="shared" si="19"/>
        <v>0</v>
      </c>
      <c r="E148" s="33">
        <f t="shared" si="19"/>
        <v>0</v>
      </c>
      <c r="F148" s="5"/>
      <c r="G148" s="5"/>
      <c r="H148" s="5"/>
      <c r="I148" s="5"/>
      <c r="J148" s="5"/>
      <c r="K148" s="5"/>
      <c r="L148" s="33">
        <f t="shared" si="18"/>
        <v>1424664.15</v>
      </c>
      <c r="M148" s="34"/>
      <c r="N148" s="34"/>
      <c r="O148" s="34"/>
      <c r="P148" s="5"/>
      <c r="Q148" s="35"/>
    </row>
    <row r="149" spans="1:17" x14ac:dyDescent="0.25">
      <c r="A149" s="32">
        <v>39753</v>
      </c>
      <c r="B149" s="8">
        <f t="shared" si="20"/>
        <v>1356823</v>
      </c>
      <c r="C149" s="33">
        <f t="shared" si="19"/>
        <v>67841.150000000009</v>
      </c>
      <c r="D149" s="33">
        <f t="shared" si="19"/>
        <v>0</v>
      </c>
      <c r="E149" s="33">
        <f t="shared" si="19"/>
        <v>0</v>
      </c>
      <c r="F149" s="10"/>
      <c r="G149" s="10"/>
      <c r="H149" s="5"/>
      <c r="I149" s="10"/>
      <c r="J149" s="5"/>
      <c r="K149" s="5"/>
      <c r="L149" s="33">
        <f t="shared" si="18"/>
        <v>1424664.15</v>
      </c>
      <c r="M149" s="34"/>
      <c r="N149" s="34"/>
      <c r="O149" s="34"/>
      <c r="P149" s="5"/>
      <c r="Q149" s="35"/>
    </row>
    <row r="150" spans="1:17" ht="15.75" thickBot="1" x14ac:dyDescent="0.3">
      <c r="A150" s="36">
        <v>39783</v>
      </c>
      <c r="B150" s="9">
        <f t="shared" si="20"/>
        <v>1356823</v>
      </c>
      <c r="C150" s="37">
        <f t="shared" si="19"/>
        <v>67841.150000000009</v>
      </c>
      <c r="D150" s="37">
        <f t="shared" si="19"/>
        <v>0</v>
      </c>
      <c r="E150" s="37">
        <f t="shared" si="19"/>
        <v>0</v>
      </c>
      <c r="F150" s="6"/>
      <c r="G150" s="6"/>
      <c r="H150" s="6"/>
      <c r="I150" s="6"/>
      <c r="J150" s="11">
        <f>(B150+C150+D150+E150+F139/12+H144/12+I139/12)/12*12</f>
        <v>1701772.8211290543</v>
      </c>
      <c r="K150" s="11"/>
      <c r="L150" s="37">
        <f t="shared" si="18"/>
        <v>3126436.9711290542</v>
      </c>
      <c r="M150" s="38">
        <v>360</v>
      </c>
      <c r="N150" s="39">
        <f>(B150+C150+D150+E150+F139/12+H144/12+I139/12+J150/12)/360*M150</f>
        <v>1843587.2228898089</v>
      </c>
      <c r="O150" s="39">
        <f>N150*12%/360*M150</f>
        <v>221230.46674677706</v>
      </c>
      <c r="P150" s="39">
        <f>SUM(L139:L150)+N150+O150</f>
        <v>24826168.169647627</v>
      </c>
      <c r="Q150" s="40"/>
    </row>
    <row r="151" spans="1:17" x14ac:dyDescent="0.25">
      <c r="A151" s="27">
        <v>39814</v>
      </c>
      <c r="B151" s="7">
        <v>1510896</v>
      </c>
      <c r="C151" s="28">
        <f>+B151*0.05</f>
        <v>75544.800000000003</v>
      </c>
      <c r="D151" s="28">
        <v>0</v>
      </c>
      <c r="E151" s="28">
        <v>0</v>
      </c>
      <c r="F151" s="29">
        <f>(B151+C151+D151+E151+H144/12+I151/12)/30*15</f>
        <v>899593.04467163107</v>
      </c>
      <c r="G151" s="29">
        <f>B145/30*2</f>
        <v>90454.866666666669</v>
      </c>
      <c r="H151" s="4"/>
      <c r="I151" s="29">
        <f>(+B145+C145)*0.5</f>
        <v>712332.07499999995</v>
      </c>
      <c r="J151" s="4"/>
      <c r="K151" s="22">
        <f>+B150*12*0.18/5</f>
        <v>586147.53599999996</v>
      </c>
      <c r="L151" s="28">
        <f t="shared" si="18"/>
        <v>3874968.3223382975</v>
      </c>
      <c r="M151" s="30"/>
      <c r="N151" s="30"/>
      <c r="O151" s="30"/>
      <c r="P151" s="4"/>
      <c r="Q151" s="31">
        <f>+(B151*100/B150)-100</f>
        <v>11.355423662482139</v>
      </c>
    </row>
    <row r="152" spans="1:17" x14ac:dyDescent="0.25">
      <c r="A152" s="32">
        <v>39845</v>
      </c>
      <c r="B152" s="8">
        <f>+B151</f>
        <v>1510896</v>
      </c>
      <c r="C152" s="33">
        <f t="shared" si="19"/>
        <v>75544.800000000003</v>
      </c>
      <c r="D152" s="33">
        <f>+D151</f>
        <v>0</v>
      </c>
      <c r="E152" s="33">
        <f>+E151</f>
        <v>0</v>
      </c>
      <c r="F152" s="5"/>
      <c r="G152" s="5"/>
      <c r="H152" s="5"/>
      <c r="I152" s="5"/>
      <c r="J152" s="5"/>
      <c r="K152" s="5"/>
      <c r="L152" s="33">
        <f t="shared" si="18"/>
        <v>1586440.8</v>
      </c>
      <c r="M152" s="34"/>
      <c r="N152" s="34"/>
      <c r="O152" s="34"/>
      <c r="P152" s="5"/>
      <c r="Q152" s="35"/>
    </row>
    <row r="153" spans="1:17" x14ac:dyDescent="0.25">
      <c r="A153" s="32">
        <v>39873</v>
      </c>
      <c r="B153" s="8">
        <f t="shared" ref="B153:E168" si="21">+B152</f>
        <v>1510896</v>
      </c>
      <c r="C153" s="33">
        <f t="shared" si="19"/>
        <v>75544.800000000003</v>
      </c>
      <c r="D153" s="33">
        <f t="shared" si="19"/>
        <v>0</v>
      </c>
      <c r="E153" s="33">
        <f t="shared" si="19"/>
        <v>0</v>
      </c>
      <c r="F153" s="5"/>
      <c r="G153" s="5"/>
      <c r="H153" s="5"/>
      <c r="I153" s="5"/>
      <c r="J153" s="5"/>
      <c r="K153" s="5"/>
      <c r="L153" s="33">
        <f t="shared" si="18"/>
        <v>1586440.8</v>
      </c>
      <c r="M153" s="34"/>
      <c r="N153" s="34"/>
      <c r="O153" s="34"/>
      <c r="P153" s="5"/>
      <c r="Q153" s="35"/>
    </row>
    <row r="154" spans="1:17" x14ac:dyDescent="0.25">
      <c r="A154" s="32">
        <v>39904</v>
      </c>
      <c r="B154" s="8">
        <f t="shared" si="21"/>
        <v>1510896</v>
      </c>
      <c r="C154" s="33">
        <f t="shared" si="19"/>
        <v>75544.800000000003</v>
      </c>
      <c r="D154" s="33">
        <f t="shared" si="19"/>
        <v>0</v>
      </c>
      <c r="E154" s="33">
        <f t="shared" si="19"/>
        <v>0</v>
      </c>
      <c r="F154" s="5"/>
      <c r="G154" s="5"/>
      <c r="H154" s="5"/>
      <c r="I154" s="5"/>
      <c r="J154" s="5"/>
      <c r="K154" s="5"/>
      <c r="L154" s="33">
        <f t="shared" si="18"/>
        <v>1586440.8</v>
      </c>
      <c r="M154" s="34"/>
      <c r="N154" s="34"/>
      <c r="O154" s="34"/>
      <c r="P154" s="5"/>
      <c r="Q154" s="35"/>
    </row>
    <row r="155" spans="1:17" x14ac:dyDescent="0.25">
      <c r="A155" s="32">
        <v>39934</v>
      </c>
      <c r="B155" s="8">
        <f t="shared" si="21"/>
        <v>1510896</v>
      </c>
      <c r="C155" s="33">
        <f t="shared" si="19"/>
        <v>75544.800000000003</v>
      </c>
      <c r="D155" s="33">
        <f t="shared" si="19"/>
        <v>0</v>
      </c>
      <c r="E155" s="33">
        <f t="shared" si="19"/>
        <v>0</v>
      </c>
      <c r="F155" s="5"/>
      <c r="G155" s="5"/>
      <c r="H155" s="5"/>
      <c r="I155" s="5"/>
      <c r="J155" s="5"/>
      <c r="K155" s="5"/>
      <c r="L155" s="33">
        <f t="shared" si="18"/>
        <v>1586440.8</v>
      </c>
      <c r="M155" s="34"/>
      <c r="N155" s="34"/>
      <c r="O155" s="34"/>
      <c r="P155" s="5"/>
      <c r="Q155" s="35"/>
    </row>
    <row r="156" spans="1:17" x14ac:dyDescent="0.25">
      <c r="A156" s="32">
        <v>39965</v>
      </c>
      <c r="B156" s="8">
        <f t="shared" si="21"/>
        <v>1510896</v>
      </c>
      <c r="C156" s="33">
        <f t="shared" si="21"/>
        <v>75544.800000000003</v>
      </c>
      <c r="D156" s="33">
        <f t="shared" si="21"/>
        <v>0</v>
      </c>
      <c r="E156" s="33">
        <f t="shared" si="21"/>
        <v>0</v>
      </c>
      <c r="F156" s="5"/>
      <c r="G156" s="5"/>
      <c r="H156" s="10">
        <f>(B156+C156+D156+E156+F151/12)/30*37</f>
        <v>2049068.4940356954</v>
      </c>
      <c r="I156" s="5"/>
      <c r="J156" s="5"/>
      <c r="K156" s="5"/>
      <c r="L156" s="33">
        <f t="shared" si="18"/>
        <v>3635509.2940356955</v>
      </c>
      <c r="M156" s="34"/>
      <c r="N156" s="34"/>
      <c r="O156" s="34"/>
      <c r="P156" s="5"/>
      <c r="Q156" s="35"/>
    </row>
    <row r="157" spans="1:17" x14ac:dyDescent="0.25">
      <c r="A157" s="32">
        <v>39995</v>
      </c>
      <c r="B157" s="8">
        <f t="shared" si="21"/>
        <v>1510896</v>
      </c>
      <c r="C157" s="33">
        <f t="shared" si="21"/>
        <v>75544.800000000003</v>
      </c>
      <c r="D157" s="33">
        <f t="shared" si="21"/>
        <v>0</v>
      </c>
      <c r="E157" s="33">
        <f t="shared" si="21"/>
        <v>0</v>
      </c>
      <c r="F157" s="5"/>
      <c r="G157" s="5"/>
      <c r="H157" s="5"/>
      <c r="I157" s="5"/>
      <c r="J157" s="5"/>
      <c r="K157" s="5"/>
      <c r="L157" s="33">
        <f t="shared" si="18"/>
        <v>1586440.8</v>
      </c>
      <c r="M157" s="34"/>
      <c r="N157" s="34"/>
      <c r="O157" s="34"/>
      <c r="P157" s="5"/>
      <c r="Q157" s="35"/>
    </row>
    <row r="158" spans="1:17" x14ac:dyDescent="0.25">
      <c r="A158" s="32">
        <v>40026</v>
      </c>
      <c r="B158" s="8">
        <f t="shared" si="21"/>
        <v>1510896</v>
      </c>
      <c r="C158" s="33">
        <f t="shared" si="21"/>
        <v>75544.800000000003</v>
      </c>
      <c r="D158" s="33">
        <f t="shared" si="21"/>
        <v>0</v>
      </c>
      <c r="E158" s="33">
        <f t="shared" si="21"/>
        <v>0</v>
      </c>
      <c r="F158" s="5"/>
      <c r="G158" s="5"/>
      <c r="H158" s="5"/>
      <c r="I158" s="5"/>
      <c r="J158" s="5"/>
      <c r="K158" s="5"/>
      <c r="L158" s="33">
        <f t="shared" si="18"/>
        <v>1586440.8</v>
      </c>
      <c r="M158" s="34"/>
      <c r="N158" s="34"/>
      <c r="O158" s="34"/>
      <c r="P158" s="5"/>
      <c r="Q158" s="35"/>
    </row>
    <row r="159" spans="1:17" x14ac:dyDescent="0.25">
      <c r="A159" s="32">
        <v>40057</v>
      </c>
      <c r="B159" s="8">
        <f t="shared" si="21"/>
        <v>1510896</v>
      </c>
      <c r="C159" s="33">
        <f t="shared" si="21"/>
        <v>75544.800000000003</v>
      </c>
      <c r="D159" s="33">
        <f t="shared" si="21"/>
        <v>0</v>
      </c>
      <c r="E159" s="33">
        <f t="shared" si="21"/>
        <v>0</v>
      </c>
      <c r="F159" s="5"/>
      <c r="G159" s="5"/>
      <c r="H159" s="5"/>
      <c r="I159" s="5"/>
      <c r="J159" s="5"/>
      <c r="K159" s="5"/>
      <c r="L159" s="33">
        <f t="shared" si="18"/>
        <v>1586440.8</v>
      </c>
      <c r="M159" s="34"/>
      <c r="N159" s="34"/>
      <c r="O159" s="34"/>
      <c r="P159" s="5"/>
      <c r="Q159" s="35"/>
    </row>
    <row r="160" spans="1:17" x14ac:dyDescent="0.25">
      <c r="A160" s="32">
        <v>40087</v>
      </c>
      <c r="B160" s="8">
        <f t="shared" si="21"/>
        <v>1510896</v>
      </c>
      <c r="C160" s="33">
        <f t="shared" si="21"/>
        <v>75544.800000000003</v>
      </c>
      <c r="D160" s="33">
        <f t="shared" si="21"/>
        <v>0</v>
      </c>
      <c r="E160" s="33">
        <f t="shared" si="21"/>
        <v>0</v>
      </c>
      <c r="F160" s="5"/>
      <c r="G160" s="5"/>
      <c r="H160" s="5"/>
      <c r="I160" s="5"/>
      <c r="J160" s="5"/>
      <c r="K160" s="5"/>
      <c r="L160" s="33">
        <f t="shared" si="18"/>
        <v>1586440.8</v>
      </c>
      <c r="M160" s="34"/>
      <c r="N160" s="34"/>
      <c r="O160" s="34"/>
      <c r="P160" s="5"/>
      <c r="Q160" s="35"/>
    </row>
    <row r="161" spans="1:17" x14ac:dyDescent="0.25">
      <c r="A161" s="32">
        <v>40118</v>
      </c>
      <c r="B161" s="8">
        <f t="shared" si="21"/>
        <v>1510896</v>
      </c>
      <c r="C161" s="33">
        <f t="shared" si="21"/>
        <v>75544.800000000003</v>
      </c>
      <c r="D161" s="33">
        <f t="shared" si="21"/>
        <v>0</v>
      </c>
      <c r="E161" s="33">
        <f t="shared" si="21"/>
        <v>0</v>
      </c>
      <c r="F161" s="10"/>
      <c r="G161" s="10"/>
      <c r="H161" s="5"/>
      <c r="I161" s="10"/>
      <c r="J161" s="5"/>
      <c r="K161" s="5"/>
      <c r="L161" s="33">
        <f t="shared" si="18"/>
        <v>1586440.8</v>
      </c>
      <c r="M161" s="34"/>
      <c r="N161" s="34"/>
      <c r="O161" s="34"/>
      <c r="P161" s="5"/>
      <c r="Q161" s="35"/>
    </row>
    <row r="162" spans="1:17" ht="15.75" thickBot="1" x14ac:dyDescent="0.3">
      <c r="A162" s="36">
        <v>40148</v>
      </c>
      <c r="B162" s="9">
        <f t="shared" si="21"/>
        <v>1510896</v>
      </c>
      <c r="C162" s="37">
        <f t="shared" si="21"/>
        <v>75544.800000000003</v>
      </c>
      <c r="D162" s="37">
        <f t="shared" si="21"/>
        <v>0</v>
      </c>
      <c r="E162" s="37">
        <f t="shared" si="21"/>
        <v>0</v>
      </c>
      <c r="F162" s="6"/>
      <c r="G162" s="6"/>
      <c r="H162" s="6"/>
      <c r="I162" s="6"/>
      <c r="J162" s="11">
        <f>(B162+C162+D162+E162+F151/12+H156/12+I151/12)/12*12</f>
        <v>1891523.6011422775</v>
      </c>
      <c r="K162" s="11"/>
      <c r="L162" s="37">
        <f t="shared" si="18"/>
        <v>3477964.4011422778</v>
      </c>
      <c r="M162" s="38">
        <v>360</v>
      </c>
      <c r="N162" s="39">
        <f>(B162+C162+D162+E162+F151/12+H156/12+I151/12+J162/12)/360*M162</f>
        <v>2049150.5679041338</v>
      </c>
      <c r="O162" s="39">
        <f>N162*12%/360*M162</f>
        <v>245898.06814849601</v>
      </c>
      <c r="P162" s="39">
        <f>SUM(L151:L162)+N162+O162</f>
        <v>27561457.853568904</v>
      </c>
      <c r="Q162" s="40"/>
    </row>
    <row r="163" spans="1:17" s="1" customFormat="1" x14ac:dyDescent="0.25">
      <c r="A163" s="27">
        <v>40179</v>
      </c>
      <c r="B163" s="7">
        <v>1571937</v>
      </c>
      <c r="C163" s="28">
        <f>+B163*0.05</f>
        <v>78596.850000000006</v>
      </c>
      <c r="D163" s="28">
        <v>0</v>
      </c>
      <c r="E163" s="28">
        <v>0</v>
      </c>
      <c r="F163" s="29">
        <f>(B163+C163+D163+E163+H156/12+I163/12)/30*15</f>
        <v>943695.62891815405</v>
      </c>
      <c r="G163" s="29">
        <f>B157/30*2</f>
        <v>100726.39999999999</v>
      </c>
      <c r="H163" s="4"/>
      <c r="I163" s="29">
        <f>(+B157+C157)*0.5</f>
        <v>793220.4</v>
      </c>
      <c r="J163" s="4"/>
      <c r="K163" s="22">
        <f>+B162*12*0.18/5</f>
        <v>652707.07199999993</v>
      </c>
      <c r="L163" s="28">
        <f t="shared" si="18"/>
        <v>4140883.3509181542</v>
      </c>
      <c r="M163" s="30"/>
      <c r="N163" s="30"/>
      <c r="O163" s="30"/>
      <c r="P163" s="4"/>
      <c r="Q163" s="31">
        <f>+(B163*100/B162)-100</f>
        <v>4.040053054611306</v>
      </c>
    </row>
    <row r="164" spans="1:17" s="1" customFormat="1" x14ac:dyDescent="0.25">
      <c r="A164" s="32">
        <v>40210</v>
      </c>
      <c r="B164" s="8">
        <f>+B163</f>
        <v>1571937</v>
      </c>
      <c r="C164" s="33">
        <f t="shared" si="21"/>
        <v>78596.850000000006</v>
      </c>
      <c r="D164" s="33">
        <f>+D163</f>
        <v>0</v>
      </c>
      <c r="E164" s="33">
        <f>+E163</f>
        <v>0</v>
      </c>
      <c r="F164" s="5"/>
      <c r="G164" s="5"/>
      <c r="H164" s="5"/>
      <c r="I164" s="5"/>
      <c r="J164" s="5"/>
      <c r="K164" s="5"/>
      <c r="L164" s="33">
        <f t="shared" si="18"/>
        <v>1650533.85</v>
      </c>
      <c r="M164" s="34"/>
      <c r="N164" s="34"/>
      <c r="O164" s="34"/>
      <c r="P164" s="5"/>
      <c r="Q164" s="35"/>
    </row>
    <row r="165" spans="1:17" s="1" customFormat="1" x14ac:dyDescent="0.25">
      <c r="A165" s="32">
        <v>40238</v>
      </c>
      <c r="B165" s="8">
        <f t="shared" ref="B165:E180" si="22">+B164</f>
        <v>1571937</v>
      </c>
      <c r="C165" s="33">
        <f t="shared" si="21"/>
        <v>78596.850000000006</v>
      </c>
      <c r="D165" s="33">
        <f t="shared" si="21"/>
        <v>0</v>
      </c>
      <c r="E165" s="33">
        <f t="shared" si="21"/>
        <v>0</v>
      </c>
      <c r="F165" s="5"/>
      <c r="G165" s="5"/>
      <c r="H165" s="5"/>
      <c r="I165" s="5"/>
      <c r="J165" s="5"/>
      <c r="K165" s="5"/>
      <c r="L165" s="33">
        <f t="shared" si="18"/>
        <v>1650533.85</v>
      </c>
      <c r="M165" s="34"/>
      <c r="N165" s="34"/>
      <c r="O165" s="34"/>
      <c r="P165" s="5"/>
      <c r="Q165" s="35"/>
    </row>
    <row r="166" spans="1:17" s="1" customFormat="1" x14ac:dyDescent="0.25">
      <c r="A166" s="32">
        <v>40269</v>
      </c>
      <c r="B166" s="8">
        <f t="shared" si="22"/>
        <v>1571937</v>
      </c>
      <c r="C166" s="33">
        <f t="shared" si="21"/>
        <v>78596.850000000006</v>
      </c>
      <c r="D166" s="33">
        <f t="shared" si="21"/>
        <v>0</v>
      </c>
      <c r="E166" s="33">
        <f t="shared" si="21"/>
        <v>0</v>
      </c>
      <c r="F166" s="5"/>
      <c r="G166" s="5"/>
      <c r="H166" s="5"/>
      <c r="I166" s="5"/>
      <c r="J166" s="5"/>
      <c r="K166" s="5"/>
      <c r="L166" s="33">
        <f t="shared" si="18"/>
        <v>1650533.85</v>
      </c>
      <c r="M166" s="34"/>
      <c r="N166" s="34"/>
      <c r="O166" s="34"/>
      <c r="P166" s="5"/>
      <c r="Q166" s="35"/>
    </row>
    <row r="167" spans="1:17" s="1" customFormat="1" x14ac:dyDescent="0.25">
      <c r="A167" s="32">
        <v>40299</v>
      </c>
      <c r="B167" s="8">
        <f t="shared" si="22"/>
        <v>1571937</v>
      </c>
      <c r="C167" s="33">
        <f t="shared" si="21"/>
        <v>78596.850000000006</v>
      </c>
      <c r="D167" s="33">
        <f t="shared" si="21"/>
        <v>0</v>
      </c>
      <c r="E167" s="33">
        <f t="shared" si="21"/>
        <v>0</v>
      </c>
      <c r="F167" s="5"/>
      <c r="G167" s="5"/>
      <c r="H167" s="5"/>
      <c r="I167" s="5"/>
      <c r="J167" s="5"/>
      <c r="K167" s="5"/>
      <c r="L167" s="33">
        <f t="shared" si="18"/>
        <v>1650533.85</v>
      </c>
      <c r="M167" s="34"/>
      <c r="N167" s="34"/>
      <c r="O167" s="34"/>
      <c r="P167" s="5"/>
      <c r="Q167" s="35"/>
    </row>
    <row r="168" spans="1:17" s="1" customFormat="1" x14ac:dyDescent="0.25">
      <c r="A168" s="32">
        <v>40330</v>
      </c>
      <c r="B168" s="8">
        <f t="shared" si="22"/>
        <v>1571937</v>
      </c>
      <c r="C168" s="33">
        <f t="shared" si="21"/>
        <v>78596.850000000006</v>
      </c>
      <c r="D168" s="33">
        <f t="shared" si="21"/>
        <v>0</v>
      </c>
      <c r="E168" s="33">
        <f t="shared" si="21"/>
        <v>0</v>
      </c>
      <c r="F168" s="5"/>
      <c r="G168" s="5"/>
      <c r="H168" s="10">
        <f>(B168+C168+D168+E168+F163/12)/30*37</f>
        <v>2132649.3546388103</v>
      </c>
      <c r="I168" s="5"/>
      <c r="J168" s="5"/>
      <c r="K168" s="5"/>
      <c r="L168" s="33">
        <f t="shared" si="18"/>
        <v>3783183.2046388104</v>
      </c>
      <c r="M168" s="34"/>
      <c r="N168" s="34"/>
      <c r="O168" s="34"/>
      <c r="P168" s="5"/>
      <c r="Q168" s="35"/>
    </row>
    <row r="169" spans="1:17" s="1" customFormat="1" x14ac:dyDescent="0.25">
      <c r="A169" s="32">
        <v>40360</v>
      </c>
      <c r="B169" s="8">
        <f t="shared" si="22"/>
        <v>1571937</v>
      </c>
      <c r="C169" s="33">
        <f t="shared" si="22"/>
        <v>78596.850000000006</v>
      </c>
      <c r="D169" s="33">
        <f t="shared" si="22"/>
        <v>0</v>
      </c>
      <c r="E169" s="33">
        <f t="shared" si="22"/>
        <v>0</v>
      </c>
      <c r="F169" s="5"/>
      <c r="G169" s="5"/>
      <c r="H169" s="5"/>
      <c r="I169" s="5"/>
      <c r="J169" s="5"/>
      <c r="K169" s="5"/>
      <c r="L169" s="33">
        <f t="shared" si="18"/>
        <v>1650533.85</v>
      </c>
      <c r="M169" s="34"/>
      <c r="N169" s="34"/>
      <c r="O169" s="34"/>
      <c r="P169" s="5"/>
      <c r="Q169" s="35"/>
    </row>
    <row r="170" spans="1:17" s="1" customFormat="1" x14ac:dyDescent="0.25">
      <c r="A170" s="32">
        <v>40391</v>
      </c>
      <c r="B170" s="8">
        <f t="shared" si="22"/>
        <v>1571937</v>
      </c>
      <c r="C170" s="33">
        <f t="shared" si="22"/>
        <v>78596.850000000006</v>
      </c>
      <c r="D170" s="33">
        <f t="shared" si="22"/>
        <v>0</v>
      </c>
      <c r="E170" s="33">
        <f t="shared" si="22"/>
        <v>0</v>
      </c>
      <c r="F170" s="5"/>
      <c r="G170" s="5"/>
      <c r="H170" s="5"/>
      <c r="I170" s="5"/>
      <c r="J170" s="5"/>
      <c r="K170" s="5"/>
      <c r="L170" s="33">
        <f t="shared" si="18"/>
        <v>1650533.85</v>
      </c>
      <c r="M170" s="34"/>
      <c r="N170" s="34"/>
      <c r="O170" s="34"/>
      <c r="P170" s="5"/>
      <c r="Q170" s="35"/>
    </row>
    <row r="171" spans="1:17" s="1" customFormat="1" x14ac:dyDescent="0.25">
      <c r="A171" s="32">
        <v>40422</v>
      </c>
      <c r="B171" s="8">
        <f t="shared" si="22"/>
        <v>1571937</v>
      </c>
      <c r="C171" s="33">
        <f t="shared" si="22"/>
        <v>78596.850000000006</v>
      </c>
      <c r="D171" s="33">
        <f t="shared" si="22"/>
        <v>0</v>
      </c>
      <c r="E171" s="33">
        <f t="shared" si="22"/>
        <v>0</v>
      </c>
      <c r="F171" s="5"/>
      <c r="G171" s="5"/>
      <c r="H171" s="5"/>
      <c r="I171" s="5"/>
      <c r="J171" s="5"/>
      <c r="K171" s="5"/>
      <c r="L171" s="33">
        <f t="shared" si="18"/>
        <v>1650533.85</v>
      </c>
      <c r="M171" s="34"/>
      <c r="N171" s="34"/>
      <c r="O171" s="34"/>
      <c r="P171" s="5"/>
      <c r="Q171" s="35"/>
    </row>
    <row r="172" spans="1:17" s="1" customFormat="1" x14ac:dyDescent="0.25">
      <c r="A172" s="32">
        <v>40452</v>
      </c>
      <c r="B172" s="8">
        <f t="shared" si="22"/>
        <v>1571937</v>
      </c>
      <c r="C172" s="33">
        <f t="shared" si="22"/>
        <v>78596.850000000006</v>
      </c>
      <c r="D172" s="33">
        <f t="shared" si="22"/>
        <v>0</v>
      </c>
      <c r="E172" s="33">
        <f t="shared" si="22"/>
        <v>0</v>
      </c>
      <c r="F172" s="5"/>
      <c r="G172" s="5"/>
      <c r="H172" s="5"/>
      <c r="I172" s="5"/>
      <c r="J172" s="5"/>
      <c r="K172" s="5"/>
      <c r="L172" s="33">
        <f t="shared" si="18"/>
        <v>1650533.85</v>
      </c>
      <c r="M172" s="34"/>
      <c r="N172" s="34"/>
      <c r="O172" s="34"/>
      <c r="P172" s="5"/>
      <c r="Q172" s="35"/>
    </row>
    <row r="173" spans="1:17" s="1" customFormat="1" x14ac:dyDescent="0.25">
      <c r="A173" s="32">
        <v>40483</v>
      </c>
      <c r="B173" s="8">
        <f t="shared" si="22"/>
        <v>1571937</v>
      </c>
      <c r="C173" s="33">
        <f t="shared" si="22"/>
        <v>78596.850000000006</v>
      </c>
      <c r="D173" s="33">
        <f t="shared" si="22"/>
        <v>0</v>
      </c>
      <c r="E173" s="33">
        <f t="shared" si="22"/>
        <v>0</v>
      </c>
      <c r="F173" s="10"/>
      <c r="G173" s="10"/>
      <c r="H173" s="5"/>
      <c r="I173" s="10"/>
      <c r="J173" s="5"/>
      <c r="K173" s="5"/>
      <c r="L173" s="33">
        <f t="shared" si="18"/>
        <v>1650533.85</v>
      </c>
      <c r="M173" s="34"/>
      <c r="N173" s="34"/>
      <c r="O173" s="34"/>
      <c r="P173" s="5"/>
      <c r="Q173" s="35"/>
    </row>
    <row r="174" spans="1:17" s="1" customFormat="1" ht="15.75" thickBot="1" x14ac:dyDescent="0.3">
      <c r="A174" s="36">
        <v>40513</v>
      </c>
      <c r="B174" s="9">
        <f t="shared" si="22"/>
        <v>1571937</v>
      </c>
      <c r="C174" s="37">
        <f t="shared" si="22"/>
        <v>78596.850000000006</v>
      </c>
      <c r="D174" s="37">
        <f t="shared" si="22"/>
        <v>0</v>
      </c>
      <c r="E174" s="37">
        <f t="shared" si="22"/>
        <v>0</v>
      </c>
      <c r="F174" s="6"/>
      <c r="G174" s="6"/>
      <c r="H174" s="6"/>
      <c r="I174" s="6"/>
      <c r="J174" s="11">
        <f>(B174+C174+D174+E174+F163/12+H168/12+I163/12)/12*12</f>
        <v>1972997.6319630803</v>
      </c>
      <c r="K174" s="11"/>
      <c r="L174" s="37">
        <f t="shared" si="18"/>
        <v>3623531.4819630804</v>
      </c>
      <c r="M174" s="38">
        <v>360</v>
      </c>
      <c r="N174" s="39">
        <f>(B174+C174+D174+E174+F163/12+H168/12+I163/12+J174/12)/360*M174</f>
        <v>2137414.1012933371</v>
      </c>
      <c r="O174" s="39">
        <f>N174*12%/360*M174</f>
        <v>256489.69215520044</v>
      </c>
      <c r="P174" s="39">
        <f>SUM(L163:L174)+N174+O174</f>
        <v>28796306.480968587</v>
      </c>
      <c r="Q174" s="40"/>
    </row>
    <row r="175" spans="1:17" s="1" customFormat="1" x14ac:dyDescent="0.25">
      <c r="A175" s="27">
        <v>40544</v>
      </c>
      <c r="B175" s="7">
        <v>1620290</v>
      </c>
      <c r="C175" s="28">
        <f>+B175*0.07</f>
        <v>113420.30000000002</v>
      </c>
      <c r="D175" s="28">
        <v>0</v>
      </c>
      <c r="E175" s="28">
        <v>0</v>
      </c>
      <c r="F175" s="29">
        <f>(B175+C175+D175+E175+H168/12+I175/12)/30*15</f>
        <v>990101.66165161715</v>
      </c>
      <c r="G175" s="29">
        <f>B169/30*2</f>
        <v>104795.8</v>
      </c>
      <c r="H175" s="4"/>
      <c r="I175" s="29">
        <f>(+B169+C169)*0.5</f>
        <v>825266.92500000005</v>
      </c>
      <c r="J175" s="4"/>
      <c r="K175" s="22">
        <f>+B174*12*0.18/5</f>
        <v>679076.78399999999</v>
      </c>
      <c r="L175" s="28">
        <f t="shared" si="18"/>
        <v>4332951.4706516173</v>
      </c>
      <c r="M175" s="30"/>
      <c r="N175" s="30"/>
      <c r="O175" s="30"/>
      <c r="P175" s="4"/>
      <c r="Q175" s="31">
        <f>+(B175*100/B174)-100</f>
        <v>3.0760138606063663</v>
      </c>
    </row>
    <row r="176" spans="1:17" s="1" customFormat="1" x14ac:dyDescent="0.25">
      <c r="A176" s="32">
        <v>40575</v>
      </c>
      <c r="B176" s="8">
        <f>+B175</f>
        <v>1620290</v>
      </c>
      <c r="C176" s="33">
        <f t="shared" si="22"/>
        <v>113420.30000000002</v>
      </c>
      <c r="D176" s="33">
        <f>+D175</f>
        <v>0</v>
      </c>
      <c r="E176" s="33">
        <f>+E175</f>
        <v>0</v>
      </c>
      <c r="F176" s="5"/>
      <c r="G176" s="5"/>
      <c r="H176" s="5"/>
      <c r="I176" s="5"/>
      <c r="J176" s="5"/>
      <c r="K176" s="5"/>
      <c r="L176" s="33">
        <f t="shared" si="18"/>
        <v>1733710.3</v>
      </c>
      <c r="M176" s="34"/>
      <c r="N176" s="34"/>
      <c r="O176" s="34"/>
      <c r="P176" s="5"/>
      <c r="Q176" s="35"/>
    </row>
    <row r="177" spans="1:17" s="1" customFormat="1" x14ac:dyDescent="0.25">
      <c r="A177" s="32">
        <v>40603</v>
      </c>
      <c r="B177" s="8">
        <f t="shared" ref="B177:E192" si="23">+B176</f>
        <v>1620290</v>
      </c>
      <c r="C177" s="33">
        <f t="shared" si="22"/>
        <v>113420.30000000002</v>
      </c>
      <c r="D177" s="33">
        <f t="shared" si="22"/>
        <v>0</v>
      </c>
      <c r="E177" s="33">
        <f t="shared" si="22"/>
        <v>0</v>
      </c>
      <c r="F177" s="5"/>
      <c r="G177" s="5"/>
      <c r="H177" s="5"/>
      <c r="I177" s="5"/>
      <c r="J177" s="5"/>
      <c r="K177" s="5"/>
      <c r="L177" s="33">
        <f t="shared" si="18"/>
        <v>1733710.3</v>
      </c>
      <c r="M177" s="34"/>
      <c r="N177" s="34"/>
      <c r="O177" s="34"/>
      <c r="P177" s="5"/>
      <c r="Q177" s="35"/>
    </row>
    <row r="178" spans="1:17" s="1" customFormat="1" x14ac:dyDescent="0.25">
      <c r="A178" s="32">
        <v>40634</v>
      </c>
      <c r="B178" s="8">
        <f t="shared" si="23"/>
        <v>1620290</v>
      </c>
      <c r="C178" s="33">
        <f t="shared" si="22"/>
        <v>113420.30000000002</v>
      </c>
      <c r="D178" s="33">
        <f t="shared" si="22"/>
        <v>0</v>
      </c>
      <c r="E178" s="33">
        <f t="shared" si="22"/>
        <v>0</v>
      </c>
      <c r="F178" s="5"/>
      <c r="G178" s="5"/>
      <c r="H178" s="5"/>
      <c r="I178" s="5"/>
      <c r="J178" s="5"/>
      <c r="K178" s="5"/>
      <c r="L178" s="33">
        <f t="shared" si="18"/>
        <v>1733710.3</v>
      </c>
      <c r="M178" s="34"/>
      <c r="N178" s="34"/>
      <c r="O178" s="34"/>
      <c r="P178" s="5"/>
      <c r="Q178" s="35"/>
    </row>
    <row r="179" spans="1:17" s="1" customFormat="1" x14ac:dyDescent="0.25">
      <c r="A179" s="32">
        <v>40664</v>
      </c>
      <c r="B179" s="8">
        <f t="shared" si="23"/>
        <v>1620290</v>
      </c>
      <c r="C179" s="33">
        <f t="shared" si="22"/>
        <v>113420.30000000002</v>
      </c>
      <c r="D179" s="33">
        <f t="shared" si="22"/>
        <v>0</v>
      </c>
      <c r="E179" s="33">
        <f t="shared" si="22"/>
        <v>0</v>
      </c>
      <c r="F179" s="5"/>
      <c r="G179" s="5"/>
      <c r="H179" s="5"/>
      <c r="I179" s="5"/>
      <c r="J179" s="5"/>
      <c r="K179" s="5"/>
      <c r="L179" s="33">
        <f t="shared" si="18"/>
        <v>1733710.3</v>
      </c>
      <c r="M179" s="34"/>
      <c r="N179" s="34"/>
      <c r="O179" s="34"/>
      <c r="P179" s="5"/>
      <c r="Q179" s="35"/>
    </row>
    <row r="180" spans="1:17" s="1" customFormat="1" x14ac:dyDescent="0.25">
      <c r="A180" s="32">
        <v>40695</v>
      </c>
      <c r="B180" s="8">
        <f t="shared" si="23"/>
        <v>1620290</v>
      </c>
      <c r="C180" s="33">
        <f t="shared" si="22"/>
        <v>113420.30000000002</v>
      </c>
      <c r="D180" s="33">
        <f t="shared" si="22"/>
        <v>0</v>
      </c>
      <c r="E180" s="33">
        <f t="shared" si="22"/>
        <v>0</v>
      </c>
      <c r="F180" s="5"/>
      <c r="G180" s="5"/>
      <c r="H180" s="10">
        <f>(B180+C180+D180+E180+F175/12)/30*37</f>
        <v>2240003.1518919719</v>
      </c>
      <c r="I180" s="5"/>
      <c r="J180" s="5"/>
      <c r="K180" s="5"/>
      <c r="L180" s="33">
        <f t="shared" si="18"/>
        <v>3973713.4518919718</v>
      </c>
      <c r="M180" s="34"/>
      <c r="N180" s="34"/>
      <c r="O180" s="34"/>
      <c r="P180" s="5"/>
      <c r="Q180" s="35"/>
    </row>
    <row r="181" spans="1:17" s="1" customFormat="1" x14ac:dyDescent="0.25">
      <c r="A181" s="32">
        <v>40725</v>
      </c>
      <c r="B181" s="8">
        <f t="shared" si="23"/>
        <v>1620290</v>
      </c>
      <c r="C181" s="33">
        <f t="shared" si="23"/>
        <v>113420.30000000002</v>
      </c>
      <c r="D181" s="33">
        <f t="shared" si="23"/>
        <v>0</v>
      </c>
      <c r="E181" s="33">
        <f t="shared" si="23"/>
        <v>0</v>
      </c>
      <c r="F181" s="5"/>
      <c r="G181" s="5"/>
      <c r="H181" s="5"/>
      <c r="I181" s="5"/>
      <c r="J181" s="5"/>
      <c r="K181" s="5"/>
      <c r="L181" s="33">
        <f t="shared" si="18"/>
        <v>1733710.3</v>
      </c>
      <c r="M181" s="34"/>
      <c r="N181" s="34"/>
      <c r="O181" s="34"/>
      <c r="P181" s="5"/>
      <c r="Q181" s="35"/>
    </row>
    <row r="182" spans="1:17" s="1" customFormat="1" x14ac:dyDescent="0.25">
      <c r="A182" s="32">
        <v>40756</v>
      </c>
      <c r="B182" s="8">
        <f t="shared" si="23"/>
        <v>1620290</v>
      </c>
      <c r="C182" s="33">
        <f t="shared" si="23"/>
        <v>113420.30000000002</v>
      </c>
      <c r="D182" s="33">
        <f t="shared" si="23"/>
        <v>0</v>
      </c>
      <c r="E182" s="33">
        <f t="shared" si="23"/>
        <v>0</v>
      </c>
      <c r="F182" s="5"/>
      <c r="G182" s="5"/>
      <c r="H182" s="5"/>
      <c r="I182" s="5"/>
      <c r="J182" s="5"/>
      <c r="K182" s="5"/>
      <c r="L182" s="33">
        <f t="shared" si="18"/>
        <v>1733710.3</v>
      </c>
      <c r="M182" s="34"/>
      <c r="N182" s="34"/>
      <c r="O182" s="34"/>
      <c r="P182" s="5"/>
      <c r="Q182" s="35"/>
    </row>
    <row r="183" spans="1:17" s="1" customFormat="1" x14ac:dyDescent="0.25">
      <c r="A183" s="32">
        <v>40787</v>
      </c>
      <c r="B183" s="8">
        <f t="shared" si="23"/>
        <v>1620290</v>
      </c>
      <c r="C183" s="33">
        <f t="shared" si="23"/>
        <v>113420.30000000002</v>
      </c>
      <c r="D183" s="33">
        <f t="shared" si="23"/>
        <v>0</v>
      </c>
      <c r="E183" s="33">
        <f t="shared" si="23"/>
        <v>0</v>
      </c>
      <c r="F183" s="5"/>
      <c r="G183" s="5"/>
      <c r="H183" s="5"/>
      <c r="I183" s="5"/>
      <c r="J183" s="5"/>
      <c r="K183" s="5"/>
      <c r="L183" s="33">
        <f t="shared" si="18"/>
        <v>1733710.3</v>
      </c>
      <c r="M183" s="34"/>
      <c r="N183" s="34"/>
      <c r="O183" s="34"/>
      <c r="P183" s="5"/>
      <c r="Q183" s="35"/>
    </row>
    <row r="184" spans="1:17" s="1" customFormat="1" x14ac:dyDescent="0.25">
      <c r="A184" s="32">
        <v>40817</v>
      </c>
      <c r="B184" s="8">
        <f t="shared" si="23"/>
        <v>1620290</v>
      </c>
      <c r="C184" s="33">
        <f t="shared" si="23"/>
        <v>113420.30000000002</v>
      </c>
      <c r="D184" s="33">
        <f t="shared" si="23"/>
        <v>0</v>
      </c>
      <c r="E184" s="33">
        <f t="shared" si="23"/>
        <v>0</v>
      </c>
      <c r="F184" s="5"/>
      <c r="G184" s="5"/>
      <c r="H184" s="5"/>
      <c r="I184" s="5"/>
      <c r="J184" s="5"/>
      <c r="K184" s="5"/>
      <c r="L184" s="33">
        <f t="shared" si="18"/>
        <v>1733710.3</v>
      </c>
      <c r="M184" s="34"/>
      <c r="N184" s="34"/>
      <c r="O184" s="34"/>
      <c r="P184" s="5"/>
      <c r="Q184" s="35"/>
    </row>
    <row r="185" spans="1:17" s="1" customFormat="1" x14ac:dyDescent="0.25">
      <c r="A185" s="32">
        <v>40848</v>
      </c>
      <c r="B185" s="8">
        <f t="shared" si="23"/>
        <v>1620290</v>
      </c>
      <c r="C185" s="33">
        <f t="shared" si="23"/>
        <v>113420.30000000002</v>
      </c>
      <c r="D185" s="33">
        <f t="shared" si="23"/>
        <v>0</v>
      </c>
      <c r="E185" s="33">
        <f t="shared" si="23"/>
        <v>0</v>
      </c>
      <c r="F185" s="10"/>
      <c r="G185" s="10"/>
      <c r="H185" s="5"/>
      <c r="I185" s="10"/>
      <c r="J185" s="5"/>
      <c r="K185" s="5"/>
      <c r="L185" s="33">
        <f t="shared" si="18"/>
        <v>1733710.3</v>
      </c>
      <c r="M185" s="34"/>
      <c r="N185" s="34"/>
      <c r="O185" s="34"/>
      <c r="P185" s="5"/>
      <c r="Q185" s="35"/>
    </row>
    <row r="186" spans="1:17" s="1" customFormat="1" ht="15.75" thickBot="1" x14ac:dyDescent="0.3">
      <c r="A186" s="36">
        <v>40878</v>
      </c>
      <c r="B186" s="9">
        <f t="shared" si="23"/>
        <v>1620290</v>
      </c>
      <c r="C186" s="37">
        <f t="shared" si="23"/>
        <v>113420.30000000002</v>
      </c>
      <c r="D186" s="37">
        <f t="shared" si="23"/>
        <v>0</v>
      </c>
      <c r="E186" s="37">
        <f t="shared" si="23"/>
        <v>0</v>
      </c>
      <c r="F186" s="6"/>
      <c r="G186" s="6"/>
      <c r="H186" s="6"/>
      <c r="I186" s="6"/>
      <c r="J186" s="11">
        <f>(B186+C186+D186+E186+F175/12+H180/12+I175/12)/12*12</f>
        <v>2071657.9448786324</v>
      </c>
      <c r="K186" s="11"/>
      <c r="L186" s="37">
        <f t="shared" si="18"/>
        <v>3805368.2448786325</v>
      </c>
      <c r="M186" s="38">
        <v>360</v>
      </c>
      <c r="N186" s="39">
        <f>(B186+C186+D186+E186+F175/12+H180/12+I175/12+J186/12)/360*M186</f>
        <v>2244296.1069518519</v>
      </c>
      <c r="O186" s="39">
        <f>N186*12%/360*M186</f>
        <v>269315.53283422219</v>
      </c>
      <c r="P186" s="39">
        <f>SUM(L175:L186)+N186+O186</f>
        <v>30229037.507208295</v>
      </c>
      <c r="Q186" s="40"/>
    </row>
    <row r="187" spans="1:17" s="1" customFormat="1" x14ac:dyDescent="0.25">
      <c r="A187" s="27">
        <v>40909</v>
      </c>
      <c r="B187" s="7">
        <v>1709406</v>
      </c>
      <c r="C187" s="28">
        <f>+B187*0.07</f>
        <v>119658.42000000001</v>
      </c>
      <c r="D187" s="28">
        <v>0</v>
      </c>
      <c r="E187" s="28">
        <v>0</v>
      </c>
      <c r="F187" s="29">
        <f>(B187+C187+D187+E187+H180/12+I187/12)/30*15</f>
        <v>1043984.6392454988</v>
      </c>
      <c r="G187" s="29">
        <f>B181/30*2</f>
        <v>108019.33333333333</v>
      </c>
      <c r="H187" s="4"/>
      <c r="I187" s="29">
        <f>(+B181+C181)*0.5</f>
        <v>866855.15</v>
      </c>
      <c r="J187" s="4"/>
      <c r="K187" s="22">
        <f>+B186*12*0.18/5</f>
        <v>699965.28</v>
      </c>
      <c r="L187" s="28">
        <f t="shared" si="18"/>
        <v>4547888.8225788325</v>
      </c>
      <c r="M187" s="30"/>
      <c r="N187" s="30"/>
      <c r="O187" s="30"/>
      <c r="P187" s="4"/>
      <c r="Q187" s="31">
        <f>+(B187*100/B186)-100</f>
        <v>5.5000030858673483</v>
      </c>
    </row>
    <row r="188" spans="1:17" s="1" customFormat="1" x14ac:dyDescent="0.25">
      <c r="A188" s="32">
        <v>40940</v>
      </c>
      <c r="B188" s="8">
        <f>+B187</f>
        <v>1709406</v>
      </c>
      <c r="C188" s="33">
        <f t="shared" si="23"/>
        <v>119658.42000000001</v>
      </c>
      <c r="D188" s="33">
        <f>+D187</f>
        <v>0</v>
      </c>
      <c r="E188" s="33">
        <f>+E187</f>
        <v>0</v>
      </c>
      <c r="F188" s="5"/>
      <c r="G188" s="5"/>
      <c r="H188" s="5"/>
      <c r="I188" s="5"/>
      <c r="J188" s="5"/>
      <c r="K188" s="5"/>
      <c r="L188" s="33">
        <f t="shared" si="18"/>
        <v>1829064.42</v>
      </c>
      <c r="M188" s="34"/>
      <c r="N188" s="34"/>
      <c r="O188" s="34"/>
      <c r="P188" s="5"/>
      <c r="Q188" s="35"/>
    </row>
    <row r="189" spans="1:17" s="1" customFormat="1" x14ac:dyDescent="0.25">
      <c r="A189" s="32">
        <v>40969</v>
      </c>
      <c r="B189" s="8">
        <f t="shared" ref="B189:E204" si="24">+B188</f>
        <v>1709406</v>
      </c>
      <c r="C189" s="33">
        <f t="shared" si="23"/>
        <v>119658.42000000001</v>
      </c>
      <c r="D189" s="33">
        <f t="shared" si="23"/>
        <v>0</v>
      </c>
      <c r="E189" s="33">
        <f t="shared" si="23"/>
        <v>0</v>
      </c>
      <c r="F189" s="5"/>
      <c r="G189" s="5"/>
      <c r="H189" s="5"/>
      <c r="I189" s="5"/>
      <c r="J189" s="5"/>
      <c r="K189" s="5"/>
      <c r="L189" s="33">
        <f t="shared" si="18"/>
        <v>1829064.42</v>
      </c>
      <c r="M189" s="34"/>
      <c r="N189" s="34"/>
      <c r="O189" s="34"/>
      <c r="P189" s="5"/>
      <c r="Q189" s="35"/>
    </row>
    <row r="190" spans="1:17" s="1" customFormat="1" x14ac:dyDescent="0.25">
      <c r="A190" s="32">
        <v>41000</v>
      </c>
      <c r="B190" s="8">
        <f t="shared" si="24"/>
        <v>1709406</v>
      </c>
      <c r="C190" s="33">
        <f t="shared" si="23"/>
        <v>119658.42000000001</v>
      </c>
      <c r="D190" s="33">
        <f t="shared" si="23"/>
        <v>0</v>
      </c>
      <c r="E190" s="33">
        <f t="shared" si="23"/>
        <v>0</v>
      </c>
      <c r="F190" s="5"/>
      <c r="G190" s="5"/>
      <c r="H190" s="5"/>
      <c r="I190" s="5"/>
      <c r="J190" s="5"/>
      <c r="K190" s="5"/>
      <c r="L190" s="33">
        <f t="shared" si="18"/>
        <v>1829064.42</v>
      </c>
      <c r="M190" s="34"/>
      <c r="N190" s="34"/>
      <c r="O190" s="34"/>
      <c r="P190" s="5"/>
      <c r="Q190" s="35"/>
    </row>
    <row r="191" spans="1:17" s="1" customFormat="1" x14ac:dyDescent="0.25">
      <c r="A191" s="32">
        <v>41030</v>
      </c>
      <c r="B191" s="8">
        <f t="shared" si="24"/>
        <v>1709406</v>
      </c>
      <c r="C191" s="33">
        <f t="shared" si="23"/>
        <v>119658.42000000001</v>
      </c>
      <c r="D191" s="33">
        <f t="shared" si="23"/>
        <v>0</v>
      </c>
      <c r="E191" s="33">
        <f t="shared" si="23"/>
        <v>0</v>
      </c>
      <c r="F191" s="5"/>
      <c r="G191" s="5"/>
      <c r="H191" s="5"/>
      <c r="I191" s="5"/>
      <c r="J191" s="5"/>
      <c r="K191" s="5"/>
      <c r="L191" s="33">
        <f t="shared" si="18"/>
        <v>1829064.42</v>
      </c>
      <c r="M191" s="34"/>
      <c r="N191" s="34"/>
      <c r="O191" s="34"/>
      <c r="P191" s="5"/>
      <c r="Q191" s="35"/>
    </row>
    <row r="192" spans="1:17" s="1" customFormat="1" x14ac:dyDescent="0.25">
      <c r="A192" s="32">
        <v>41061</v>
      </c>
      <c r="B192" s="8">
        <f t="shared" si="24"/>
        <v>1709406</v>
      </c>
      <c r="C192" s="33">
        <f t="shared" si="23"/>
        <v>119658.42000000001</v>
      </c>
      <c r="D192" s="33">
        <f t="shared" si="23"/>
        <v>0</v>
      </c>
      <c r="E192" s="33">
        <f t="shared" si="23"/>
        <v>0</v>
      </c>
      <c r="F192" s="5"/>
      <c r="G192" s="5"/>
      <c r="H192" s="10">
        <f>(B192+C192+D192+E192+F187/12)/30*37</f>
        <v>2363144.5392557876</v>
      </c>
      <c r="I192" s="5"/>
      <c r="J192" s="5"/>
      <c r="K192" s="5"/>
      <c r="L192" s="33">
        <f t="shared" si="18"/>
        <v>4192208.9592557875</v>
      </c>
      <c r="M192" s="34"/>
      <c r="N192" s="34"/>
      <c r="O192" s="34"/>
      <c r="P192" s="5"/>
      <c r="Q192" s="35"/>
    </row>
    <row r="193" spans="1:17" s="1" customFormat="1" x14ac:dyDescent="0.25">
      <c r="A193" s="32">
        <v>41091</v>
      </c>
      <c r="B193" s="8">
        <f t="shared" si="24"/>
        <v>1709406</v>
      </c>
      <c r="C193" s="33">
        <f t="shared" si="24"/>
        <v>119658.42000000001</v>
      </c>
      <c r="D193" s="33">
        <f t="shared" si="24"/>
        <v>0</v>
      </c>
      <c r="E193" s="33">
        <f t="shared" si="24"/>
        <v>0</v>
      </c>
      <c r="F193" s="5"/>
      <c r="G193" s="5"/>
      <c r="H193" s="5"/>
      <c r="I193" s="5"/>
      <c r="J193" s="5"/>
      <c r="K193" s="5"/>
      <c r="L193" s="33">
        <f t="shared" si="18"/>
        <v>1829064.42</v>
      </c>
      <c r="M193" s="34"/>
      <c r="N193" s="34"/>
      <c r="O193" s="34"/>
      <c r="P193" s="5"/>
      <c r="Q193" s="35"/>
    </row>
    <row r="194" spans="1:17" s="1" customFormat="1" x14ac:dyDescent="0.25">
      <c r="A194" s="32">
        <v>41122</v>
      </c>
      <c r="B194" s="8">
        <f t="shared" si="24"/>
        <v>1709406</v>
      </c>
      <c r="C194" s="33">
        <f t="shared" si="24"/>
        <v>119658.42000000001</v>
      </c>
      <c r="D194" s="33">
        <f t="shared" si="24"/>
        <v>0</v>
      </c>
      <c r="E194" s="33">
        <f t="shared" si="24"/>
        <v>0</v>
      </c>
      <c r="F194" s="5"/>
      <c r="G194" s="5"/>
      <c r="H194" s="5"/>
      <c r="I194" s="5"/>
      <c r="J194" s="5"/>
      <c r="K194" s="5"/>
      <c r="L194" s="33">
        <f t="shared" si="18"/>
        <v>1829064.42</v>
      </c>
      <c r="M194" s="34"/>
      <c r="N194" s="34"/>
      <c r="O194" s="34"/>
      <c r="P194" s="5"/>
      <c r="Q194" s="35"/>
    </row>
    <row r="195" spans="1:17" s="1" customFormat="1" x14ac:dyDescent="0.25">
      <c r="A195" s="32">
        <v>41153</v>
      </c>
      <c r="B195" s="8">
        <f t="shared" si="24"/>
        <v>1709406</v>
      </c>
      <c r="C195" s="33">
        <f t="shared" si="24"/>
        <v>119658.42000000001</v>
      </c>
      <c r="D195" s="33">
        <f t="shared" si="24"/>
        <v>0</v>
      </c>
      <c r="E195" s="33">
        <f t="shared" si="24"/>
        <v>0</v>
      </c>
      <c r="F195" s="5"/>
      <c r="G195" s="5"/>
      <c r="H195" s="5"/>
      <c r="I195" s="5"/>
      <c r="J195" s="5"/>
      <c r="K195" s="5"/>
      <c r="L195" s="33">
        <f t="shared" si="18"/>
        <v>1829064.42</v>
      </c>
      <c r="M195" s="34"/>
      <c r="N195" s="34"/>
      <c r="O195" s="34"/>
      <c r="P195" s="5"/>
      <c r="Q195" s="35"/>
    </row>
    <row r="196" spans="1:17" s="1" customFormat="1" x14ac:dyDescent="0.25">
      <c r="A196" s="32">
        <v>41183</v>
      </c>
      <c r="B196" s="8">
        <f t="shared" si="24"/>
        <v>1709406</v>
      </c>
      <c r="C196" s="33">
        <f t="shared" si="24"/>
        <v>119658.42000000001</v>
      </c>
      <c r="D196" s="33">
        <f t="shared" si="24"/>
        <v>0</v>
      </c>
      <c r="E196" s="33">
        <f t="shared" si="24"/>
        <v>0</v>
      </c>
      <c r="F196" s="5"/>
      <c r="G196" s="5"/>
      <c r="H196" s="5"/>
      <c r="I196" s="5"/>
      <c r="J196" s="5"/>
      <c r="K196" s="5"/>
      <c r="L196" s="33">
        <f t="shared" si="18"/>
        <v>1829064.42</v>
      </c>
      <c r="M196" s="34"/>
      <c r="N196" s="34"/>
      <c r="O196" s="34"/>
      <c r="P196" s="5"/>
      <c r="Q196" s="35"/>
    </row>
    <row r="197" spans="1:17" s="1" customFormat="1" x14ac:dyDescent="0.25">
      <c r="A197" s="32">
        <v>41214</v>
      </c>
      <c r="B197" s="8">
        <f t="shared" si="24"/>
        <v>1709406</v>
      </c>
      <c r="C197" s="33">
        <f t="shared" si="24"/>
        <v>119658.42000000001</v>
      </c>
      <c r="D197" s="33">
        <f t="shared" si="24"/>
        <v>0</v>
      </c>
      <c r="E197" s="33">
        <f t="shared" si="24"/>
        <v>0</v>
      </c>
      <c r="F197" s="10"/>
      <c r="G197" s="10"/>
      <c r="H197" s="5"/>
      <c r="I197" s="10"/>
      <c r="J197" s="5"/>
      <c r="K197" s="5"/>
      <c r="L197" s="33">
        <f t="shared" si="18"/>
        <v>1829064.42</v>
      </c>
      <c r="M197" s="34"/>
      <c r="N197" s="34"/>
      <c r="O197" s="34"/>
      <c r="P197" s="5"/>
      <c r="Q197" s="35"/>
    </row>
    <row r="198" spans="1:17" s="1" customFormat="1" ht="15.75" thickBot="1" x14ac:dyDescent="0.3">
      <c r="A198" s="36">
        <v>41244</v>
      </c>
      <c r="B198" s="9">
        <f t="shared" si="24"/>
        <v>1709406</v>
      </c>
      <c r="C198" s="37">
        <f t="shared" si="24"/>
        <v>119658.42000000001</v>
      </c>
      <c r="D198" s="37">
        <f t="shared" si="24"/>
        <v>0</v>
      </c>
      <c r="E198" s="37">
        <f t="shared" si="24"/>
        <v>0</v>
      </c>
      <c r="F198" s="6"/>
      <c r="G198" s="6"/>
      <c r="H198" s="6"/>
      <c r="I198" s="6"/>
      <c r="J198" s="11">
        <f>(B198+C198+D198+E198+F187/12+H192/12+I187/12)/12*12</f>
        <v>2185229.7807084406</v>
      </c>
      <c r="K198" s="11"/>
      <c r="L198" s="37">
        <f t="shared" si="18"/>
        <v>4014294.2007084405</v>
      </c>
      <c r="M198" s="38">
        <v>360</v>
      </c>
      <c r="N198" s="39">
        <f>(B198+C198+D198+E198+F187/12+H192/12+I187/12+J198/12)/360*M198</f>
        <v>2367332.262434144</v>
      </c>
      <c r="O198" s="39">
        <f>N198*12%/360*M198</f>
        <v>284079.87149209727</v>
      </c>
      <c r="P198" s="39">
        <f>SUM(L187:L198)+N198+O198</f>
        <v>31867383.89646931</v>
      </c>
      <c r="Q198" s="40"/>
    </row>
    <row r="199" spans="1:17" s="1" customFormat="1" x14ac:dyDescent="0.25">
      <c r="A199" s="27">
        <v>41275</v>
      </c>
      <c r="B199" s="7">
        <v>1776757</v>
      </c>
      <c r="C199" s="28">
        <f>+B199*0.07</f>
        <v>124372.99</v>
      </c>
      <c r="D199" s="28">
        <v>0</v>
      </c>
      <c r="E199" s="28">
        <v>0</v>
      </c>
      <c r="F199" s="29">
        <f>(B199+C199+D199+E199+H192/12+I199/12)/30*15</f>
        <v>1087134.8595523245</v>
      </c>
      <c r="G199" s="29">
        <f>B193/30*2</f>
        <v>113960.4</v>
      </c>
      <c r="H199" s="4"/>
      <c r="I199" s="29">
        <f>(+B193+C193)*0.5</f>
        <v>914532.21</v>
      </c>
      <c r="J199" s="4"/>
      <c r="K199" s="22">
        <f>+B198*12*0.18/5</f>
        <v>738463.39199999999</v>
      </c>
      <c r="L199" s="28">
        <f t="shared" si="18"/>
        <v>4755220.8515523244</v>
      </c>
      <c r="M199" s="30"/>
      <c r="N199" s="30"/>
      <c r="O199" s="30"/>
      <c r="P199" s="4"/>
      <c r="Q199" s="31">
        <f>+(B199*100/B198)-100</f>
        <v>3.9400236105407345</v>
      </c>
    </row>
    <row r="200" spans="1:17" s="1" customFormat="1" x14ac:dyDescent="0.25">
      <c r="A200" s="32">
        <v>41306</v>
      </c>
      <c r="B200" s="8">
        <f>+B199</f>
        <v>1776757</v>
      </c>
      <c r="C200" s="33">
        <f t="shared" si="24"/>
        <v>124372.99</v>
      </c>
      <c r="D200" s="33">
        <f>+D199</f>
        <v>0</v>
      </c>
      <c r="E200" s="33">
        <f>+E199</f>
        <v>0</v>
      </c>
      <c r="F200" s="5"/>
      <c r="G200" s="5"/>
      <c r="H200" s="5"/>
      <c r="I200" s="5"/>
      <c r="J200" s="5"/>
      <c r="K200" s="5"/>
      <c r="L200" s="33">
        <f t="shared" ref="L200:L259" si="25">SUM(B200:K200)</f>
        <v>1901129.99</v>
      </c>
      <c r="M200" s="34"/>
      <c r="N200" s="34"/>
      <c r="O200" s="34"/>
      <c r="P200" s="5"/>
      <c r="Q200" s="35"/>
    </row>
    <row r="201" spans="1:17" s="1" customFormat="1" x14ac:dyDescent="0.25">
      <c r="A201" s="32">
        <v>41334</v>
      </c>
      <c r="B201" s="8">
        <f t="shared" ref="B201:E210" si="26">+B200</f>
        <v>1776757</v>
      </c>
      <c r="C201" s="33">
        <f t="shared" si="24"/>
        <v>124372.99</v>
      </c>
      <c r="D201" s="33">
        <f t="shared" si="24"/>
        <v>0</v>
      </c>
      <c r="E201" s="33">
        <f t="shared" si="24"/>
        <v>0</v>
      </c>
      <c r="F201" s="5"/>
      <c r="G201" s="5"/>
      <c r="H201" s="5"/>
      <c r="I201" s="5"/>
      <c r="J201" s="5"/>
      <c r="K201" s="5"/>
      <c r="L201" s="33">
        <f t="shared" si="25"/>
        <v>1901129.99</v>
      </c>
      <c r="M201" s="34"/>
      <c r="N201" s="34"/>
      <c r="O201" s="34"/>
      <c r="P201" s="5"/>
      <c r="Q201" s="35"/>
    </row>
    <row r="202" spans="1:17" s="1" customFormat="1" x14ac:dyDescent="0.25">
      <c r="A202" s="32">
        <v>41365</v>
      </c>
      <c r="B202" s="8">
        <f t="shared" si="26"/>
        <v>1776757</v>
      </c>
      <c r="C202" s="33">
        <f t="shared" si="24"/>
        <v>124372.99</v>
      </c>
      <c r="D202" s="33">
        <f t="shared" si="24"/>
        <v>0</v>
      </c>
      <c r="E202" s="33">
        <f t="shared" si="24"/>
        <v>0</v>
      </c>
      <c r="F202" s="5"/>
      <c r="G202" s="5"/>
      <c r="H202" s="5"/>
      <c r="I202" s="5"/>
      <c r="J202" s="5"/>
      <c r="K202" s="5"/>
      <c r="L202" s="33">
        <f t="shared" si="25"/>
        <v>1901129.99</v>
      </c>
      <c r="M202" s="34"/>
      <c r="N202" s="34"/>
      <c r="O202" s="34"/>
      <c r="P202" s="5"/>
      <c r="Q202" s="35"/>
    </row>
    <row r="203" spans="1:17" s="1" customFormat="1" x14ac:dyDescent="0.25">
      <c r="A203" s="32">
        <v>41395</v>
      </c>
      <c r="B203" s="8">
        <f t="shared" si="26"/>
        <v>1776757</v>
      </c>
      <c r="C203" s="33">
        <f t="shared" si="24"/>
        <v>124372.99</v>
      </c>
      <c r="D203" s="33">
        <f t="shared" si="24"/>
        <v>0</v>
      </c>
      <c r="E203" s="33">
        <f t="shared" si="24"/>
        <v>0</v>
      </c>
      <c r="F203" s="5"/>
      <c r="G203" s="5"/>
      <c r="H203" s="5"/>
      <c r="I203" s="5"/>
      <c r="J203" s="5"/>
      <c r="K203" s="5"/>
      <c r="L203" s="33">
        <f t="shared" si="25"/>
        <v>1901129.99</v>
      </c>
      <c r="M203" s="34"/>
      <c r="N203" s="34"/>
      <c r="O203" s="34"/>
      <c r="P203" s="5"/>
      <c r="Q203" s="35"/>
    </row>
    <row r="204" spans="1:17" s="1" customFormat="1" x14ac:dyDescent="0.25">
      <c r="A204" s="32">
        <v>41426</v>
      </c>
      <c r="B204" s="8">
        <f t="shared" si="26"/>
        <v>1776757</v>
      </c>
      <c r="C204" s="33">
        <f t="shared" si="24"/>
        <v>124372.99</v>
      </c>
      <c r="D204" s="33">
        <f t="shared" si="24"/>
        <v>0</v>
      </c>
      <c r="E204" s="33">
        <f t="shared" si="24"/>
        <v>0</v>
      </c>
      <c r="F204" s="5"/>
      <c r="G204" s="5"/>
      <c r="H204" s="10">
        <f>(B204+C204+D204+E204+F199/12)/30*37</f>
        <v>2456460.2926762109</v>
      </c>
      <c r="I204" s="5"/>
      <c r="J204" s="5"/>
      <c r="K204" s="5"/>
      <c r="L204" s="33">
        <f t="shared" si="25"/>
        <v>4357590.2826762106</v>
      </c>
      <c r="M204" s="34"/>
      <c r="N204" s="34"/>
      <c r="O204" s="34"/>
      <c r="P204" s="5"/>
      <c r="Q204" s="35"/>
    </row>
    <row r="205" spans="1:17" s="1" customFormat="1" x14ac:dyDescent="0.25">
      <c r="A205" s="32">
        <v>41456</v>
      </c>
      <c r="B205" s="8">
        <f t="shared" si="26"/>
        <v>1776757</v>
      </c>
      <c r="C205" s="33">
        <f t="shared" si="26"/>
        <v>124372.99</v>
      </c>
      <c r="D205" s="33">
        <f t="shared" si="26"/>
        <v>0</v>
      </c>
      <c r="E205" s="33">
        <f t="shared" si="26"/>
        <v>0</v>
      </c>
      <c r="F205" s="5"/>
      <c r="G205" s="5"/>
      <c r="H205" s="5"/>
      <c r="I205" s="5"/>
      <c r="J205" s="5"/>
      <c r="K205" s="5"/>
      <c r="L205" s="33">
        <f t="shared" si="25"/>
        <v>1901129.99</v>
      </c>
      <c r="M205" s="34"/>
      <c r="N205" s="34"/>
      <c r="O205" s="34"/>
      <c r="P205" s="5"/>
      <c r="Q205" s="35"/>
    </row>
    <row r="206" spans="1:17" s="1" customFormat="1" x14ac:dyDescent="0.25">
      <c r="A206" s="32">
        <v>41487</v>
      </c>
      <c r="B206" s="8">
        <f t="shared" si="26"/>
        <v>1776757</v>
      </c>
      <c r="C206" s="33">
        <f t="shared" si="26"/>
        <v>124372.99</v>
      </c>
      <c r="D206" s="33">
        <f t="shared" si="26"/>
        <v>0</v>
      </c>
      <c r="E206" s="33">
        <f t="shared" si="26"/>
        <v>0</v>
      </c>
      <c r="F206" s="5"/>
      <c r="G206" s="5"/>
      <c r="H206" s="5"/>
      <c r="I206" s="5"/>
      <c r="J206" s="5"/>
      <c r="K206" s="5"/>
      <c r="L206" s="33">
        <f t="shared" si="25"/>
        <v>1901129.99</v>
      </c>
      <c r="M206" s="34"/>
      <c r="N206" s="34"/>
      <c r="O206" s="34"/>
      <c r="P206" s="5"/>
      <c r="Q206" s="35"/>
    </row>
    <row r="207" spans="1:17" s="1" customFormat="1" x14ac:dyDescent="0.25">
      <c r="A207" s="32">
        <v>41518</v>
      </c>
      <c r="B207" s="8">
        <f t="shared" si="26"/>
        <v>1776757</v>
      </c>
      <c r="C207" s="33">
        <f t="shared" si="26"/>
        <v>124372.99</v>
      </c>
      <c r="D207" s="33">
        <f t="shared" si="26"/>
        <v>0</v>
      </c>
      <c r="E207" s="33">
        <f t="shared" si="26"/>
        <v>0</v>
      </c>
      <c r="F207" s="5"/>
      <c r="G207" s="5"/>
      <c r="H207" s="5"/>
      <c r="I207" s="5"/>
      <c r="J207" s="5"/>
      <c r="K207" s="5"/>
      <c r="L207" s="33">
        <f t="shared" si="25"/>
        <v>1901129.99</v>
      </c>
      <c r="M207" s="34"/>
      <c r="N207" s="34"/>
      <c r="O207" s="34"/>
      <c r="P207" s="5"/>
      <c r="Q207" s="35"/>
    </row>
    <row r="208" spans="1:17" s="1" customFormat="1" x14ac:dyDescent="0.25">
      <c r="A208" s="32">
        <v>41548</v>
      </c>
      <c r="B208" s="8">
        <f t="shared" si="26"/>
        <v>1776757</v>
      </c>
      <c r="C208" s="33">
        <f t="shared" si="26"/>
        <v>124372.99</v>
      </c>
      <c r="D208" s="33">
        <f t="shared" si="26"/>
        <v>0</v>
      </c>
      <c r="E208" s="33">
        <f t="shared" si="26"/>
        <v>0</v>
      </c>
      <c r="F208" s="5"/>
      <c r="G208" s="5"/>
      <c r="H208" s="5"/>
      <c r="I208" s="5"/>
      <c r="J208" s="5"/>
      <c r="K208" s="5"/>
      <c r="L208" s="33">
        <f t="shared" si="25"/>
        <v>1901129.99</v>
      </c>
      <c r="M208" s="34"/>
      <c r="N208" s="34"/>
      <c r="O208" s="34"/>
      <c r="P208" s="5"/>
      <c r="Q208" s="35"/>
    </row>
    <row r="209" spans="1:17" s="1" customFormat="1" x14ac:dyDescent="0.25">
      <c r="A209" s="32">
        <v>41579</v>
      </c>
      <c r="B209" s="8">
        <f t="shared" si="26"/>
        <v>1776757</v>
      </c>
      <c r="C209" s="33">
        <f t="shared" si="26"/>
        <v>124372.99</v>
      </c>
      <c r="D209" s="33">
        <f t="shared" si="26"/>
        <v>0</v>
      </c>
      <c r="E209" s="33">
        <f t="shared" si="26"/>
        <v>0</v>
      </c>
      <c r="F209" s="10"/>
      <c r="G209" s="10"/>
      <c r="H209" s="5"/>
      <c r="I209" s="10"/>
      <c r="J209" s="5"/>
      <c r="K209" s="5"/>
      <c r="L209" s="33">
        <f t="shared" si="25"/>
        <v>1901129.99</v>
      </c>
      <c r="M209" s="34"/>
      <c r="N209" s="34"/>
      <c r="O209" s="34"/>
      <c r="P209" s="5"/>
      <c r="Q209" s="35"/>
    </row>
    <row r="210" spans="1:17" s="1" customFormat="1" ht="15.75" thickBot="1" x14ac:dyDescent="0.3">
      <c r="A210" s="36">
        <v>41609</v>
      </c>
      <c r="B210" s="9">
        <f t="shared" si="26"/>
        <v>1776757</v>
      </c>
      <c r="C210" s="37">
        <f t="shared" si="26"/>
        <v>124372.99</v>
      </c>
      <c r="D210" s="37">
        <f t="shared" si="26"/>
        <v>0</v>
      </c>
      <c r="E210" s="37">
        <f t="shared" si="26"/>
        <v>0</v>
      </c>
      <c r="F210" s="6"/>
      <c r="G210" s="6"/>
      <c r="H210" s="6"/>
      <c r="I210" s="6"/>
      <c r="J210" s="11">
        <f>(B210+C210+D210+E210+F199/12+H204/12+I199/12)/12*12</f>
        <v>2272640.6035190448</v>
      </c>
      <c r="K210" s="11"/>
      <c r="L210" s="37">
        <f t="shared" si="25"/>
        <v>4173770.593519045</v>
      </c>
      <c r="M210" s="38">
        <v>360</v>
      </c>
      <c r="N210" s="39">
        <f>(B210+C210+D210+E210+F199/12+H204/12+I199/12+J210/12)/360*M210</f>
        <v>2462027.3204789651</v>
      </c>
      <c r="O210" s="39">
        <f>N210*12%/360*M210</f>
        <v>295443.27845747577</v>
      </c>
      <c r="P210" s="39">
        <f>SUM(L199:L210)+N210+O210</f>
        <v>33154222.236684009</v>
      </c>
      <c r="Q210" s="40"/>
    </row>
    <row r="211" spans="1:17" s="1" customFormat="1" x14ac:dyDescent="0.25">
      <c r="A211" s="27">
        <v>41640</v>
      </c>
      <c r="B211" s="7">
        <v>1841431</v>
      </c>
      <c r="C211" s="28">
        <f>+B211*0.07</f>
        <v>128900.17000000001</v>
      </c>
      <c r="D211" s="28">
        <v>0</v>
      </c>
      <c r="E211" s="28">
        <v>0</v>
      </c>
      <c r="F211" s="29">
        <f>(B211+C211+D211+E211+H204/12+I211/12)/30*15</f>
        <v>1127124.9719865087</v>
      </c>
      <c r="G211" s="29">
        <f>B205/30*2</f>
        <v>118450.46666666666</v>
      </c>
      <c r="H211" s="4"/>
      <c r="I211" s="29">
        <f>(+B205+C205)*0.5</f>
        <v>950564.995</v>
      </c>
      <c r="J211" s="4"/>
      <c r="K211" s="22">
        <f>+B210*12*0.18/5</f>
        <v>767559.02399999998</v>
      </c>
      <c r="L211" s="28">
        <f t="shared" si="25"/>
        <v>4934030.627653176</v>
      </c>
      <c r="M211" s="30"/>
      <c r="N211" s="30"/>
      <c r="O211" s="30"/>
      <c r="P211" s="4"/>
      <c r="Q211" s="31">
        <f>+(B211*100/B210)-100</f>
        <v>3.6400025439607049</v>
      </c>
    </row>
    <row r="212" spans="1:17" s="1" customFormat="1" x14ac:dyDescent="0.25">
      <c r="A212" s="32">
        <v>41671</v>
      </c>
      <c r="B212" s="8">
        <f>+B211</f>
        <v>1841431</v>
      </c>
      <c r="C212" s="33">
        <f t="shared" ref="C212:E227" si="27">+C211</f>
        <v>128900.17000000001</v>
      </c>
      <c r="D212" s="33">
        <f>+D211</f>
        <v>0</v>
      </c>
      <c r="E212" s="33">
        <f>+E211</f>
        <v>0</v>
      </c>
      <c r="F212" s="5"/>
      <c r="G212" s="5"/>
      <c r="H212" s="5"/>
      <c r="I212" s="5"/>
      <c r="J212" s="5"/>
      <c r="K212" s="5"/>
      <c r="L212" s="33">
        <f t="shared" si="25"/>
        <v>1970331.17</v>
      </c>
      <c r="M212" s="34"/>
      <c r="N212" s="34"/>
      <c r="O212" s="34"/>
      <c r="P212" s="5"/>
      <c r="Q212" s="35"/>
    </row>
    <row r="213" spans="1:17" s="1" customFormat="1" x14ac:dyDescent="0.25">
      <c r="A213" s="32">
        <v>41699</v>
      </c>
      <c r="B213" s="8">
        <f t="shared" ref="B213:B222" si="28">+B212</f>
        <v>1841431</v>
      </c>
      <c r="C213" s="33">
        <f t="shared" si="27"/>
        <v>128900.17000000001</v>
      </c>
      <c r="D213" s="33">
        <f t="shared" si="27"/>
        <v>0</v>
      </c>
      <c r="E213" s="33">
        <f t="shared" si="27"/>
        <v>0</v>
      </c>
      <c r="F213" s="5"/>
      <c r="G213" s="5"/>
      <c r="H213" s="5"/>
      <c r="I213" s="5"/>
      <c r="J213" s="5"/>
      <c r="K213" s="5"/>
      <c r="L213" s="33">
        <f t="shared" si="25"/>
        <v>1970331.17</v>
      </c>
      <c r="M213" s="34"/>
      <c r="N213" s="34"/>
      <c r="O213" s="34"/>
      <c r="P213" s="5"/>
      <c r="Q213" s="35"/>
    </row>
    <row r="214" spans="1:17" s="1" customFormat="1" x14ac:dyDescent="0.25">
      <c r="A214" s="32">
        <v>41730</v>
      </c>
      <c r="B214" s="8">
        <f t="shared" si="28"/>
        <v>1841431</v>
      </c>
      <c r="C214" s="33">
        <f t="shared" si="27"/>
        <v>128900.17000000001</v>
      </c>
      <c r="D214" s="33">
        <f t="shared" si="27"/>
        <v>0</v>
      </c>
      <c r="E214" s="33">
        <f t="shared" si="27"/>
        <v>0</v>
      </c>
      <c r="F214" s="5"/>
      <c r="G214" s="5"/>
      <c r="H214" s="5"/>
      <c r="I214" s="5"/>
      <c r="J214" s="5"/>
      <c r="K214" s="5"/>
      <c r="L214" s="33">
        <f t="shared" si="25"/>
        <v>1970331.17</v>
      </c>
      <c r="M214" s="34"/>
      <c r="N214" s="34"/>
      <c r="O214" s="34"/>
      <c r="P214" s="5"/>
      <c r="Q214" s="35"/>
    </row>
    <row r="215" spans="1:17" s="1" customFormat="1" x14ac:dyDescent="0.25">
      <c r="A215" s="32">
        <v>41760</v>
      </c>
      <c r="B215" s="8">
        <f t="shared" si="28"/>
        <v>1841431</v>
      </c>
      <c r="C215" s="33">
        <f t="shared" si="27"/>
        <v>128900.17000000001</v>
      </c>
      <c r="D215" s="33">
        <f t="shared" si="27"/>
        <v>0</v>
      </c>
      <c r="E215" s="33">
        <f t="shared" si="27"/>
        <v>0</v>
      </c>
      <c r="F215" s="5"/>
      <c r="G215" s="5"/>
      <c r="H215" s="5"/>
      <c r="I215" s="5"/>
      <c r="J215" s="5"/>
      <c r="K215" s="5"/>
      <c r="L215" s="33">
        <f t="shared" si="25"/>
        <v>1970331.17</v>
      </c>
      <c r="M215" s="34"/>
      <c r="N215" s="34"/>
      <c r="O215" s="34"/>
      <c r="P215" s="5"/>
      <c r="Q215" s="35"/>
    </row>
    <row r="216" spans="1:17" s="1" customFormat="1" x14ac:dyDescent="0.25">
      <c r="A216" s="32">
        <v>41791</v>
      </c>
      <c r="B216" s="8">
        <f t="shared" si="28"/>
        <v>1841431</v>
      </c>
      <c r="C216" s="33">
        <f t="shared" si="27"/>
        <v>128900.17000000001</v>
      </c>
      <c r="D216" s="33">
        <f t="shared" si="27"/>
        <v>0</v>
      </c>
      <c r="E216" s="33">
        <f t="shared" si="27"/>
        <v>0</v>
      </c>
      <c r="F216" s="5"/>
      <c r="G216" s="5"/>
      <c r="H216" s="10">
        <f>(B216+C216+D216+E216+F211/12)/30*37</f>
        <v>2545918.5095652798</v>
      </c>
      <c r="I216" s="5"/>
      <c r="J216" s="5"/>
      <c r="K216" s="5"/>
      <c r="L216" s="33">
        <f t="shared" si="25"/>
        <v>4516249.6795652797</v>
      </c>
      <c r="M216" s="34"/>
      <c r="N216" s="34"/>
      <c r="O216" s="34"/>
      <c r="P216" s="5"/>
      <c r="Q216" s="35"/>
    </row>
    <row r="217" spans="1:17" s="1" customFormat="1" x14ac:dyDescent="0.25">
      <c r="A217" s="32">
        <v>41821</v>
      </c>
      <c r="B217" s="8">
        <f t="shared" si="28"/>
        <v>1841431</v>
      </c>
      <c r="C217" s="33">
        <f t="shared" si="27"/>
        <v>128900.17000000001</v>
      </c>
      <c r="D217" s="33">
        <f t="shared" si="27"/>
        <v>0</v>
      </c>
      <c r="E217" s="33">
        <f t="shared" si="27"/>
        <v>0</v>
      </c>
      <c r="F217" s="5"/>
      <c r="G217" s="5"/>
      <c r="H217" s="5"/>
      <c r="I217" s="5"/>
      <c r="J217" s="5"/>
      <c r="K217" s="5"/>
      <c r="L217" s="33">
        <f t="shared" si="25"/>
        <v>1970331.17</v>
      </c>
      <c r="M217" s="34"/>
      <c r="N217" s="34"/>
      <c r="O217" s="34"/>
      <c r="P217" s="5"/>
      <c r="Q217" s="35"/>
    </row>
    <row r="218" spans="1:17" s="1" customFormat="1" x14ac:dyDescent="0.25">
      <c r="A218" s="32">
        <v>41852</v>
      </c>
      <c r="B218" s="8">
        <f t="shared" si="28"/>
        <v>1841431</v>
      </c>
      <c r="C218" s="33">
        <f t="shared" si="27"/>
        <v>128900.17000000001</v>
      </c>
      <c r="D218" s="33">
        <f t="shared" si="27"/>
        <v>0</v>
      </c>
      <c r="E218" s="33">
        <f t="shared" si="27"/>
        <v>0</v>
      </c>
      <c r="F218" s="5"/>
      <c r="G218" s="5"/>
      <c r="H218" s="5"/>
      <c r="I218" s="5"/>
      <c r="J218" s="5"/>
      <c r="K218" s="5"/>
      <c r="L218" s="33">
        <f t="shared" si="25"/>
        <v>1970331.17</v>
      </c>
      <c r="M218" s="34"/>
      <c r="N218" s="34"/>
      <c r="O218" s="34"/>
      <c r="P218" s="5"/>
      <c r="Q218" s="35"/>
    </row>
    <row r="219" spans="1:17" s="1" customFormat="1" x14ac:dyDescent="0.25">
      <c r="A219" s="32">
        <v>41883</v>
      </c>
      <c r="B219" s="8">
        <f t="shared" si="28"/>
        <v>1841431</v>
      </c>
      <c r="C219" s="33">
        <f t="shared" si="27"/>
        <v>128900.17000000001</v>
      </c>
      <c r="D219" s="33">
        <f t="shared" si="27"/>
        <v>0</v>
      </c>
      <c r="E219" s="33">
        <f t="shared" si="27"/>
        <v>0</v>
      </c>
      <c r="F219" s="5"/>
      <c r="G219" s="5"/>
      <c r="H219" s="5"/>
      <c r="I219" s="5"/>
      <c r="J219" s="5"/>
      <c r="K219" s="5"/>
      <c r="L219" s="33">
        <f t="shared" si="25"/>
        <v>1970331.17</v>
      </c>
      <c r="M219" s="34"/>
      <c r="N219" s="34"/>
      <c r="O219" s="34"/>
      <c r="P219" s="5"/>
      <c r="Q219" s="35"/>
    </row>
    <row r="220" spans="1:17" s="1" customFormat="1" x14ac:dyDescent="0.25">
      <c r="A220" s="32">
        <v>41913</v>
      </c>
      <c r="B220" s="8">
        <f t="shared" si="28"/>
        <v>1841431</v>
      </c>
      <c r="C220" s="33">
        <f t="shared" si="27"/>
        <v>128900.17000000001</v>
      </c>
      <c r="D220" s="33">
        <f t="shared" si="27"/>
        <v>0</v>
      </c>
      <c r="E220" s="33">
        <f t="shared" si="27"/>
        <v>0</v>
      </c>
      <c r="F220" s="5"/>
      <c r="G220" s="5"/>
      <c r="H220" s="5"/>
      <c r="I220" s="5"/>
      <c r="J220" s="5"/>
      <c r="K220" s="5"/>
      <c r="L220" s="33">
        <f t="shared" si="25"/>
        <v>1970331.17</v>
      </c>
      <c r="M220" s="34"/>
      <c r="N220" s="34"/>
      <c r="O220" s="34"/>
      <c r="P220" s="5"/>
      <c r="Q220" s="35"/>
    </row>
    <row r="221" spans="1:17" s="1" customFormat="1" x14ac:dyDescent="0.25">
      <c r="A221" s="32">
        <v>41944</v>
      </c>
      <c r="B221" s="8">
        <f t="shared" si="28"/>
        <v>1841431</v>
      </c>
      <c r="C221" s="33">
        <f t="shared" si="27"/>
        <v>128900.17000000001</v>
      </c>
      <c r="D221" s="33">
        <f t="shared" si="27"/>
        <v>0</v>
      </c>
      <c r="E221" s="33">
        <f t="shared" si="27"/>
        <v>0</v>
      </c>
      <c r="F221" s="10"/>
      <c r="G221" s="10"/>
      <c r="H221" s="5"/>
      <c r="I221" s="10"/>
      <c r="J221" s="5"/>
      <c r="K221" s="5"/>
      <c r="L221" s="33">
        <f t="shared" si="25"/>
        <v>1970331.17</v>
      </c>
      <c r="M221" s="34"/>
      <c r="N221" s="34"/>
      <c r="O221" s="34"/>
      <c r="P221" s="5"/>
      <c r="Q221" s="35"/>
    </row>
    <row r="222" spans="1:17" s="1" customFormat="1" ht="15.75" thickBot="1" x14ac:dyDescent="0.3">
      <c r="A222" s="36">
        <v>41974</v>
      </c>
      <c r="B222" s="9">
        <f t="shared" si="28"/>
        <v>1841431</v>
      </c>
      <c r="C222" s="37">
        <f t="shared" si="27"/>
        <v>128900.17000000001</v>
      </c>
      <c r="D222" s="37">
        <f t="shared" si="27"/>
        <v>0</v>
      </c>
      <c r="E222" s="37">
        <f t="shared" si="27"/>
        <v>0</v>
      </c>
      <c r="F222" s="6"/>
      <c r="G222" s="6"/>
      <c r="H222" s="6"/>
      <c r="I222" s="6"/>
      <c r="J222" s="11">
        <f>(B222+C222+D222+E222+F211/12+H216/12+I211/12)/12*12</f>
        <v>2355631.8763793153</v>
      </c>
      <c r="K222" s="11"/>
      <c r="L222" s="37">
        <f t="shared" si="25"/>
        <v>4325963.0463793147</v>
      </c>
      <c r="M222" s="38">
        <v>360</v>
      </c>
      <c r="N222" s="39">
        <f>(B222+C222+D222+E222+F211/12+H216/12+I211/12+J222/12)/360*M222</f>
        <v>2551934.5327442582</v>
      </c>
      <c r="O222" s="39">
        <f>N222*12%/360*M222</f>
        <v>306232.14392931096</v>
      </c>
      <c r="P222" s="39">
        <f>SUM(L211:L222)+N222+O222</f>
        <v>34367390.560271345</v>
      </c>
      <c r="Q222" s="40"/>
    </row>
    <row r="223" spans="1:17" s="1" customFormat="1" x14ac:dyDescent="0.25">
      <c r="A223" s="27">
        <v>42005</v>
      </c>
      <c r="B223" s="7">
        <v>1936449</v>
      </c>
      <c r="C223" s="28">
        <f>+B223*0.07</f>
        <v>135551.43000000002</v>
      </c>
      <c r="D223" s="28">
        <v>0</v>
      </c>
      <c r="E223" s="28">
        <v>0</v>
      </c>
      <c r="F223" s="29">
        <f>(B223+C223+D223+E223+H216/12+I223/12)/30*15</f>
        <v>1183128.7189402198</v>
      </c>
      <c r="G223" s="29">
        <f>B217/30*2</f>
        <v>122762.06666666667</v>
      </c>
      <c r="H223" s="4"/>
      <c r="I223" s="29">
        <f>(+B217+C217)*0.5</f>
        <v>985165.58499999996</v>
      </c>
      <c r="J223" s="4"/>
      <c r="K223" s="22">
        <f>+B222*12*0.18/5</f>
        <v>795498.19200000004</v>
      </c>
      <c r="L223" s="28">
        <f t="shared" si="25"/>
        <v>5158554.9926068857</v>
      </c>
      <c r="M223" s="30"/>
      <c r="N223" s="30"/>
      <c r="O223" s="30"/>
      <c r="P223" s="4"/>
      <c r="Q223" s="31">
        <f>+(B223*100/B222)-100</f>
        <v>5.160008710616907</v>
      </c>
    </row>
    <row r="224" spans="1:17" s="1" customFormat="1" x14ac:dyDescent="0.25">
      <c r="A224" s="32">
        <v>42036</v>
      </c>
      <c r="B224" s="8">
        <f>+B223</f>
        <v>1936449</v>
      </c>
      <c r="C224" s="33">
        <f t="shared" si="27"/>
        <v>135551.43000000002</v>
      </c>
      <c r="D224" s="33">
        <f>+D223</f>
        <v>0</v>
      </c>
      <c r="E224" s="33">
        <f>+E223</f>
        <v>0</v>
      </c>
      <c r="F224" s="5"/>
      <c r="G224" s="5"/>
      <c r="H224" s="5"/>
      <c r="I224" s="5"/>
      <c r="J224" s="5"/>
      <c r="K224" s="5"/>
      <c r="L224" s="33">
        <f t="shared" si="25"/>
        <v>2072000.43</v>
      </c>
      <c r="M224" s="34"/>
      <c r="N224" s="34"/>
      <c r="O224" s="34"/>
      <c r="P224" s="5"/>
      <c r="Q224" s="35"/>
    </row>
    <row r="225" spans="1:17" s="1" customFormat="1" x14ac:dyDescent="0.25">
      <c r="A225" s="32">
        <v>42064</v>
      </c>
      <c r="B225" s="8">
        <f t="shared" ref="B225:E240" si="29">+B224</f>
        <v>1936449</v>
      </c>
      <c r="C225" s="33">
        <f t="shared" si="27"/>
        <v>135551.43000000002</v>
      </c>
      <c r="D225" s="33">
        <f t="shared" si="27"/>
        <v>0</v>
      </c>
      <c r="E225" s="33">
        <f t="shared" si="27"/>
        <v>0</v>
      </c>
      <c r="F225" s="5"/>
      <c r="G225" s="5"/>
      <c r="H225" s="5"/>
      <c r="I225" s="5"/>
      <c r="J225" s="5"/>
      <c r="K225" s="5"/>
      <c r="L225" s="33">
        <f t="shared" si="25"/>
        <v>2072000.43</v>
      </c>
      <c r="M225" s="34"/>
      <c r="N225" s="34"/>
      <c r="O225" s="34"/>
      <c r="P225" s="5"/>
      <c r="Q225" s="35"/>
    </row>
    <row r="226" spans="1:17" s="1" customFormat="1" x14ac:dyDescent="0.25">
      <c r="A226" s="32">
        <v>42095</v>
      </c>
      <c r="B226" s="8">
        <f t="shared" si="29"/>
        <v>1936449</v>
      </c>
      <c r="C226" s="33">
        <f t="shared" si="27"/>
        <v>135551.43000000002</v>
      </c>
      <c r="D226" s="33">
        <f t="shared" si="27"/>
        <v>0</v>
      </c>
      <c r="E226" s="33">
        <f t="shared" si="27"/>
        <v>0</v>
      </c>
      <c r="F226" s="5"/>
      <c r="G226" s="5"/>
      <c r="H226" s="5"/>
      <c r="I226" s="5"/>
      <c r="J226" s="5"/>
      <c r="K226" s="5"/>
      <c r="L226" s="33">
        <f t="shared" si="25"/>
        <v>2072000.43</v>
      </c>
      <c r="M226" s="34"/>
      <c r="N226" s="34"/>
      <c r="O226" s="34"/>
      <c r="P226" s="5"/>
      <c r="Q226" s="35"/>
    </row>
    <row r="227" spans="1:17" s="1" customFormat="1" x14ac:dyDescent="0.25">
      <c r="A227" s="32">
        <v>42125</v>
      </c>
      <c r="B227" s="8">
        <f t="shared" si="29"/>
        <v>1936449</v>
      </c>
      <c r="C227" s="33">
        <f t="shared" si="27"/>
        <v>135551.43000000002</v>
      </c>
      <c r="D227" s="33">
        <f t="shared" si="27"/>
        <v>0</v>
      </c>
      <c r="E227" s="33">
        <f t="shared" si="27"/>
        <v>0</v>
      </c>
      <c r="F227" s="5"/>
      <c r="G227" s="5"/>
      <c r="H227" s="5"/>
      <c r="I227" s="5"/>
      <c r="J227" s="5"/>
      <c r="K227" s="5"/>
      <c r="L227" s="33">
        <f t="shared" si="25"/>
        <v>2072000.43</v>
      </c>
      <c r="M227" s="34"/>
      <c r="N227" s="34"/>
      <c r="O227" s="34"/>
      <c r="P227" s="5"/>
      <c r="Q227" s="35"/>
    </row>
    <row r="228" spans="1:17" s="1" customFormat="1" x14ac:dyDescent="0.25">
      <c r="A228" s="32">
        <v>42156</v>
      </c>
      <c r="B228" s="8">
        <f t="shared" si="29"/>
        <v>1936449</v>
      </c>
      <c r="C228" s="33">
        <f t="shared" si="29"/>
        <v>135551.43000000002</v>
      </c>
      <c r="D228" s="33">
        <f t="shared" si="29"/>
        <v>0</v>
      </c>
      <c r="E228" s="33">
        <f t="shared" si="29"/>
        <v>0</v>
      </c>
      <c r="F228" s="5"/>
      <c r="G228" s="5"/>
      <c r="H228" s="10">
        <f>(B228+C228+D228+E228+F223/12)/30*37</f>
        <v>2677066.5375577444</v>
      </c>
      <c r="I228" s="5"/>
      <c r="J228" s="5"/>
      <c r="K228" s="5"/>
      <c r="L228" s="33">
        <f t="shared" si="25"/>
        <v>4749066.9675577441</v>
      </c>
      <c r="M228" s="34"/>
      <c r="N228" s="34"/>
      <c r="O228" s="34"/>
      <c r="P228" s="5"/>
      <c r="Q228" s="35"/>
    </row>
    <row r="229" spans="1:17" s="1" customFormat="1" x14ac:dyDescent="0.25">
      <c r="A229" s="32">
        <v>42186</v>
      </c>
      <c r="B229" s="8">
        <f t="shared" si="29"/>
        <v>1936449</v>
      </c>
      <c r="C229" s="33">
        <f t="shared" si="29"/>
        <v>135551.43000000002</v>
      </c>
      <c r="D229" s="33">
        <f t="shared" si="29"/>
        <v>0</v>
      </c>
      <c r="E229" s="33">
        <f t="shared" si="29"/>
        <v>0</v>
      </c>
      <c r="F229" s="5"/>
      <c r="G229" s="5"/>
      <c r="H229" s="5"/>
      <c r="I229" s="5"/>
      <c r="J229" s="5"/>
      <c r="K229" s="5"/>
      <c r="L229" s="33">
        <f t="shared" si="25"/>
        <v>2072000.43</v>
      </c>
      <c r="M229" s="34"/>
      <c r="N229" s="34"/>
      <c r="O229" s="34"/>
      <c r="P229" s="5"/>
      <c r="Q229" s="35"/>
    </row>
    <row r="230" spans="1:17" s="1" customFormat="1" x14ac:dyDescent="0.25">
      <c r="A230" s="32">
        <v>42217</v>
      </c>
      <c r="B230" s="8">
        <f t="shared" si="29"/>
        <v>1936449</v>
      </c>
      <c r="C230" s="33">
        <f t="shared" si="29"/>
        <v>135551.43000000002</v>
      </c>
      <c r="D230" s="33">
        <f t="shared" si="29"/>
        <v>0</v>
      </c>
      <c r="E230" s="33">
        <f t="shared" si="29"/>
        <v>0</v>
      </c>
      <c r="F230" s="5"/>
      <c r="G230" s="5"/>
      <c r="H230" s="5"/>
      <c r="I230" s="5"/>
      <c r="J230" s="5"/>
      <c r="K230" s="5"/>
      <c r="L230" s="33">
        <f t="shared" si="25"/>
        <v>2072000.43</v>
      </c>
      <c r="M230" s="34"/>
      <c r="N230" s="34"/>
      <c r="O230" s="34"/>
      <c r="P230" s="5"/>
      <c r="Q230" s="35"/>
    </row>
    <row r="231" spans="1:17" s="1" customFormat="1" x14ac:dyDescent="0.25">
      <c r="A231" s="32">
        <v>42248</v>
      </c>
      <c r="B231" s="8">
        <f t="shared" si="29"/>
        <v>1936449</v>
      </c>
      <c r="C231" s="33">
        <f t="shared" si="29"/>
        <v>135551.43000000002</v>
      </c>
      <c r="D231" s="33">
        <f t="shared" si="29"/>
        <v>0</v>
      </c>
      <c r="E231" s="33">
        <f t="shared" si="29"/>
        <v>0</v>
      </c>
      <c r="F231" s="5"/>
      <c r="G231" s="5"/>
      <c r="H231" s="5"/>
      <c r="I231" s="5"/>
      <c r="J231" s="5"/>
      <c r="K231" s="5"/>
      <c r="L231" s="33">
        <f t="shared" si="25"/>
        <v>2072000.43</v>
      </c>
      <c r="M231" s="34"/>
      <c r="N231" s="34"/>
      <c r="O231" s="34"/>
      <c r="P231" s="5"/>
      <c r="Q231" s="35"/>
    </row>
    <row r="232" spans="1:17" s="1" customFormat="1" x14ac:dyDescent="0.25">
      <c r="A232" s="32">
        <v>42278</v>
      </c>
      <c r="B232" s="8">
        <f t="shared" si="29"/>
        <v>1936449</v>
      </c>
      <c r="C232" s="33">
        <f t="shared" si="29"/>
        <v>135551.43000000002</v>
      </c>
      <c r="D232" s="33">
        <f t="shared" si="29"/>
        <v>0</v>
      </c>
      <c r="E232" s="33">
        <f t="shared" si="29"/>
        <v>0</v>
      </c>
      <c r="F232" s="5"/>
      <c r="G232" s="5"/>
      <c r="H232" s="5"/>
      <c r="I232" s="5"/>
      <c r="J232" s="5"/>
      <c r="K232" s="5"/>
      <c r="L232" s="33">
        <f t="shared" si="25"/>
        <v>2072000.43</v>
      </c>
      <c r="M232" s="34"/>
      <c r="N232" s="34"/>
      <c r="O232" s="34"/>
      <c r="P232" s="5"/>
      <c r="Q232" s="35"/>
    </row>
    <row r="233" spans="1:17" s="1" customFormat="1" x14ac:dyDescent="0.25">
      <c r="A233" s="32">
        <v>42309</v>
      </c>
      <c r="B233" s="8">
        <f t="shared" si="29"/>
        <v>1936449</v>
      </c>
      <c r="C233" s="33">
        <f t="shared" si="29"/>
        <v>135551.43000000002</v>
      </c>
      <c r="D233" s="33">
        <f t="shared" si="29"/>
        <v>0</v>
      </c>
      <c r="E233" s="33">
        <f t="shared" si="29"/>
        <v>0</v>
      </c>
      <c r="F233" s="10"/>
      <c r="G233" s="10"/>
      <c r="H233" s="5"/>
      <c r="I233" s="10"/>
      <c r="J233" s="5"/>
      <c r="K233" s="5"/>
      <c r="L233" s="33">
        <f t="shared" si="25"/>
        <v>2072000.43</v>
      </c>
      <c r="M233" s="34"/>
      <c r="N233" s="34"/>
      <c r="O233" s="34"/>
      <c r="P233" s="5"/>
      <c r="Q233" s="35"/>
    </row>
    <row r="234" spans="1:17" s="1" customFormat="1" ht="15.75" thickBot="1" x14ac:dyDescent="0.3">
      <c r="A234" s="36">
        <v>42339</v>
      </c>
      <c r="B234" s="9">
        <f t="shared" si="29"/>
        <v>1936449</v>
      </c>
      <c r="C234" s="37">
        <f t="shared" si="29"/>
        <v>135551.43000000002</v>
      </c>
      <c r="D234" s="37">
        <f t="shared" si="29"/>
        <v>0</v>
      </c>
      <c r="E234" s="37">
        <f t="shared" si="29"/>
        <v>0</v>
      </c>
      <c r="F234" s="6"/>
      <c r="G234" s="6"/>
      <c r="H234" s="6"/>
      <c r="I234" s="6"/>
      <c r="J234" s="11">
        <f>(B234+C234+D234+E234+F223/12+H228/12+I223/12)/12*12</f>
        <v>2475780.5001248298</v>
      </c>
      <c r="K234" s="11"/>
      <c r="L234" s="37">
        <f t="shared" si="25"/>
        <v>4547780.9301248295</v>
      </c>
      <c r="M234" s="38">
        <v>360</v>
      </c>
      <c r="N234" s="39">
        <f>(B234+C234+D234+E234+F223/12+H228/12+I223/12+J234/12)/360*M234</f>
        <v>2682095.5418018987</v>
      </c>
      <c r="O234" s="39">
        <f>N234*12%/360*M234</f>
        <v>321851.46501622786</v>
      </c>
      <c r="P234" s="39">
        <f>SUM(L223:L234)+N234+O234</f>
        <v>36107353.767107584</v>
      </c>
      <c r="Q234" s="40"/>
    </row>
    <row r="235" spans="1:17" s="1" customFormat="1" x14ac:dyDescent="0.25">
      <c r="A235" s="27">
        <v>42370</v>
      </c>
      <c r="B235" s="7">
        <v>2096549</v>
      </c>
      <c r="C235" s="28">
        <f>+B235*0.07</f>
        <v>146758.43000000002</v>
      </c>
      <c r="D235" s="28">
        <v>0</v>
      </c>
      <c r="E235" s="28">
        <v>0</v>
      </c>
      <c r="F235" s="29">
        <f>(B235+C235+D235+E235+H228/12+I235/12)/30*15</f>
        <v>1276364.829689906</v>
      </c>
      <c r="G235" s="29">
        <f>B229/30*2</f>
        <v>129096.6</v>
      </c>
      <c r="H235" s="4"/>
      <c r="I235" s="29">
        <f>(+B229+C229)*0.5</f>
        <v>1036000.215</v>
      </c>
      <c r="J235" s="4"/>
      <c r="K235" s="22">
        <f>+B234*12*0.18/5</f>
        <v>836545.96799999999</v>
      </c>
      <c r="L235" s="28">
        <f t="shared" si="25"/>
        <v>5521315.0426899064</v>
      </c>
      <c r="M235" s="30"/>
      <c r="N235" s="30"/>
      <c r="O235" s="30"/>
      <c r="P235" s="4"/>
      <c r="Q235" s="31">
        <f>+(B235*100/B234)-100</f>
        <v>8.2677106394229867</v>
      </c>
    </row>
    <row r="236" spans="1:17" s="1" customFormat="1" x14ac:dyDescent="0.25">
      <c r="A236" s="32">
        <v>42401</v>
      </c>
      <c r="B236" s="8">
        <f>+B235</f>
        <v>2096549</v>
      </c>
      <c r="C236" s="33">
        <f t="shared" si="29"/>
        <v>146758.43000000002</v>
      </c>
      <c r="D236" s="33">
        <f>+D235</f>
        <v>0</v>
      </c>
      <c r="E236" s="33">
        <f>+E235</f>
        <v>0</v>
      </c>
      <c r="F236" s="5"/>
      <c r="G236" s="5"/>
      <c r="H236" s="5"/>
      <c r="I236" s="5"/>
      <c r="J236" s="5"/>
      <c r="K236" s="5"/>
      <c r="L236" s="33">
        <f t="shared" si="25"/>
        <v>2243307.4300000002</v>
      </c>
      <c r="M236" s="34"/>
      <c r="N236" s="34"/>
      <c r="O236" s="34"/>
      <c r="P236" s="5"/>
      <c r="Q236" s="35"/>
    </row>
    <row r="237" spans="1:17" s="1" customFormat="1" x14ac:dyDescent="0.25">
      <c r="A237" s="32">
        <v>42430</v>
      </c>
      <c r="B237" s="8">
        <f t="shared" ref="B237:E252" si="30">+B236</f>
        <v>2096549</v>
      </c>
      <c r="C237" s="33">
        <f t="shared" si="29"/>
        <v>146758.43000000002</v>
      </c>
      <c r="D237" s="33">
        <f t="shared" si="29"/>
        <v>0</v>
      </c>
      <c r="E237" s="33">
        <f t="shared" si="29"/>
        <v>0</v>
      </c>
      <c r="F237" s="5"/>
      <c r="G237" s="5"/>
      <c r="H237" s="5"/>
      <c r="I237" s="5"/>
      <c r="J237" s="5"/>
      <c r="K237" s="5"/>
      <c r="L237" s="33">
        <f t="shared" si="25"/>
        <v>2243307.4300000002</v>
      </c>
      <c r="M237" s="34"/>
      <c r="N237" s="34"/>
      <c r="O237" s="34"/>
      <c r="P237" s="5"/>
      <c r="Q237" s="35"/>
    </row>
    <row r="238" spans="1:17" s="1" customFormat="1" x14ac:dyDescent="0.25">
      <c r="A238" s="32">
        <v>42461</v>
      </c>
      <c r="B238" s="8">
        <f t="shared" si="30"/>
        <v>2096549</v>
      </c>
      <c r="C238" s="33">
        <f t="shared" si="29"/>
        <v>146758.43000000002</v>
      </c>
      <c r="D238" s="33">
        <f t="shared" si="29"/>
        <v>0</v>
      </c>
      <c r="E238" s="33">
        <f t="shared" si="29"/>
        <v>0</v>
      </c>
      <c r="F238" s="5"/>
      <c r="G238" s="5"/>
      <c r="H238" s="5"/>
      <c r="I238" s="5"/>
      <c r="J238" s="5"/>
      <c r="K238" s="5"/>
      <c r="L238" s="33">
        <f t="shared" si="25"/>
        <v>2243307.4300000002</v>
      </c>
      <c r="M238" s="34"/>
      <c r="N238" s="34"/>
      <c r="O238" s="34"/>
      <c r="P238" s="5"/>
      <c r="Q238" s="35"/>
    </row>
    <row r="239" spans="1:17" s="1" customFormat="1" x14ac:dyDescent="0.25">
      <c r="A239" s="32">
        <v>42491</v>
      </c>
      <c r="B239" s="8">
        <f t="shared" si="30"/>
        <v>2096549</v>
      </c>
      <c r="C239" s="33">
        <f t="shared" si="29"/>
        <v>146758.43000000002</v>
      </c>
      <c r="D239" s="33">
        <f t="shared" si="29"/>
        <v>0</v>
      </c>
      <c r="E239" s="33">
        <f t="shared" si="29"/>
        <v>0</v>
      </c>
      <c r="F239" s="5"/>
      <c r="G239" s="5"/>
      <c r="H239" s="5"/>
      <c r="I239" s="5"/>
      <c r="J239" s="5"/>
      <c r="K239" s="5"/>
      <c r="L239" s="33">
        <f t="shared" si="25"/>
        <v>2243307.4300000002</v>
      </c>
      <c r="M239" s="34"/>
      <c r="N239" s="34"/>
      <c r="O239" s="34"/>
      <c r="P239" s="5"/>
      <c r="Q239" s="35"/>
    </row>
    <row r="240" spans="1:17" s="1" customFormat="1" x14ac:dyDescent="0.25">
      <c r="A240" s="32">
        <v>42522</v>
      </c>
      <c r="B240" s="8">
        <f t="shared" si="30"/>
        <v>2096549</v>
      </c>
      <c r="C240" s="33">
        <f t="shared" si="29"/>
        <v>146758.43000000002</v>
      </c>
      <c r="D240" s="33">
        <f t="shared" si="29"/>
        <v>0</v>
      </c>
      <c r="E240" s="33">
        <f t="shared" si="29"/>
        <v>0</v>
      </c>
      <c r="F240" s="5"/>
      <c r="G240" s="5"/>
      <c r="H240" s="10">
        <f>(B240+C240+D240+E240+F235/12)/30*37</f>
        <v>2897927.7711625737</v>
      </c>
      <c r="I240" s="5"/>
      <c r="J240" s="5"/>
      <c r="K240" s="5"/>
      <c r="L240" s="33">
        <f t="shared" si="25"/>
        <v>5141235.2011625739</v>
      </c>
      <c r="M240" s="34"/>
      <c r="N240" s="34"/>
      <c r="O240" s="34"/>
      <c r="P240" s="5"/>
      <c r="Q240" s="35"/>
    </row>
    <row r="241" spans="1:17" s="1" customFormat="1" x14ac:dyDescent="0.25">
      <c r="A241" s="32">
        <v>42552</v>
      </c>
      <c r="B241" s="8">
        <f t="shared" si="30"/>
        <v>2096549</v>
      </c>
      <c r="C241" s="33">
        <f t="shared" si="30"/>
        <v>146758.43000000002</v>
      </c>
      <c r="D241" s="33">
        <f t="shared" si="30"/>
        <v>0</v>
      </c>
      <c r="E241" s="33">
        <f t="shared" si="30"/>
        <v>0</v>
      </c>
      <c r="F241" s="5"/>
      <c r="G241" s="5"/>
      <c r="H241" s="5"/>
      <c r="I241" s="5"/>
      <c r="J241" s="5"/>
      <c r="K241" s="5"/>
      <c r="L241" s="33">
        <f t="shared" si="25"/>
        <v>2243307.4300000002</v>
      </c>
      <c r="M241" s="34"/>
      <c r="N241" s="34"/>
      <c r="O241" s="34"/>
      <c r="P241" s="5"/>
      <c r="Q241" s="35"/>
    </row>
    <row r="242" spans="1:17" s="1" customFormat="1" x14ac:dyDescent="0.25">
      <c r="A242" s="32">
        <v>42583</v>
      </c>
      <c r="B242" s="8">
        <f t="shared" si="30"/>
        <v>2096549</v>
      </c>
      <c r="C242" s="33">
        <f t="shared" si="30"/>
        <v>146758.43000000002</v>
      </c>
      <c r="D242" s="33">
        <f t="shared" si="30"/>
        <v>0</v>
      </c>
      <c r="E242" s="33">
        <f t="shared" si="30"/>
        <v>0</v>
      </c>
      <c r="F242" s="5"/>
      <c r="G242" s="5"/>
      <c r="H242" s="5"/>
      <c r="I242" s="5"/>
      <c r="J242" s="5"/>
      <c r="K242" s="5"/>
      <c r="L242" s="33">
        <f t="shared" si="25"/>
        <v>2243307.4300000002</v>
      </c>
      <c r="M242" s="34"/>
      <c r="N242" s="34"/>
      <c r="O242" s="34"/>
      <c r="P242" s="5"/>
      <c r="Q242" s="35"/>
    </row>
    <row r="243" spans="1:17" s="1" customFormat="1" x14ac:dyDescent="0.25">
      <c r="A243" s="32">
        <v>42614</v>
      </c>
      <c r="B243" s="8">
        <f t="shared" si="30"/>
        <v>2096549</v>
      </c>
      <c r="C243" s="33">
        <f t="shared" si="30"/>
        <v>146758.43000000002</v>
      </c>
      <c r="D243" s="33">
        <f t="shared" si="30"/>
        <v>0</v>
      </c>
      <c r="E243" s="33">
        <f t="shared" si="30"/>
        <v>0</v>
      </c>
      <c r="F243" s="5"/>
      <c r="G243" s="5"/>
      <c r="H243" s="5"/>
      <c r="I243" s="5"/>
      <c r="J243" s="5"/>
      <c r="K243" s="5"/>
      <c r="L243" s="33">
        <f t="shared" si="25"/>
        <v>2243307.4300000002</v>
      </c>
      <c r="M243" s="34"/>
      <c r="N243" s="34"/>
      <c r="O243" s="34"/>
      <c r="P243" s="5"/>
      <c r="Q243" s="35"/>
    </row>
    <row r="244" spans="1:17" s="1" customFormat="1" x14ac:dyDescent="0.25">
      <c r="A244" s="32">
        <v>42644</v>
      </c>
      <c r="B244" s="8">
        <f t="shared" si="30"/>
        <v>2096549</v>
      </c>
      <c r="C244" s="33">
        <f t="shared" si="30"/>
        <v>146758.43000000002</v>
      </c>
      <c r="D244" s="33">
        <f t="shared" si="30"/>
        <v>0</v>
      </c>
      <c r="E244" s="33">
        <f t="shared" si="30"/>
        <v>0</v>
      </c>
      <c r="F244" s="5"/>
      <c r="G244" s="5"/>
      <c r="H244" s="5"/>
      <c r="I244" s="5"/>
      <c r="J244" s="5"/>
      <c r="K244" s="5"/>
      <c r="L244" s="33">
        <f t="shared" si="25"/>
        <v>2243307.4300000002</v>
      </c>
      <c r="M244" s="34"/>
      <c r="N244" s="34"/>
      <c r="O244" s="34"/>
      <c r="P244" s="5"/>
      <c r="Q244" s="35"/>
    </row>
    <row r="245" spans="1:17" s="1" customFormat="1" x14ac:dyDescent="0.25">
      <c r="A245" s="32">
        <v>42675</v>
      </c>
      <c r="B245" s="8">
        <f t="shared" si="30"/>
        <v>2096549</v>
      </c>
      <c r="C245" s="33">
        <f t="shared" si="30"/>
        <v>146758.43000000002</v>
      </c>
      <c r="D245" s="33">
        <f t="shared" si="30"/>
        <v>0</v>
      </c>
      <c r="E245" s="33">
        <f t="shared" si="30"/>
        <v>0</v>
      </c>
      <c r="F245" s="10"/>
      <c r="G245" s="10"/>
      <c r="H245" s="5"/>
      <c r="I245" s="10"/>
      <c r="J245" s="5"/>
      <c r="K245" s="5"/>
      <c r="L245" s="33">
        <f t="shared" si="25"/>
        <v>2243307.4300000002</v>
      </c>
      <c r="M245" s="34"/>
      <c r="N245" s="34"/>
      <c r="O245" s="34"/>
      <c r="P245" s="5"/>
      <c r="Q245" s="35"/>
    </row>
    <row r="246" spans="1:17" s="1" customFormat="1" ht="15.75" thickBot="1" x14ac:dyDescent="0.3">
      <c r="A246" s="36">
        <v>42705</v>
      </c>
      <c r="B246" s="9">
        <f t="shared" si="30"/>
        <v>2096549</v>
      </c>
      <c r="C246" s="37">
        <f t="shared" si="30"/>
        <v>146758.43000000002</v>
      </c>
      <c r="D246" s="37">
        <f t="shared" si="30"/>
        <v>0</v>
      </c>
      <c r="E246" s="37">
        <f t="shared" si="30"/>
        <v>0</v>
      </c>
      <c r="F246" s="6"/>
      <c r="G246" s="6"/>
      <c r="H246" s="6"/>
      <c r="I246" s="6"/>
      <c r="J246" s="11">
        <f>(B246+C246+D246+E246+F235/12+H240/12+I235/12)/12*12</f>
        <v>2677498.4979877062</v>
      </c>
      <c r="K246" s="11"/>
      <c r="L246" s="37">
        <f t="shared" si="25"/>
        <v>4920805.9279877059</v>
      </c>
      <c r="M246" s="38">
        <v>360</v>
      </c>
      <c r="N246" s="39">
        <f>(B246+C246+D246+E246+F235/12+H240/12+I235/12+J246/12)/360*M246</f>
        <v>2900623.3728200151</v>
      </c>
      <c r="O246" s="39">
        <f>N246*12%/360*M246</f>
        <v>348074.80473840178</v>
      </c>
      <c r="P246" s="39">
        <f>SUM(L235:L246)+N246+O246</f>
        <v>39021821.219398595</v>
      </c>
      <c r="Q246" s="40"/>
    </row>
    <row r="247" spans="1:17" s="1" customFormat="1" x14ac:dyDescent="0.25">
      <c r="A247" s="27">
        <v>42736</v>
      </c>
      <c r="B247" s="7">
        <v>2246501</v>
      </c>
      <c r="C247" s="28">
        <f>+B247*0.07</f>
        <v>157255.07</v>
      </c>
      <c r="D247" s="28">
        <v>0</v>
      </c>
      <c r="E247" s="28">
        <v>0</v>
      </c>
      <c r="F247" s="29">
        <f>(B247+C247+D247+E247+H240/12+I247/12)/30*15</f>
        <v>1369360.5969234405</v>
      </c>
      <c r="G247" s="29">
        <f>B241/30*2</f>
        <v>139769.93333333332</v>
      </c>
      <c r="H247" s="4"/>
      <c r="I247" s="29">
        <f>(+B241+C241)*0.5</f>
        <v>1121653.7150000001</v>
      </c>
      <c r="J247" s="4"/>
      <c r="K247" s="22">
        <f>+B246*12*0.18/5</f>
        <v>905709.16799999995</v>
      </c>
      <c r="L247" s="28">
        <f t="shared" si="25"/>
        <v>5940249.4832567731</v>
      </c>
      <c r="M247" s="30"/>
      <c r="N247" s="30"/>
      <c r="O247" s="30"/>
      <c r="P247" s="4"/>
      <c r="Q247" s="31">
        <f>+(B247*100/B246)-100</f>
        <v>7.15232508279081</v>
      </c>
    </row>
    <row r="248" spans="1:17" s="1" customFormat="1" x14ac:dyDescent="0.25">
      <c r="A248" s="32">
        <v>42767</v>
      </c>
      <c r="B248" s="8">
        <f>+B247</f>
        <v>2246501</v>
      </c>
      <c r="C248" s="33">
        <f t="shared" si="30"/>
        <v>157255.07</v>
      </c>
      <c r="D248" s="33">
        <f>+D247</f>
        <v>0</v>
      </c>
      <c r="E248" s="33">
        <f>+E247</f>
        <v>0</v>
      </c>
      <c r="F248" s="5"/>
      <c r="G248" s="5"/>
      <c r="H248" s="5"/>
      <c r="I248" s="5"/>
      <c r="J248" s="5"/>
      <c r="K248" s="5"/>
      <c r="L248" s="33">
        <f t="shared" si="25"/>
        <v>2403756.0699999998</v>
      </c>
      <c r="M248" s="34"/>
      <c r="N248" s="34"/>
      <c r="O248" s="34"/>
      <c r="P248" s="5"/>
      <c r="Q248" s="35"/>
    </row>
    <row r="249" spans="1:17" s="1" customFormat="1" x14ac:dyDescent="0.25">
      <c r="A249" s="32">
        <v>42795</v>
      </c>
      <c r="B249" s="8">
        <f t="shared" ref="B249:E258" si="31">+B248</f>
        <v>2246501</v>
      </c>
      <c r="C249" s="33">
        <f t="shared" si="30"/>
        <v>157255.07</v>
      </c>
      <c r="D249" s="33">
        <f t="shared" si="30"/>
        <v>0</v>
      </c>
      <c r="E249" s="33">
        <f t="shared" si="30"/>
        <v>0</v>
      </c>
      <c r="F249" s="5"/>
      <c r="G249" s="5"/>
      <c r="H249" s="5"/>
      <c r="I249" s="5"/>
      <c r="J249" s="5"/>
      <c r="K249" s="5"/>
      <c r="L249" s="33">
        <f t="shared" si="25"/>
        <v>2403756.0699999998</v>
      </c>
      <c r="M249" s="34"/>
      <c r="N249" s="34"/>
      <c r="O249" s="34"/>
      <c r="P249" s="5"/>
      <c r="Q249" s="35"/>
    </row>
    <row r="250" spans="1:17" s="1" customFormat="1" x14ac:dyDescent="0.25">
      <c r="A250" s="32">
        <v>42826</v>
      </c>
      <c r="B250" s="8">
        <f t="shared" si="31"/>
        <v>2246501</v>
      </c>
      <c r="C250" s="33">
        <f t="shared" si="30"/>
        <v>157255.07</v>
      </c>
      <c r="D250" s="33">
        <f t="shared" si="30"/>
        <v>0</v>
      </c>
      <c r="E250" s="33">
        <f t="shared" si="30"/>
        <v>0</v>
      </c>
      <c r="F250" s="5"/>
      <c r="G250" s="5"/>
      <c r="H250" s="5"/>
      <c r="I250" s="5"/>
      <c r="J250" s="5"/>
      <c r="K250" s="5"/>
      <c r="L250" s="33">
        <f t="shared" si="25"/>
        <v>2403756.0699999998</v>
      </c>
      <c r="M250" s="34"/>
      <c r="N250" s="34"/>
      <c r="O250" s="34"/>
      <c r="P250" s="5"/>
      <c r="Q250" s="35"/>
    </row>
    <row r="251" spans="1:17" s="1" customFormat="1" x14ac:dyDescent="0.25">
      <c r="A251" s="32">
        <v>42856</v>
      </c>
      <c r="B251" s="8">
        <f t="shared" si="31"/>
        <v>2246501</v>
      </c>
      <c r="C251" s="33">
        <f t="shared" si="30"/>
        <v>157255.07</v>
      </c>
      <c r="D251" s="33">
        <f t="shared" si="30"/>
        <v>0</v>
      </c>
      <c r="E251" s="33">
        <f t="shared" si="30"/>
        <v>0</v>
      </c>
      <c r="F251" s="5"/>
      <c r="G251" s="5"/>
      <c r="H251" s="5"/>
      <c r="I251" s="5"/>
      <c r="J251" s="5"/>
      <c r="K251" s="5"/>
      <c r="L251" s="33">
        <f t="shared" si="25"/>
        <v>2403756.0699999998</v>
      </c>
      <c r="M251" s="34"/>
      <c r="N251" s="34"/>
      <c r="O251" s="34"/>
      <c r="P251" s="5"/>
      <c r="Q251" s="35"/>
    </row>
    <row r="252" spans="1:17" s="1" customFormat="1" x14ac:dyDescent="0.25">
      <c r="A252" s="32">
        <v>42887</v>
      </c>
      <c r="B252" s="8">
        <f t="shared" si="31"/>
        <v>2246501</v>
      </c>
      <c r="C252" s="33">
        <f t="shared" si="30"/>
        <v>157255.07</v>
      </c>
      <c r="D252" s="33">
        <f t="shared" si="30"/>
        <v>0</v>
      </c>
      <c r="E252" s="33">
        <f t="shared" si="30"/>
        <v>0</v>
      </c>
      <c r="F252" s="5"/>
      <c r="G252" s="5"/>
      <c r="H252" s="10">
        <f>(B252+C252+D252+E252)/30*37</f>
        <v>2964632.4863333334</v>
      </c>
      <c r="I252" s="5"/>
      <c r="J252" s="5"/>
      <c r="K252" s="5"/>
      <c r="L252" s="33">
        <f t="shared" si="25"/>
        <v>5368388.5563333333</v>
      </c>
      <c r="M252" s="34"/>
      <c r="N252" s="34"/>
      <c r="O252" s="34"/>
      <c r="P252" s="5"/>
      <c r="Q252" s="35"/>
    </row>
    <row r="253" spans="1:17" s="1" customFormat="1" x14ac:dyDescent="0.25">
      <c r="A253" s="32">
        <v>42917</v>
      </c>
      <c r="B253" s="8">
        <f t="shared" si="31"/>
        <v>2246501</v>
      </c>
      <c r="C253" s="33">
        <f t="shared" si="31"/>
        <v>157255.07</v>
      </c>
      <c r="D253" s="33">
        <f t="shared" si="31"/>
        <v>0</v>
      </c>
      <c r="E253" s="33">
        <f t="shared" si="31"/>
        <v>0</v>
      </c>
      <c r="F253" s="5"/>
      <c r="G253" s="5"/>
      <c r="H253" s="5"/>
      <c r="I253" s="5"/>
      <c r="J253" s="5"/>
      <c r="K253" s="5"/>
      <c r="L253" s="33">
        <f t="shared" si="25"/>
        <v>2403756.0699999998</v>
      </c>
      <c r="M253" s="34"/>
      <c r="N253" s="34"/>
      <c r="O253" s="34"/>
      <c r="P253" s="5"/>
      <c r="Q253" s="35"/>
    </row>
    <row r="254" spans="1:17" s="1" customFormat="1" x14ac:dyDescent="0.25">
      <c r="A254" s="32">
        <v>42948</v>
      </c>
      <c r="B254" s="8">
        <f t="shared" si="31"/>
        <v>2246501</v>
      </c>
      <c r="C254" s="33">
        <f t="shared" si="31"/>
        <v>157255.07</v>
      </c>
      <c r="D254" s="33">
        <f t="shared" si="31"/>
        <v>0</v>
      </c>
      <c r="E254" s="33">
        <f t="shared" si="31"/>
        <v>0</v>
      </c>
      <c r="F254" s="5"/>
      <c r="G254" s="5"/>
      <c r="H254" s="5"/>
      <c r="I254" s="5"/>
      <c r="J254" s="5"/>
      <c r="K254" s="5"/>
      <c r="L254" s="33">
        <f t="shared" si="25"/>
        <v>2403756.0699999998</v>
      </c>
      <c r="M254" s="34"/>
      <c r="N254" s="34"/>
      <c r="O254" s="34"/>
      <c r="P254" s="5"/>
      <c r="Q254" s="35"/>
    </row>
    <row r="255" spans="1:17" s="1" customFormat="1" x14ac:dyDescent="0.25">
      <c r="A255" s="32">
        <v>42979</v>
      </c>
      <c r="B255" s="8">
        <f t="shared" si="31"/>
        <v>2246501</v>
      </c>
      <c r="C255" s="33">
        <f t="shared" si="31"/>
        <v>157255.07</v>
      </c>
      <c r="D255" s="33">
        <f t="shared" si="31"/>
        <v>0</v>
      </c>
      <c r="E255" s="33">
        <f t="shared" si="31"/>
        <v>0</v>
      </c>
      <c r="F255" s="5"/>
      <c r="G255" s="5"/>
      <c r="H255" s="5"/>
      <c r="I255" s="5"/>
      <c r="J255" s="5"/>
      <c r="K255" s="5"/>
      <c r="L255" s="33">
        <f t="shared" si="25"/>
        <v>2403756.0699999998</v>
      </c>
      <c r="M255" s="34"/>
      <c r="N255" s="34"/>
      <c r="O255" s="34"/>
      <c r="P255" s="5"/>
      <c r="Q255" s="35"/>
    </row>
    <row r="256" spans="1:17" s="1" customFormat="1" x14ac:dyDescent="0.25">
      <c r="A256" s="32">
        <v>43009</v>
      </c>
      <c r="B256" s="8">
        <f t="shared" si="31"/>
        <v>2246501</v>
      </c>
      <c r="C256" s="33">
        <f t="shared" si="31"/>
        <v>157255.07</v>
      </c>
      <c r="D256" s="33">
        <f t="shared" si="31"/>
        <v>0</v>
      </c>
      <c r="E256" s="33">
        <f t="shared" si="31"/>
        <v>0</v>
      </c>
      <c r="F256" s="5"/>
      <c r="G256" s="5"/>
      <c r="H256" s="5"/>
      <c r="I256" s="5"/>
      <c r="J256" s="5"/>
      <c r="K256" s="5"/>
      <c r="L256" s="33">
        <f t="shared" si="25"/>
        <v>2403756.0699999998</v>
      </c>
      <c r="M256" s="34"/>
      <c r="N256" s="34"/>
      <c r="O256" s="34"/>
      <c r="P256" s="5"/>
      <c r="Q256" s="35"/>
    </row>
    <row r="257" spans="1:17" s="1" customFormat="1" x14ac:dyDescent="0.25">
      <c r="A257" s="32">
        <v>43040</v>
      </c>
      <c r="B257" s="8">
        <f t="shared" si="31"/>
        <v>2246501</v>
      </c>
      <c r="C257" s="33">
        <f t="shared" si="31"/>
        <v>157255.07</v>
      </c>
      <c r="D257" s="33">
        <f t="shared" si="31"/>
        <v>0</v>
      </c>
      <c r="E257" s="33">
        <f t="shared" si="31"/>
        <v>0</v>
      </c>
      <c r="F257" s="10"/>
      <c r="G257" s="10"/>
      <c r="H257" s="5"/>
      <c r="I257" s="10"/>
      <c r="J257" s="5"/>
      <c r="K257" s="5"/>
      <c r="L257" s="33">
        <f t="shared" si="25"/>
        <v>2403756.0699999998</v>
      </c>
      <c r="M257" s="34"/>
      <c r="N257" s="34"/>
      <c r="O257" s="34"/>
      <c r="P257" s="5"/>
      <c r="Q257" s="35"/>
    </row>
    <row r="258" spans="1:17" s="1" customFormat="1" ht="15.75" thickBot="1" x14ac:dyDescent="0.3">
      <c r="A258" s="36">
        <v>43070</v>
      </c>
      <c r="B258" s="9">
        <f t="shared" si="31"/>
        <v>2246501</v>
      </c>
      <c r="C258" s="37">
        <f t="shared" si="31"/>
        <v>157255.07</v>
      </c>
      <c r="D258" s="37">
        <f t="shared" si="31"/>
        <v>0</v>
      </c>
      <c r="E258" s="37">
        <f t="shared" si="31"/>
        <v>0</v>
      </c>
      <c r="F258" s="6"/>
      <c r="G258" s="6"/>
      <c r="H258" s="6"/>
      <c r="I258" s="6"/>
      <c r="J258" s="11">
        <f>(B258+C258+D258+E258+F257/12+H252/12+I257/12)/12*11.5</f>
        <v>2540358.4114780091</v>
      </c>
      <c r="K258" s="11"/>
      <c r="L258" s="37">
        <f t="shared" si="25"/>
        <v>4944114.4814780094</v>
      </c>
      <c r="M258" s="38">
        <v>360</v>
      </c>
      <c r="N258" s="39">
        <f>(B258+C258+D258+E258+F257/12+H252/12+I257/12+J258/12)/360*M258</f>
        <v>2862505.3114842782</v>
      </c>
      <c r="O258" s="39">
        <f>N258*12%/360*M258</f>
        <v>343500.63737811334</v>
      </c>
      <c r="P258" s="39">
        <f>SUM(L247:L258)+N258+O258</f>
        <v>41092563.09993051</v>
      </c>
      <c r="Q258" s="40"/>
    </row>
    <row r="259" spans="1:17" s="1" customFormat="1" ht="15.75" thickBot="1" x14ac:dyDescent="0.3">
      <c r="A259" s="42">
        <v>43101</v>
      </c>
      <c r="B259" s="7">
        <v>2367587</v>
      </c>
      <c r="C259" s="43">
        <f>+B259*0.07</f>
        <v>165731.09000000003</v>
      </c>
      <c r="D259" s="43">
        <v>0</v>
      </c>
      <c r="E259" s="43">
        <v>0</v>
      </c>
      <c r="F259" s="44">
        <f>(B259+C259+D259+E259+H252/12+I259/12)/30*15</f>
        <v>1440263.6500555554</v>
      </c>
      <c r="G259" s="44">
        <f>B253/30*2</f>
        <v>149766.73333333334</v>
      </c>
      <c r="H259" s="3"/>
      <c r="I259" s="44">
        <f>(+B253+C253)*0.5</f>
        <v>1201878.0349999999</v>
      </c>
      <c r="J259" s="3"/>
      <c r="K259" s="23">
        <f>+B258*12*0.18/5</f>
        <v>970488.43200000003</v>
      </c>
      <c r="L259" s="43">
        <f t="shared" si="25"/>
        <v>6295714.9403888891</v>
      </c>
      <c r="M259" s="38">
        <v>30</v>
      </c>
      <c r="N259" s="39">
        <f>(B259+C259+D259+E259+F259/12+H259/12+I259/12+J259/12)/360*M259</f>
        <v>229458.04697955246</v>
      </c>
      <c r="O259" s="39">
        <f>N259*12%/360*M259</f>
        <v>2294.5804697955246</v>
      </c>
      <c r="P259" s="39">
        <f>SUM(L259)+N259+O259</f>
        <v>6527467.5678382367</v>
      </c>
      <c r="Q259" s="45">
        <f>+(B259*100/B258)-100</f>
        <v>5.3899820209294376</v>
      </c>
    </row>
    <row r="260" spans="1:17" ht="15.75" thickBot="1" x14ac:dyDescent="0.3">
      <c r="A260" s="46" t="s">
        <v>20</v>
      </c>
      <c r="B260" s="47">
        <f>SUM(B7:B259)</f>
        <v>321452411</v>
      </c>
      <c r="C260" s="47">
        <f t="shared" ref="C260:P260" si="32">SUM(C7:C259)</f>
        <v>17206068.169999987</v>
      </c>
      <c r="D260" s="47">
        <f t="shared" si="32"/>
        <v>0</v>
      </c>
      <c r="E260" s="47">
        <f t="shared" si="32"/>
        <v>0</v>
      </c>
      <c r="F260" s="47">
        <f t="shared" si="32"/>
        <v>17357148.020065296</v>
      </c>
      <c r="G260" s="47">
        <f t="shared" si="32"/>
        <v>1772693.4666666668</v>
      </c>
      <c r="H260" s="47">
        <f t="shared" si="32"/>
        <v>36041359.276567198</v>
      </c>
      <c r="I260" s="47">
        <f t="shared" si="32"/>
        <v>14005215.044999998</v>
      </c>
      <c r="J260" s="47">
        <f t="shared" si="32"/>
        <v>33089193.586338025</v>
      </c>
      <c r="K260" s="47">
        <f t="shared" si="32"/>
        <v>8704348.9919999987</v>
      </c>
      <c r="L260" s="47">
        <f t="shared" si="32"/>
        <v>449628437.55663753</v>
      </c>
      <c r="M260" s="47"/>
      <c r="N260" s="47">
        <f t="shared" si="32"/>
        <v>36186534.797895513</v>
      </c>
      <c r="O260" s="47">
        <f t="shared" si="32"/>
        <v>4317143.7905797102</v>
      </c>
      <c r="P260" s="47">
        <f t="shared" si="32"/>
        <v>490132116.14511251</v>
      </c>
    </row>
    <row r="261" spans="1:17" s="17" customFormat="1" x14ac:dyDescent="0.25">
      <c r="A261" s="12"/>
      <c r="B261" s="13"/>
      <c r="C261" s="13"/>
      <c r="D261" s="13"/>
      <c r="E261" s="13"/>
      <c r="F261" s="14"/>
      <c r="G261" s="14"/>
      <c r="H261" s="14"/>
      <c r="I261" s="14"/>
      <c r="J261" s="14"/>
      <c r="K261" s="14"/>
      <c r="L261" s="28">
        <f>+L260+N260+O260</f>
        <v>490132116.14511275</v>
      </c>
      <c r="M261" s="15"/>
      <c r="N261" s="16"/>
      <c r="O261" s="16"/>
      <c r="P261" s="16"/>
    </row>
    <row r="262" spans="1:17" x14ac:dyDescent="0.25">
      <c r="A262" s="12"/>
      <c r="B262" s="13"/>
      <c r="C262" s="13"/>
      <c r="D262" s="13"/>
      <c r="E262" s="13"/>
      <c r="F262" s="14"/>
      <c r="G262" s="14"/>
      <c r="H262" s="14"/>
      <c r="I262" s="14"/>
      <c r="J262" s="14"/>
      <c r="K262" s="14"/>
      <c r="L262" s="14"/>
      <c r="M262" s="15"/>
      <c r="N262" s="16"/>
      <c r="O262" s="16"/>
      <c r="P262" s="16"/>
    </row>
    <row r="263" spans="1:17" x14ac:dyDescent="0.25">
      <c r="A263" s="48"/>
      <c r="B263" s="13"/>
      <c r="C263" s="13"/>
      <c r="D263" s="13"/>
      <c r="E263" s="13"/>
      <c r="F263" s="14"/>
      <c r="G263" s="14"/>
      <c r="H263" s="14"/>
      <c r="I263" s="14"/>
      <c r="J263" s="14"/>
      <c r="K263" s="14"/>
      <c r="L263" s="14"/>
      <c r="M263" s="15"/>
      <c r="N263" s="16"/>
      <c r="O263" s="16"/>
      <c r="P263" s="16"/>
    </row>
    <row r="264" spans="1:17" x14ac:dyDescent="0.25">
      <c r="A264" s="12"/>
      <c r="B264" s="13"/>
      <c r="C264" s="13"/>
      <c r="D264" s="13"/>
      <c r="E264" s="13"/>
      <c r="F264" s="14"/>
      <c r="G264" s="14"/>
      <c r="H264" s="14"/>
      <c r="I264" s="14"/>
      <c r="J264" s="14"/>
      <c r="K264" s="14"/>
      <c r="L264" s="14"/>
      <c r="M264" s="15"/>
      <c r="N264" s="16"/>
      <c r="O264" s="16"/>
      <c r="P264" s="16"/>
    </row>
    <row r="265" spans="1:17" s="50" customFormat="1" ht="16.5" customHeight="1" x14ac:dyDescent="0.15">
      <c r="A265" s="49" t="s">
        <v>21</v>
      </c>
      <c r="B265" s="18"/>
      <c r="C265" s="18"/>
      <c r="D265" s="18"/>
      <c r="E265" s="18"/>
      <c r="F265" s="18"/>
      <c r="H265" s="18"/>
      <c r="I265" s="19" t="s">
        <v>28</v>
      </c>
      <c r="J265" s="51"/>
      <c r="K265" s="51"/>
      <c r="L265" s="51"/>
      <c r="M265" s="52"/>
      <c r="N265" s="52"/>
      <c r="O265" s="52"/>
      <c r="P265" s="52"/>
    </row>
    <row r="266" spans="1:17" s="50" customFormat="1" x14ac:dyDescent="0.2">
      <c r="A266" s="49" t="s">
        <v>23</v>
      </c>
      <c r="B266" s="18"/>
      <c r="C266" s="18"/>
      <c r="D266" s="18"/>
      <c r="E266" s="18"/>
      <c r="F266" s="18"/>
      <c r="H266" s="18"/>
      <c r="I266" s="20" t="s">
        <v>29</v>
      </c>
      <c r="J266" s="14"/>
      <c r="K266" s="14"/>
      <c r="L266" s="14"/>
      <c r="M266" s="15"/>
      <c r="N266" s="15"/>
      <c r="O266" s="15"/>
      <c r="P266" s="52"/>
    </row>
    <row r="267" spans="1:17" s="50" customFormat="1" ht="15" customHeight="1" x14ac:dyDescent="0.2">
      <c r="A267" s="53" t="s">
        <v>24</v>
      </c>
      <c r="B267" s="18"/>
      <c r="C267" s="18"/>
      <c r="D267" s="18"/>
      <c r="E267" s="18"/>
      <c r="F267" s="18"/>
      <c r="H267" s="18"/>
      <c r="I267" s="20" t="s">
        <v>22</v>
      </c>
      <c r="J267" s="14"/>
      <c r="K267" s="14"/>
      <c r="L267" s="15"/>
      <c r="M267" s="15"/>
      <c r="N267" s="15"/>
      <c r="O267" s="15"/>
      <c r="P267" s="52"/>
    </row>
    <row r="268" spans="1:17" ht="15.75" x14ac:dyDescent="0.25">
      <c r="A268" s="58">
        <v>44749</v>
      </c>
      <c r="B268" s="59"/>
      <c r="C268" s="1"/>
      <c r="D268" s="1"/>
      <c r="E268" s="1"/>
      <c r="F268" s="1"/>
      <c r="G268" s="21"/>
      <c r="H268" s="1"/>
      <c r="I268" s="1"/>
      <c r="J268" s="14"/>
      <c r="K268" s="14"/>
      <c r="L268" s="15"/>
      <c r="M268" s="15"/>
      <c r="N268" s="15"/>
      <c r="O268" s="15"/>
      <c r="P268" s="15"/>
    </row>
    <row r="269" spans="1:17" x14ac:dyDescent="0.25">
      <c r="A269" s="54" t="s">
        <v>0</v>
      </c>
      <c r="B269" s="1"/>
      <c r="C269" s="1"/>
      <c r="D269" s="1"/>
      <c r="E269" s="1"/>
      <c r="F269" s="1"/>
      <c r="G269" s="1"/>
      <c r="H269" s="1"/>
      <c r="I269" s="1"/>
      <c r="J269" s="14"/>
      <c r="K269" s="15"/>
      <c r="L269" s="15"/>
      <c r="M269" s="15"/>
      <c r="N269" s="15"/>
      <c r="O269" s="15"/>
    </row>
    <row r="270" spans="1:17" x14ac:dyDescent="0.25">
      <c r="A270" s="55"/>
      <c r="K270" s="14"/>
      <c r="L270" s="15"/>
      <c r="M270" s="15"/>
      <c r="N270" s="15"/>
      <c r="O270" s="15"/>
    </row>
    <row r="271" spans="1:17" x14ac:dyDescent="0.25">
      <c r="A271" s="55"/>
      <c r="K271" s="14"/>
      <c r="L271" s="15"/>
      <c r="M271" s="15"/>
      <c r="N271" s="15"/>
      <c r="O271" s="15"/>
    </row>
  </sheetData>
  <mergeCells count="9">
    <mergeCell ref="A268:B268"/>
    <mergeCell ref="A1:Q1"/>
    <mergeCell ref="A2:Q2"/>
    <mergeCell ref="A3:Q3"/>
    <mergeCell ref="A4:Q4"/>
    <mergeCell ref="B5:L5"/>
    <mergeCell ref="M5:O5"/>
    <mergeCell ref="P5:P6"/>
    <mergeCell ref="Q5:Q6"/>
  </mergeCells>
  <pageMargins left="0.70866141732283472" right="0.70866141732283472" top="0.35433070866141736" bottom="0.35433070866141736" header="0.31496062992125984" footer="0.31496062992125984"/>
  <pageSetup scale="7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71"/>
  <sheetViews>
    <sheetView zoomScale="106" zoomScaleNormal="106" workbookViewId="0">
      <pane xSplit="1" ySplit="6" topLeftCell="B257" activePane="bottomRight" state="frozen"/>
      <selection pane="topRight" activeCell="B1" sqref="B1"/>
      <selection pane="bottomLeft" activeCell="A7" sqref="A7"/>
      <selection pane="bottomRight" sqref="A1:Q1"/>
    </sheetView>
  </sheetViews>
  <sheetFormatPr baseColWidth="10" defaultRowHeight="15" x14ac:dyDescent="0.25"/>
  <cols>
    <col min="1" max="1" width="6.7109375" style="2" customWidth="1"/>
    <col min="2" max="2" width="9.5703125" style="2" customWidth="1"/>
    <col min="3" max="3" width="8.42578125" style="2" customWidth="1"/>
    <col min="4" max="5" width="9.42578125" style="2" customWidth="1"/>
    <col min="6" max="7" width="9.140625" style="2" customWidth="1"/>
    <col min="8" max="8" width="8.42578125" style="2" customWidth="1"/>
    <col min="9" max="9" width="9.85546875" style="2" customWidth="1"/>
    <col min="10" max="10" width="9.5703125" style="2" customWidth="1"/>
    <col min="11" max="11" width="11.42578125" style="2"/>
    <col min="12" max="12" width="9.7109375" style="2" customWidth="1"/>
    <col min="13" max="13" width="5.140625" style="2" customWidth="1"/>
    <col min="14" max="14" width="11.85546875" style="2" customWidth="1"/>
    <col min="15" max="15" width="13.7109375" style="2" customWidth="1"/>
    <col min="16" max="16" width="9.5703125" style="2" customWidth="1"/>
    <col min="17" max="17" width="6.7109375" style="2" customWidth="1"/>
    <col min="18" max="16384" width="11.42578125" style="2"/>
  </cols>
  <sheetData>
    <row r="1" spans="1:17" ht="15" customHeight="1" x14ac:dyDescent="0.25">
      <c r="A1" s="60" t="s">
        <v>33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1" t="s">
        <v>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ht="15" customHeight="1" x14ac:dyDescent="0.25">
      <c r="A3" s="61" t="s">
        <v>4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7" ht="43.5" customHeight="1" thickBot="1" x14ac:dyDescent="0.3">
      <c r="A4" s="56" t="s">
        <v>31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</row>
    <row r="5" spans="1:17" ht="15.75" customHeight="1" thickBot="1" x14ac:dyDescent="0.3">
      <c r="A5" s="24"/>
      <c r="B5" s="62" t="s">
        <v>5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57" t="s">
        <v>6</v>
      </c>
      <c r="N5" s="57"/>
      <c r="O5" s="57"/>
      <c r="P5" s="63" t="s">
        <v>7</v>
      </c>
      <c r="Q5" s="65" t="s">
        <v>8</v>
      </c>
    </row>
    <row r="6" spans="1:17" ht="45.75" thickBot="1" x14ac:dyDescent="0.3">
      <c r="A6" s="25" t="s">
        <v>1</v>
      </c>
      <c r="B6" s="3" t="s">
        <v>9</v>
      </c>
      <c r="C6" s="3" t="s">
        <v>10</v>
      </c>
      <c r="D6" s="3" t="s">
        <v>11</v>
      </c>
      <c r="E6" s="3" t="s">
        <v>25</v>
      </c>
      <c r="F6" s="3" t="s">
        <v>12</v>
      </c>
      <c r="G6" s="3" t="s">
        <v>13</v>
      </c>
      <c r="H6" s="3" t="s">
        <v>14</v>
      </c>
      <c r="I6" s="3" t="s">
        <v>15</v>
      </c>
      <c r="J6" s="3" t="s">
        <v>16</v>
      </c>
      <c r="K6" s="3" t="s">
        <v>26</v>
      </c>
      <c r="L6" s="3" t="s">
        <v>17</v>
      </c>
      <c r="M6" s="26" t="s">
        <v>18</v>
      </c>
      <c r="N6" s="26" t="s">
        <v>2</v>
      </c>
      <c r="O6" s="26" t="s">
        <v>19</v>
      </c>
      <c r="P6" s="64"/>
      <c r="Q6" s="66"/>
    </row>
    <row r="7" spans="1:17" x14ac:dyDescent="0.25">
      <c r="A7" s="27">
        <v>35431</v>
      </c>
      <c r="B7" s="7">
        <v>0</v>
      </c>
      <c r="C7" s="28"/>
      <c r="D7" s="28">
        <v>0</v>
      </c>
      <c r="E7" s="28">
        <v>0</v>
      </c>
      <c r="F7" s="29"/>
      <c r="G7" s="29"/>
      <c r="H7" s="4"/>
      <c r="I7" s="29"/>
      <c r="J7" s="4"/>
      <c r="K7" s="4"/>
      <c r="L7" s="28">
        <f>SUM(B7:K7)</f>
        <v>0</v>
      </c>
      <c r="M7" s="30"/>
      <c r="N7" s="30"/>
      <c r="O7" s="30"/>
      <c r="P7" s="4"/>
      <c r="Q7" s="31"/>
    </row>
    <row r="8" spans="1:17" x14ac:dyDescent="0.25">
      <c r="A8" s="32">
        <v>35462</v>
      </c>
      <c r="B8" s="8">
        <f>+B7</f>
        <v>0</v>
      </c>
      <c r="C8" s="33"/>
      <c r="D8" s="33">
        <f>+D7</f>
        <v>0</v>
      </c>
      <c r="E8" s="33">
        <f>+E7</f>
        <v>0</v>
      </c>
      <c r="F8" s="5"/>
      <c r="G8" s="5"/>
      <c r="H8" s="5"/>
      <c r="I8" s="5"/>
      <c r="J8" s="5"/>
      <c r="K8" s="5"/>
      <c r="L8" s="33">
        <f t="shared" ref="L8:L71" si="0">SUM(B8:K8)</f>
        <v>0</v>
      </c>
      <c r="M8" s="34"/>
      <c r="N8" s="34"/>
      <c r="O8" s="34"/>
      <c r="P8" s="5"/>
      <c r="Q8" s="35"/>
    </row>
    <row r="9" spans="1:17" x14ac:dyDescent="0.25">
      <c r="A9" s="32">
        <v>35490</v>
      </c>
      <c r="B9" s="8">
        <f t="shared" ref="B9:B18" si="1">+B8</f>
        <v>0</v>
      </c>
      <c r="C9" s="33"/>
      <c r="D9" s="33">
        <f t="shared" ref="D9:E18" si="2">+D8</f>
        <v>0</v>
      </c>
      <c r="E9" s="33">
        <f t="shared" si="2"/>
        <v>0</v>
      </c>
      <c r="F9" s="5"/>
      <c r="G9" s="5"/>
      <c r="H9" s="5"/>
      <c r="I9" s="5"/>
      <c r="J9" s="5"/>
      <c r="K9" s="5"/>
      <c r="L9" s="33">
        <f t="shared" si="0"/>
        <v>0</v>
      </c>
      <c r="M9" s="34"/>
      <c r="N9" s="34"/>
      <c r="O9" s="34"/>
      <c r="P9" s="5"/>
      <c r="Q9" s="35"/>
    </row>
    <row r="10" spans="1:17" x14ac:dyDescent="0.25">
      <c r="A10" s="32">
        <v>35521</v>
      </c>
      <c r="B10" s="8">
        <f t="shared" si="1"/>
        <v>0</v>
      </c>
      <c r="C10" s="33"/>
      <c r="D10" s="33">
        <f t="shared" si="2"/>
        <v>0</v>
      </c>
      <c r="E10" s="33">
        <f t="shared" si="2"/>
        <v>0</v>
      </c>
      <c r="F10" s="5"/>
      <c r="G10" s="5"/>
      <c r="H10" s="5"/>
      <c r="I10" s="5"/>
      <c r="J10" s="5"/>
      <c r="K10" s="5"/>
      <c r="L10" s="33">
        <f t="shared" si="0"/>
        <v>0</v>
      </c>
      <c r="M10" s="34"/>
      <c r="N10" s="34"/>
      <c r="O10" s="34"/>
      <c r="P10" s="5"/>
      <c r="Q10" s="35"/>
    </row>
    <row r="11" spans="1:17" x14ac:dyDescent="0.25">
      <c r="A11" s="32">
        <v>35551</v>
      </c>
      <c r="B11" s="8">
        <f t="shared" si="1"/>
        <v>0</v>
      </c>
      <c r="C11" s="33"/>
      <c r="D11" s="33">
        <f t="shared" si="2"/>
        <v>0</v>
      </c>
      <c r="E11" s="33">
        <f t="shared" si="2"/>
        <v>0</v>
      </c>
      <c r="F11" s="5"/>
      <c r="G11" s="5"/>
      <c r="H11" s="5"/>
      <c r="I11" s="5"/>
      <c r="J11" s="5"/>
      <c r="K11" s="5"/>
      <c r="L11" s="33">
        <f t="shared" si="0"/>
        <v>0</v>
      </c>
      <c r="M11" s="34"/>
      <c r="N11" s="34"/>
      <c r="O11" s="34"/>
      <c r="P11" s="5"/>
      <c r="Q11" s="35"/>
    </row>
    <row r="12" spans="1:17" x14ac:dyDescent="0.25">
      <c r="A12" s="32">
        <v>35582</v>
      </c>
      <c r="B12" s="8">
        <f t="shared" si="1"/>
        <v>0</v>
      </c>
      <c r="C12" s="33"/>
      <c r="D12" s="33">
        <f t="shared" si="2"/>
        <v>0</v>
      </c>
      <c r="E12" s="33">
        <f t="shared" si="2"/>
        <v>0</v>
      </c>
      <c r="F12" s="5"/>
      <c r="G12" s="5"/>
      <c r="H12" s="10">
        <f>(B12+C12+D12+E12)/30*37</f>
        <v>0</v>
      </c>
      <c r="I12" s="5"/>
      <c r="J12" s="5"/>
      <c r="K12" s="5"/>
      <c r="L12" s="33">
        <f t="shared" si="0"/>
        <v>0</v>
      </c>
      <c r="M12" s="34"/>
      <c r="N12" s="34"/>
      <c r="O12" s="34"/>
      <c r="P12" s="5"/>
      <c r="Q12" s="35"/>
    </row>
    <row r="13" spans="1:17" x14ac:dyDescent="0.25">
      <c r="A13" s="32">
        <v>35612</v>
      </c>
      <c r="B13" s="8">
        <f t="shared" si="1"/>
        <v>0</v>
      </c>
      <c r="C13" s="33"/>
      <c r="D13" s="33">
        <f t="shared" si="2"/>
        <v>0</v>
      </c>
      <c r="E13" s="33">
        <f t="shared" si="2"/>
        <v>0</v>
      </c>
      <c r="F13" s="5"/>
      <c r="G13" s="5"/>
      <c r="H13" s="5"/>
      <c r="I13" s="5"/>
      <c r="J13" s="5"/>
      <c r="K13" s="5"/>
      <c r="L13" s="33">
        <f t="shared" si="0"/>
        <v>0</v>
      </c>
      <c r="M13" s="34"/>
      <c r="N13" s="34"/>
      <c r="O13" s="34"/>
      <c r="P13" s="5"/>
      <c r="Q13" s="35"/>
    </row>
    <row r="14" spans="1:17" x14ac:dyDescent="0.25">
      <c r="A14" s="32">
        <v>35643</v>
      </c>
      <c r="B14" s="8">
        <f t="shared" si="1"/>
        <v>0</v>
      </c>
      <c r="C14" s="33"/>
      <c r="D14" s="33">
        <f t="shared" si="2"/>
        <v>0</v>
      </c>
      <c r="E14" s="33">
        <f t="shared" si="2"/>
        <v>0</v>
      </c>
      <c r="F14" s="5"/>
      <c r="G14" s="5"/>
      <c r="H14" s="5"/>
      <c r="I14" s="5"/>
      <c r="J14" s="5"/>
      <c r="K14" s="5"/>
      <c r="L14" s="33">
        <f t="shared" si="0"/>
        <v>0</v>
      </c>
      <c r="M14" s="34"/>
      <c r="N14" s="34"/>
      <c r="O14" s="34"/>
      <c r="P14" s="5"/>
      <c r="Q14" s="35"/>
    </row>
    <row r="15" spans="1:17" x14ac:dyDescent="0.25">
      <c r="A15" s="32">
        <v>35674</v>
      </c>
      <c r="B15" s="8">
        <f t="shared" si="1"/>
        <v>0</v>
      </c>
      <c r="C15" s="33"/>
      <c r="D15" s="33">
        <f t="shared" si="2"/>
        <v>0</v>
      </c>
      <c r="E15" s="33">
        <f t="shared" si="2"/>
        <v>0</v>
      </c>
      <c r="F15" s="5"/>
      <c r="G15" s="5"/>
      <c r="H15" s="5"/>
      <c r="I15" s="5"/>
      <c r="J15" s="5"/>
      <c r="K15" s="5"/>
      <c r="L15" s="33">
        <f t="shared" si="0"/>
        <v>0</v>
      </c>
      <c r="M15" s="34"/>
      <c r="N15" s="34"/>
      <c r="O15" s="34"/>
      <c r="P15" s="5"/>
      <c r="Q15" s="35"/>
    </row>
    <row r="16" spans="1:17" x14ac:dyDescent="0.25">
      <c r="A16" s="32">
        <v>35704</v>
      </c>
      <c r="B16" s="8">
        <f t="shared" si="1"/>
        <v>0</v>
      </c>
      <c r="C16" s="33"/>
      <c r="D16" s="33">
        <f t="shared" si="2"/>
        <v>0</v>
      </c>
      <c r="E16" s="33">
        <f t="shared" si="2"/>
        <v>0</v>
      </c>
      <c r="F16" s="5"/>
      <c r="G16" s="5"/>
      <c r="H16" s="5"/>
      <c r="I16" s="5"/>
      <c r="J16" s="5"/>
      <c r="K16" s="5"/>
      <c r="L16" s="33">
        <f t="shared" si="0"/>
        <v>0</v>
      </c>
      <c r="M16" s="34"/>
      <c r="N16" s="34"/>
      <c r="O16" s="34"/>
      <c r="P16" s="5"/>
      <c r="Q16" s="35"/>
    </row>
    <row r="17" spans="1:17" x14ac:dyDescent="0.25">
      <c r="A17" s="32">
        <v>35735</v>
      </c>
      <c r="B17" s="8">
        <f t="shared" si="1"/>
        <v>0</v>
      </c>
      <c r="C17" s="33"/>
      <c r="D17" s="33">
        <f t="shared" si="2"/>
        <v>0</v>
      </c>
      <c r="E17" s="33">
        <f t="shared" si="2"/>
        <v>0</v>
      </c>
      <c r="F17" s="10"/>
      <c r="G17" s="10"/>
      <c r="H17" s="5"/>
      <c r="I17" s="10"/>
      <c r="J17" s="5"/>
      <c r="K17" s="5"/>
      <c r="L17" s="33">
        <f t="shared" si="0"/>
        <v>0</v>
      </c>
      <c r="M17" s="34"/>
      <c r="N17" s="34"/>
      <c r="O17" s="34"/>
      <c r="P17" s="5"/>
      <c r="Q17" s="35"/>
    </row>
    <row r="18" spans="1:17" ht="15.75" thickBot="1" x14ac:dyDescent="0.3">
      <c r="A18" s="36">
        <v>35765</v>
      </c>
      <c r="B18" s="9">
        <f t="shared" si="1"/>
        <v>0</v>
      </c>
      <c r="C18" s="37"/>
      <c r="D18" s="37">
        <f t="shared" si="2"/>
        <v>0</v>
      </c>
      <c r="E18" s="37">
        <f t="shared" si="2"/>
        <v>0</v>
      </c>
      <c r="F18" s="6"/>
      <c r="G18" s="6"/>
      <c r="H18" s="6"/>
      <c r="I18" s="6"/>
      <c r="J18" s="11">
        <f>(B18+C18+D18+E18+F17/12+H12/12+I17/12)/12*12</f>
        <v>0</v>
      </c>
      <c r="K18" s="11"/>
      <c r="L18" s="37">
        <f t="shared" si="0"/>
        <v>0</v>
      </c>
      <c r="M18" s="38">
        <v>360</v>
      </c>
      <c r="N18" s="39">
        <f>(B18+C18+D18+E18+F17/12+H12/12+I17/12+J18/12)/360*M18</f>
        <v>0</v>
      </c>
      <c r="O18" s="39">
        <f>N18*12%/360*M18</f>
        <v>0</v>
      </c>
      <c r="P18" s="39">
        <f>SUM(L7:L18)+N18+O18</f>
        <v>0</v>
      </c>
      <c r="Q18" s="40"/>
    </row>
    <row r="19" spans="1:17" x14ac:dyDescent="0.25">
      <c r="A19" s="27">
        <v>35796</v>
      </c>
      <c r="B19" s="7">
        <v>0</v>
      </c>
      <c r="C19" s="28"/>
      <c r="D19" s="28">
        <v>0</v>
      </c>
      <c r="E19" s="28">
        <v>0</v>
      </c>
      <c r="F19" s="29">
        <f>(B19+C19+D19+E19+H12/12+I19/12)/30*15</f>
        <v>0</v>
      </c>
      <c r="G19" s="29">
        <f>B13/30*2</f>
        <v>0</v>
      </c>
      <c r="H19" s="4"/>
      <c r="I19" s="29">
        <f>(+B13+C13)*0.5</f>
        <v>0</v>
      </c>
      <c r="J19" s="4"/>
      <c r="K19" s="4"/>
      <c r="L19" s="28">
        <f t="shared" si="0"/>
        <v>0</v>
      </c>
      <c r="M19" s="30"/>
      <c r="N19" s="30"/>
      <c r="O19" s="30"/>
      <c r="P19" s="4"/>
      <c r="Q19" s="31">
        <v>0</v>
      </c>
    </row>
    <row r="20" spans="1:17" x14ac:dyDescent="0.25">
      <c r="A20" s="32">
        <v>35827</v>
      </c>
      <c r="B20" s="8">
        <f>+B19</f>
        <v>0</v>
      </c>
      <c r="C20" s="33"/>
      <c r="D20" s="33">
        <f>+D19</f>
        <v>0</v>
      </c>
      <c r="E20" s="33">
        <f>+E19</f>
        <v>0</v>
      </c>
      <c r="F20" s="5"/>
      <c r="G20" s="5"/>
      <c r="H20" s="5"/>
      <c r="I20" s="5"/>
      <c r="J20" s="5"/>
      <c r="K20" s="5"/>
      <c r="L20" s="33">
        <f t="shared" si="0"/>
        <v>0</v>
      </c>
      <c r="M20" s="34"/>
      <c r="N20" s="34"/>
      <c r="O20" s="34"/>
      <c r="P20" s="5"/>
      <c r="Q20" s="35"/>
    </row>
    <row r="21" spans="1:17" x14ac:dyDescent="0.25">
      <c r="A21" s="32">
        <v>35855</v>
      </c>
      <c r="B21" s="8">
        <f t="shared" ref="B21:B30" si="3">+B20</f>
        <v>0</v>
      </c>
      <c r="C21" s="33"/>
      <c r="D21" s="33">
        <f t="shared" ref="D21:E30" si="4">+D20</f>
        <v>0</v>
      </c>
      <c r="E21" s="33">
        <f t="shared" si="4"/>
        <v>0</v>
      </c>
      <c r="F21" s="5"/>
      <c r="G21" s="5"/>
      <c r="H21" s="5"/>
      <c r="I21" s="5"/>
      <c r="J21" s="5"/>
      <c r="K21" s="5"/>
      <c r="L21" s="33">
        <f t="shared" si="0"/>
        <v>0</v>
      </c>
      <c r="M21" s="34"/>
      <c r="N21" s="34"/>
      <c r="O21" s="34"/>
      <c r="P21" s="5"/>
      <c r="Q21" s="35"/>
    </row>
    <row r="22" spans="1:17" x14ac:dyDescent="0.25">
      <c r="A22" s="32">
        <v>35886</v>
      </c>
      <c r="B22" s="8">
        <f t="shared" si="3"/>
        <v>0</v>
      </c>
      <c r="C22" s="33"/>
      <c r="D22" s="33">
        <f t="shared" si="4"/>
        <v>0</v>
      </c>
      <c r="E22" s="33">
        <f t="shared" si="4"/>
        <v>0</v>
      </c>
      <c r="F22" s="5"/>
      <c r="G22" s="5"/>
      <c r="H22" s="5"/>
      <c r="I22" s="5"/>
      <c r="J22" s="5"/>
      <c r="K22" s="5"/>
      <c r="L22" s="33">
        <f t="shared" si="0"/>
        <v>0</v>
      </c>
      <c r="M22" s="34"/>
      <c r="N22" s="34"/>
      <c r="O22" s="34"/>
      <c r="P22" s="5"/>
      <c r="Q22" s="35"/>
    </row>
    <row r="23" spans="1:17" x14ac:dyDescent="0.25">
      <c r="A23" s="32">
        <v>35916</v>
      </c>
      <c r="B23" s="8">
        <f t="shared" si="3"/>
        <v>0</v>
      </c>
      <c r="C23" s="33"/>
      <c r="D23" s="33">
        <f t="shared" si="4"/>
        <v>0</v>
      </c>
      <c r="E23" s="33">
        <f t="shared" si="4"/>
        <v>0</v>
      </c>
      <c r="F23" s="5"/>
      <c r="G23" s="5"/>
      <c r="H23" s="5"/>
      <c r="I23" s="5"/>
      <c r="J23" s="5"/>
      <c r="K23" s="5"/>
      <c r="L23" s="33">
        <f t="shared" si="0"/>
        <v>0</v>
      </c>
      <c r="M23" s="34"/>
      <c r="N23" s="34"/>
      <c r="O23" s="34"/>
      <c r="P23" s="5"/>
      <c r="Q23" s="35"/>
    </row>
    <row r="24" spans="1:17" x14ac:dyDescent="0.25">
      <c r="A24" s="32">
        <v>35947</v>
      </c>
      <c r="B24" s="8">
        <f t="shared" si="3"/>
        <v>0</v>
      </c>
      <c r="C24" s="33"/>
      <c r="D24" s="33">
        <f t="shared" si="4"/>
        <v>0</v>
      </c>
      <c r="E24" s="33">
        <f t="shared" si="4"/>
        <v>0</v>
      </c>
      <c r="F24" s="5"/>
      <c r="G24" s="5"/>
      <c r="H24" s="10">
        <f>(B24+C24+D24+E24+F19/12)/30*37</f>
        <v>0</v>
      </c>
      <c r="I24" s="5"/>
      <c r="J24" s="5"/>
      <c r="K24" s="5"/>
      <c r="L24" s="33">
        <f t="shared" si="0"/>
        <v>0</v>
      </c>
      <c r="M24" s="34"/>
      <c r="N24" s="34"/>
      <c r="O24" s="34"/>
      <c r="P24" s="5"/>
      <c r="Q24" s="35"/>
    </row>
    <row r="25" spans="1:17" x14ac:dyDescent="0.25">
      <c r="A25" s="32">
        <v>35977</v>
      </c>
      <c r="B25" s="8">
        <f t="shared" si="3"/>
        <v>0</v>
      </c>
      <c r="C25" s="33"/>
      <c r="D25" s="33">
        <f t="shared" si="4"/>
        <v>0</v>
      </c>
      <c r="E25" s="33">
        <f t="shared" si="4"/>
        <v>0</v>
      </c>
      <c r="F25" s="5"/>
      <c r="G25" s="5"/>
      <c r="H25" s="5"/>
      <c r="I25" s="5"/>
      <c r="J25" s="5"/>
      <c r="K25" s="5"/>
      <c r="L25" s="33">
        <f t="shared" si="0"/>
        <v>0</v>
      </c>
      <c r="M25" s="34"/>
      <c r="N25" s="34"/>
      <c r="O25" s="34"/>
      <c r="P25" s="5"/>
      <c r="Q25" s="35"/>
    </row>
    <row r="26" spans="1:17" x14ac:dyDescent="0.25">
      <c r="A26" s="32">
        <v>36008</v>
      </c>
      <c r="B26" s="8">
        <f t="shared" si="3"/>
        <v>0</v>
      </c>
      <c r="C26" s="33"/>
      <c r="D26" s="33">
        <f t="shared" si="4"/>
        <v>0</v>
      </c>
      <c r="E26" s="33">
        <f t="shared" si="4"/>
        <v>0</v>
      </c>
      <c r="F26" s="5"/>
      <c r="G26" s="5"/>
      <c r="H26" s="5"/>
      <c r="I26" s="5"/>
      <c r="J26" s="5"/>
      <c r="K26" s="5"/>
      <c r="L26" s="33">
        <f t="shared" si="0"/>
        <v>0</v>
      </c>
      <c r="M26" s="34"/>
      <c r="N26" s="34"/>
      <c r="O26" s="34"/>
      <c r="P26" s="5"/>
      <c r="Q26" s="35"/>
    </row>
    <row r="27" spans="1:17" x14ac:dyDescent="0.25">
      <c r="A27" s="32">
        <v>36039</v>
      </c>
      <c r="B27" s="8">
        <f t="shared" si="3"/>
        <v>0</v>
      </c>
      <c r="C27" s="33"/>
      <c r="D27" s="33">
        <f t="shared" si="4"/>
        <v>0</v>
      </c>
      <c r="E27" s="33">
        <f t="shared" si="4"/>
        <v>0</v>
      </c>
      <c r="F27" s="5"/>
      <c r="G27" s="5"/>
      <c r="H27" s="5"/>
      <c r="I27" s="5"/>
      <c r="J27" s="5"/>
      <c r="K27" s="5"/>
      <c r="L27" s="33">
        <f t="shared" si="0"/>
        <v>0</v>
      </c>
      <c r="M27" s="34"/>
      <c r="N27" s="34"/>
      <c r="O27" s="34"/>
      <c r="P27" s="5"/>
      <c r="Q27" s="35"/>
    </row>
    <row r="28" spans="1:17" x14ac:dyDescent="0.25">
      <c r="A28" s="32">
        <v>36069</v>
      </c>
      <c r="B28" s="8">
        <f t="shared" si="3"/>
        <v>0</v>
      </c>
      <c r="C28" s="33"/>
      <c r="D28" s="33">
        <f t="shared" si="4"/>
        <v>0</v>
      </c>
      <c r="E28" s="33">
        <f t="shared" si="4"/>
        <v>0</v>
      </c>
      <c r="F28" s="5"/>
      <c r="G28" s="5"/>
      <c r="H28" s="5"/>
      <c r="I28" s="5"/>
      <c r="J28" s="5"/>
      <c r="K28" s="5"/>
      <c r="L28" s="33">
        <f t="shared" si="0"/>
        <v>0</v>
      </c>
      <c r="M28" s="34"/>
      <c r="N28" s="34"/>
      <c r="O28" s="34"/>
      <c r="P28" s="5"/>
      <c r="Q28" s="35"/>
    </row>
    <row r="29" spans="1:17" x14ac:dyDescent="0.25">
      <c r="A29" s="32">
        <v>36100</v>
      </c>
      <c r="B29" s="8">
        <f t="shared" si="3"/>
        <v>0</v>
      </c>
      <c r="C29" s="33"/>
      <c r="D29" s="33">
        <f t="shared" si="4"/>
        <v>0</v>
      </c>
      <c r="E29" s="33">
        <f t="shared" si="4"/>
        <v>0</v>
      </c>
      <c r="F29" s="10"/>
      <c r="G29" s="10"/>
      <c r="H29" s="5"/>
      <c r="I29" s="10"/>
      <c r="J29" s="5"/>
      <c r="K29" s="5"/>
      <c r="L29" s="33">
        <f t="shared" si="0"/>
        <v>0</v>
      </c>
      <c r="M29" s="34"/>
      <c r="N29" s="34"/>
      <c r="O29" s="34"/>
      <c r="P29" s="5"/>
      <c r="Q29" s="35"/>
    </row>
    <row r="30" spans="1:17" ht="15.75" thickBot="1" x14ac:dyDescent="0.3">
      <c r="A30" s="36">
        <v>36130</v>
      </c>
      <c r="B30" s="9">
        <f t="shared" si="3"/>
        <v>0</v>
      </c>
      <c r="C30" s="37"/>
      <c r="D30" s="37">
        <f t="shared" si="4"/>
        <v>0</v>
      </c>
      <c r="E30" s="37">
        <f t="shared" si="4"/>
        <v>0</v>
      </c>
      <c r="F30" s="6"/>
      <c r="G30" s="6"/>
      <c r="H30" s="6"/>
      <c r="I30" s="6"/>
      <c r="J30" s="11">
        <f>(B30+C30+D30+E30+F19/12+H24/12+I19/12)/12*12</f>
        <v>0</v>
      </c>
      <c r="K30" s="11"/>
      <c r="L30" s="37">
        <f t="shared" si="0"/>
        <v>0</v>
      </c>
      <c r="M30" s="38">
        <v>360</v>
      </c>
      <c r="N30" s="39">
        <f>(B30+C30+D30+E30+F19/12+H24/12+I19/12+J30/12)/360*M30</f>
        <v>0</v>
      </c>
      <c r="O30" s="39">
        <f>N30*12%/360*M30</f>
        <v>0</v>
      </c>
      <c r="P30" s="39">
        <f>SUM(L19:L30)+N30+O30</f>
        <v>0</v>
      </c>
      <c r="Q30" s="40"/>
    </row>
    <row r="31" spans="1:17" x14ac:dyDescent="0.25">
      <c r="A31" s="27">
        <v>36161</v>
      </c>
      <c r="B31" s="7">
        <v>626539</v>
      </c>
      <c r="C31" s="28"/>
      <c r="D31" s="28">
        <v>0</v>
      </c>
      <c r="E31" s="28">
        <v>0</v>
      </c>
      <c r="F31" s="29">
        <f>(B31+C31+D31+E31+H24/12+I31/12)/30*15</f>
        <v>313269.5</v>
      </c>
      <c r="G31" s="29">
        <f>B25/30*2</f>
        <v>0</v>
      </c>
      <c r="H31" s="4"/>
      <c r="I31" s="29">
        <f>(+B25+C25)*0.5</f>
        <v>0</v>
      </c>
      <c r="J31" s="4"/>
      <c r="K31" s="4"/>
      <c r="L31" s="28">
        <f t="shared" si="0"/>
        <v>939808.5</v>
      </c>
      <c r="M31" s="30"/>
      <c r="N31" s="30"/>
      <c r="O31" s="30"/>
      <c r="P31" s="4"/>
      <c r="Q31" s="31">
        <v>0</v>
      </c>
    </row>
    <row r="32" spans="1:17" x14ac:dyDescent="0.25">
      <c r="A32" s="32">
        <v>36192</v>
      </c>
      <c r="B32" s="8">
        <f>+B31</f>
        <v>626539</v>
      </c>
      <c r="C32" s="33"/>
      <c r="D32" s="33">
        <f>+D31</f>
        <v>0</v>
      </c>
      <c r="E32" s="33">
        <f>+E31</f>
        <v>0</v>
      </c>
      <c r="F32" s="5"/>
      <c r="G32" s="5"/>
      <c r="H32" s="5"/>
      <c r="I32" s="5"/>
      <c r="J32" s="5"/>
      <c r="K32" s="5"/>
      <c r="L32" s="33">
        <f t="shared" si="0"/>
        <v>626539</v>
      </c>
      <c r="M32" s="34"/>
      <c r="N32" s="34"/>
      <c r="O32" s="34"/>
      <c r="P32" s="5"/>
      <c r="Q32" s="41"/>
    </row>
    <row r="33" spans="1:17" x14ac:dyDescent="0.25">
      <c r="A33" s="32">
        <v>36220</v>
      </c>
      <c r="B33" s="8">
        <f t="shared" ref="B33:B42" si="5">+B32</f>
        <v>626539</v>
      </c>
      <c r="C33" s="33"/>
      <c r="D33" s="33">
        <f t="shared" ref="D33:E42" si="6">+D32</f>
        <v>0</v>
      </c>
      <c r="E33" s="33">
        <f t="shared" si="6"/>
        <v>0</v>
      </c>
      <c r="F33" s="5"/>
      <c r="G33" s="5"/>
      <c r="H33" s="5"/>
      <c r="I33" s="5"/>
      <c r="J33" s="5"/>
      <c r="K33" s="5"/>
      <c r="L33" s="33">
        <f t="shared" si="0"/>
        <v>626539</v>
      </c>
      <c r="M33" s="34"/>
      <c r="N33" s="34"/>
      <c r="O33" s="34"/>
      <c r="P33" s="5"/>
      <c r="Q33" s="35"/>
    </row>
    <row r="34" spans="1:17" x14ac:dyDescent="0.25">
      <c r="A34" s="32">
        <v>36251</v>
      </c>
      <c r="B34" s="8">
        <f t="shared" si="5"/>
        <v>626539</v>
      </c>
      <c r="C34" s="33"/>
      <c r="D34" s="33">
        <f t="shared" si="6"/>
        <v>0</v>
      </c>
      <c r="E34" s="33">
        <f t="shared" si="6"/>
        <v>0</v>
      </c>
      <c r="F34" s="5"/>
      <c r="G34" s="5"/>
      <c r="H34" s="5"/>
      <c r="I34" s="5"/>
      <c r="J34" s="5"/>
      <c r="K34" s="5"/>
      <c r="L34" s="33">
        <f t="shared" si="0"/>
        <v>626539</v>
      </c>
      <c r="M34" s="34"/>
      <c r="N34" s="34"/>
      <c r="O34" s="34"/>
      <c r="P34" s="5"/>
      <c r="Q34" s="35"/>
    </row>
    <row r="35" spans="1:17" x14ac:dyDescent="0.25">
      <c r="A35" s="32">
        <v>36281</v>
      </c>
      <c r="B35" s="8">
        <f t="shared" si="5"/>
        <v>626539</v>
      </c>
      <c r="C35" s="33"/>
      <c r="D35" s="33">
        <f t="shared" si="6"/>
        <v>0</v>
      </c>
      <c r="E35" s="33">
        <f t="shared" si="6"/>
        <v>0</v>
      </c>
      <c r="F35" s="5"/>
      <c r="G35" s="5"/>
      <c r="H35" s="5"/>
      <c r="I35" s="5"/>
      <c r="J35" s="5"/>
      <c r="K35" s="5"/>
      <c r="L35" s="33">
        <f t="shared" si="0"/>
        <v>626539</v>
      </c>
      <c r="M35" s="34"/>
      <c r="N35" s="34"/>
      <c r="O35" s="34"/>
      <c r="P35" s="5"/>
      <c r="Q35" s="35"/>
    </row>
    <row r="36" spans="1:17" x14ac:dyDescent="0.25">
      <c r="A36" s="32">
        <v>36312</v>
      </c>
      <c r="B36" s="8">
        <f t="shared" si="5"/>
        <v>626539</v>
      </c>
      <c r="C36" s="33"/>
      <c r="D36" s="33">
        <f t="shared" si="6"/>
        <v>0</v>
      </c>
      <c r="E36" s="33">
        <f t="shared" si="6"/>
        <v>0</v>
      </c>
      <c r="F36" s="5"/>
      <c r="G36" s="5"/>
      <c r="H36" s="10">
        <f>(B36+C36+D36+E36+F31/12)/30*37</f>
        <v>804928.57638888876</v>
      </c>
      <c r="I36" s="5"/>
      <c r="J36" s="5"/>
      <c r="K36" s="5"/>
      <c r="L36" s="33">
        <f t="shared" si="0"/>
        <v>1431467.5763888888</v>
      </c>
      <c r="M36" s="34"/>
      <c r="N36" s="34"/>
      <c r="O36" s="34"/>
      <c r="P36" s="5"/>
      <c r="Q36" s="35"/>
    </row>
    <row r="37" spans="1:17" x14ac:dyDescent="0.25">
      <c r="A37" s="32">
        <v>36342</v>
      </c>
      <c r="B37" s="8">
        <f t="shared" si="5"/>
        <v>626539</v>
      </c>
      <c r="C37" s="33"/>
      <c r="D37" s="33">
        <f t="shared" si="6"/>
        <v>0</v>
      </c>
      <c r="E37" s="33">
        <f t="shared" si="6"/>
        <v>0</v>
      </c>
      <c r="F37" s="5"/>
      <c r="G37" s="5"/>
      <c r="H37" s="5"/>
      <c r="I37" s="5"/>
      <c r="J37" s="5"/>
      <c r="K37" s="5"/>
      <c r="L37" s="33">
        <f t="shared" si="0"/>
        <v>626539</v>
      </c>
      <c r="M37" s="34"/>
      <c r="N37" s="34"/>
      <c r="O37" s="34"/>
      <c r="P37" s="5"/>
      <c r="Q37" s="35"/>
    </row>
    <row r="38" spans="1:17" x14ac:dyDescent="0.25">
      <c r="A38" s="32">
        <v>36373</v>
      </c>
      <c r="B38" s="8">
        <f t="shared" si="5"/>
        <v>626539</v>
      </c>
      <c r="C38" s="33"/>
      <c r="D38" s="33">
        <f t="shared" si="6"/>
        <v>0</v>
      </c>
      <c r="E38" s="33">
        <f t="shared" si="6"/>
        <v>0</v>
      </c>
      <c r="F38" s="5"/>
      <c r="G38" s="5"/>
      <c r="H38" s="5"/>
      <c r="I38" s="5"/>
      <c r="J38" s="5"/>
      <c r="K38" s="5"/>
      <c r="L38" s="33">
        <f t="shared" si="0"/>
        <v>626539</v>
      </c>
      <c r="M38" s="34"/>
      <c r="N38" s="34"/>
      <c r="O38" s="34"/>
      <c r="P38" s="5"/>
      <c r="Q38" s="35"/>
    </row>
    <row r="39" spans="1:17" x14ac:dyDescent="0.25">
      <c r="A39" s="32">
        <v>36404</v>
      </c>
      <c r="B39" s="8">
        <f t="shared" si="5"/>
        <v>626539</v>
      </c>
      <c r="C39" s="33"/>
      <c r="D39" s="33">
        <f t="shared" si="6"/>
        <v>0</v>
      </c>
      <c r="E39" s="33">
        <f t="shared" si="6"/>
        <v>0</v>
      </c>
      <c r="F39" s="5"/>
      <c r="G39" s="5"/>
      <c r="H39" s="5"/>
      <c r="I39" s="5"/>
      <c r="J39" s="5"/>
      <c r="K39" s="5"/>
      <c r="L39" s="33">
        <f t="shared" si="0"/>
        <v>626539</v>
      </c>
      <c r="M39" s="34"/>
      <c r="N39" s="34"/>
      <c r="O39" s="34"/>
      <c r="P39" s="5"/>
      <c r="Q39" s="35"/>
    </row>
    <row r="40" spans="1:17" x14ac:dyDescent="0.25">
      <c r="A40" s="32">
        <v>36434</v>
      </c>
      <c r="B40" s="8">
        <f t="shared" si="5"/>
        <v>626539</v>
      </c>
      <c r="C40" s="33"/>
      <c r="D40" s="33">
        <f t="shared" si="6"/>
        <v>0</v>
      </c>
      <c r="E40" s="33">
        <f t="shared" si="6"/>
        <v>0</v>
      </c>
      <c r="F40" s="5"/>
      <c r="G40" s="5"/>
      <c r="H40" s="5"/>
      <c r="I40" s="5"/>
      <c r="J40" s="5"/>
      <c r="K40" s="5"/>
      <c r="L40" s="33">
        <f t="shared" si="0"/>
        <v>626539</v>
      </c>
      <c r="M40" s="34"/>
      <c r="N40" s="34"/>
      <c r="O40" s="34"/>
      <c r="P40" s="5"/>
      <c r="Q40" s="35"/>
    </row>
    <row r="41" spans="1:17" x14ac:dyDescent="0.25">
      <c r="A41" s="32">
        <v>36465</v>
      </c>
      <c r="B41" s="8">
        <f t="shared" si="5"/>
        <v>626539</v>
      </c>
      <c r="C41" s="33"/>
      <c r="D41" s="33">
        <f t="shared" si="6"/>
        <v>0</v>
      </c>
      <c r="E41" s="33">
        <f t="shared" si="6"/>
        <v>0</v>
      </c>
      <c r="F41" s="10"/>
      <c r="G41" s="10"/>
      <c r="H41" s="5"/>
      <c r="I41" s="10"/>
      <c r="J41" s="5"/>
      <c r="K41" s="5"/>
      <c r="L41" s="33">
        <f t="shared" si="0"/>
        <v>626539</v>
      </c>
      <c r="M41" s="34"/>
      <c r="N41" s="34"/>
      <c r="O41" s="34"/>
      <c r="P41" s="5"/>
      <c r="Q41" s="35"/>
    </row>
    <row r="42" spans="1:17" ht="15.75" thickBot="1" x14ac:dyDescent="0.3">
      <c r="A42" s="36">
        <v>36495</v>
      </c>
      <c r="B42" s="9">
        <f t="shared" si="5"/>
        <v>626539</v>
      </c>
      <c r="C42" s="37"/>
      <c r="D42" s="37">
        <f t="shared" si="6"/>
        <v>0</v>
      </c>
      <c r="E42" s="37">
        <f t="shared" si="6"/>
        <v>0</v>
      </c>
      <c r="F42" s="6"/>
      <c r="G42" s="6"/>
      <c r="H42" s="6"/>
      <c r="I42" s="6"/>
      <c r="J42" s="11">
        <f>(B42+C42+D42+E42+F31/12+H36/12+I31/12)/12*12</f>
        <v>719722.17303240742</v>
      </c>
      <c r="K42" s="11"/>
      <c r="L42" s="37">
        <f t="shared" si="0"/>
        <v>1346261.1730324074</v>
      </c>
      <c r="M42" s="38">
        <v>360</v>
      </c>
      <c r="N42" s="39">
        <f>(B42+C42+D42+E42+F31/12+H36/12+I31/12+J42/12)/360*M42</f>
        <v>779699.02078510798</v>
      </c>
      <c r="O42" s="39">
        <f>N42*12%/360*M42</f>
        <v>93563.882494212958</v>
      </c>
      <c r="P42" s="39">
        <f>SUM(L31:L42)+N42+O42</f>
        <v>10229651.152700618</v>
      </c>
      <c r="Q42" s="40"/>
    </row>
    <row r="43" spans="1:17" x14ac:dyDescent="0.25">
      <c r="A43" s="27">
        <v>36526</v>
      </c>
      <c r="B43" s="7">
        <v>684368</v>
      </c>
      <c r="C43" s="28"/>
      <c r="D43" s="28">
        <v>0</v>
      </c>
      <c r="E43" s="28">
        <v>0</v>
      </c>
      <c r="F43" s="29">
        <f>(B43+C43+D43+E43+H36/12+I43/12)/30*15</f>
        <v>388775.58651620365</v>
      </c>
      <c r="G43" s="29">
        <f>B37/30*2</f>
        <v>41769.26666666667</v>
      </c>
      <c r="H43" s="4"/>
      <c r="I43" s="29">
        <f>(+B37+C37)*0.5</f>
        <v>313269.5</v>
      </c>
      <c r="J43" s="4"/>
      <c r="K43" s="4"/>
      <c r="L43" s="28">
        <f t="shared" si="0"/>
        <v>1428182.3531828702</v>
      </c>
      <c r="M43" s="30"/>
      <c r="N43" s="30"/>
      <c r="O43" s="30"/>
      <c r="P43" s="4"/>
      <c r="Q43" s="31">
        <f>+(B43*100/B42)-100</f>
        <v>9.2299122640410189</v>
      </c>
    </row>
    <row r="44" spans="1:17" x14ac:dyDescent="0.25">
      <c r="A44" s="32">
        <v>36557</v>
      </c>
      <c r="B44" s="8">
        <f>+B43</f>
        <v>684368</v>
      </c>
      <c r="C44" s="33"/>
      <c r="D44" s="33">
        <f>+D43</f>
        <v>0</v>
      </c>
      <c r="E44" s="33">
        <f>+E43</f>
        <v>0</v>
      </c>
      <c r="F44" s="5"/>
      <c r="G44" s="5"/>
      <c r="H44" s="5"/>
      <c r="I44" s="5"/>
      <c r="J44" s="5"/>
      <c r="K44" s="5"/>
      <c r="L44" s="33">
        <f t="shared" si="0"/>
        <v>684368</v>
      </c>
      <c r="M44" s="34"/>
      <c r="N44" s="34"/>
      <c r="O44" s="34"/>
      <c r="P44" s="5"/>
      <c r="Q44" s="35"/>
    </row>
    <row r="45" spans="1:17" x14ac:dyDescent="0.25">
      <c r="A45" s="32">
        <v>36586</v>
      </c>
      <c r="B45" s="8">
        <f t="shared" ref="B45:B54" si="7">+B44</f>
        <v>684368</v>
      </c>
      <c r="C45" s="33"/>
      <c r="D45" s="33">
        <f t="shared" ref="D45:E54" si="8">+D44</f>
        <v>0</v>
      </c>
      <c r="E45" s="33">
        <f t="shared" si="8"/>
        <v>0</v>
      </c>
      <c r="F45" s="5"/>
      <c r="G45" s="5"/>
      <c r="H45" s="5"/>
      <c r="I45" s="5"/>
      <c r="J45" s="5"/>
      <c r="K45" s="5"/>
      <c r="L45" s="33">
        <f t="shared" si="0"/>
        <v>684368</v>
      </c>
      <c r="M45" s="34"/>
      <c r="N45" s="34"/>
      <c r="O45" s="34"/>
      <c r="P45" s="5"/>
      <c r="Q45" s="35"/>
    </row>
    <row r="46" spans="1:17" x14ac:dyDescent="0.25">
      <c r="A46" s="32">
        <v>36617</v>
      </c>
      <c r="B46" s="8">
        <f t="shared" si="7"/>
        <v>684368</v>
      </c>
      <c r="C46" s="33"/>
      <c r="D46" s="33">
        <f t="shared" si="8"/>
        <v>0</v>
      </c>
      <c r="E46" s="33">
        <f t="shared" si="8"/>
        <v>0</v>
      </c>
      <c r="F46" s="5"/>
      <c r="G46" s="5"/>
      <c r="H46" s="5"/>
      <c r="I46" s="5"/>
      <c r="J46" s="5"/>
      <c r="K46" s="5"/>
      <c r="L46" s="33">
        <f t="shared" si="0"/>
        <v>684368</v>
      </c>
      <c r="M46" s="34"/>
      <c r="N46" s="34"/>
      <c r="O46" s="34"/>
      <c r="P46" s="5"/>
      <c r="Q46" s="35"/>
    </row>
    <row r="47" spans="1:17" x14ac:dyDescent="0.25">
      <c r="A47" s="32">
        <v>36647</v>
      </c>
      <c r="B47" s="8">
        <f t="shared" si="7"/>
        <v>684368</v>
      </c>
      <c r="C47" s="33"/>
      <c r="D47" s="33">
        <f t="shared" si="8"/>
        <v>0</v>
      </c>
      <c r="E47" s="33">
        <f t="shared" si="8"/>
        <v>0</v>
      </c>
      <c r="F47" s="5"/>
      <c r="G47" s="5"/>
      <c r="H47" s="5"/>
      <c r="I47" s="5"/>
      <c r="J47" s="5"/>
      <c r="K47" s="5"/>
      <c r="L47" s="33">
        <f t="shared" si="0"/>
        <v>684368</v>
      </c>
      <c r="M47" s="34"/>
      <c r="N47" s="34"/>
      <c r="O47" s="34"/>
      <c r="P47" s="5"/>
      <c r="Q47" s="35"/>
    </row>
    <row r="48" spans="1:17" x14ac:dyDescent="0.25">
      <c r="A48" s="32">
        <v>36678</v>
      </c>
      <c r="B48" s="8">
        <f t="shared" si="7"/>
        <v>684368</v>
      </c>
      <c r="C48" s="33"/>
      <c r="D48" s="33">
        <f t="shared" si="8"/>
        <v>0</v>
      </c>
      <c r="E48" s="33">
        <f t="shared" si="8"/>
        <v>0</v>
      </c>
      <c r="F48" s="5"/>
      <c r="G48" s="5"/>
      <c r="H48" s="10">
        <f>(B48+C48+D48+E48+F43/12)/30*37</f>
        <v>884011.35750305431</v>
      </c>
      <c r="I48" s="5"/>
      <c r="J48" s="5"/>
      <c r="K48" s="5"/>
      <c r="L48" s="33">
        <f t="shared" si="0"/>
        <v>1568379.3575030542</v>
      </c>
      <c r="M48" s="34"/>
      <c r="N48" s="34"/>
      <c r="O48" s="34"/>
      <c r="P48" s="5"/>
      <c r="Q48" s="35"/>
    </row>
    <row r="49" spans="1:17" x14ac:dyDescent="0.25">
      <c r="A49" s="32">
        <v>36708</v>
      </c>
      <c r="B49" s="8">
        <f t="shared" si="7"/>
        <v>684368</v>
      </c>
      <c r="C49" s="33"/>
      <c r="D49" s="33">
        <f t="shared" si="8"/>
        <v>0</v>
      </c>
      <c r="E49" s="33">
        <f t="shared" si="8"/>
        <v>0</v>
      </c>
      <c r="F49" s="5"/>
      <c r="G49" s="5"/>
      <c r="H49" s="5"/>
      <c r="I49" s="5"/>
      <c r="J49" s="5"/>
      <c r="K49" s="5"/>
      <c r="L49" s="33">
        <f t="shared" si="0"/>
        <v>684368</v>
      </c>
      <c r="M49" s="34"/>
      <c r="N49" s="34"/>
      <c r="O49" s="34"/>
      <c r="P49" s="5"/>
      <c r="Q49" s="35"/>
    </row>
    <row r="50" spans="1:17" x14ac:dyDescent="0.25">
      <c r="A50" s="32">
        <v>36739</v>
      </c>
      <c r="B50" s="8">
        <f t="shared" si="7"/>
        <v>684368</v>
      </c>
      <c r="C50" s="33"/>
      <c r="D50" s="33">
        <f t="shared" si="8"/>
        <v>0</v>
      </c>
      <c r="E50" s="33">
        <f t="shared" si="8"/>
        <v>0</v>
      </c>
      <c r="F50" s="5"/>
      <c r="G50" s="5"/>
      <c r="H50" s="5"/>
      <c r="I50" s="5"/>
      <c r="J50" s="5"/>
      <c r="K50" s="5"/>
      <c r="L50" s="33">
        <f t="shared" si="0"/>
        <v>684368</v>
      </c>
      <c r="M50" s="34"/>
      <c r="N50" s="34"/>
      <c r="O50" s="34"/>
      <c r="P50" s="5"/>
      <c r="Q50" s="35"/>
    </row>
    <row r="51" spans="1:17" x14ac:dyDescent="0.25">
      <c r="A51" s="32">
        <v>36770</v>
      </c>
      <c r="B51" s="8">
        <f t="shared" si="7"/>
        <v>684368</v>
      </c>
      <c r="C51" s="33"/>
      <c r="D51" s="33">
        <f t="shared" si="8"/>
        <v>0</v>
      </c>
      <c r="E51" s="33">
        <f t="shared" si="8"/>
        <v>0</v>
      </c>
      <c r="F51" s="5"/>
      <c r="G51" s="5"/>
      <c r="H51" s="5"/>
      <c r="I51" s="5"/>
      <c r="J51" s="5"/>
      <c r="K51" s="5"/>
      <c r="L51" s="33">
        <f t="shared" si="0"/>
        <v>684368</v>
      </c>
      <c r="M51" s="34"/>
      <c r="N51" s="34"/>
      <c r="O51" s="34"/>
      <c r="P51" s="5"/>
      <c r="Q51" s="35"/>
    </row>
    <row r="52" spans="1:17" x14ac:dyDescent="0.25">
      <c r="A52" s="32">
        <v>36800</v>
      </c>
      <c r="B52" s="8">
        <f t="shared" si="7"/>
        <v>684368</v>
      </c>
      <c r="C52" s="33"/>
      <c r="D52" s="33">
        <f t="shared" si="8"/>
        <v>0</v>
      </c>
      <c r="E52" s="33">
        <f t="shared" si="8"/>
        <v>0</v>
      </c>
      <c r="F52" s="5"/>
      <c r="G52" s="5"/>
      <c r="H52" s="5"/>
      <c r="I52" s="5"/>
      <c r="J52" s="5"/>
      <c r="K52" s="5"/>
      <c r="L52" s="33">
        <f t="shared" si="0"/>
        <v>684368</v>
      </c>
      <c r="M52" s="34"/>
      <c r="N52" s="34"/>
      <c r="O52" s="34"/>
      <c r="P52" s="5"/>
      <c r="Q52" s="35"/>
    </row>
    <row r="53" spans="1:17" x14ac:dyDescent="0.25">
      <c r="A53" s="32">
        <v>36831</v>
      </c>
      <c r="B53" s="8">
        <f t="shared" si="7"/>
        <v>684368</v>
      </c>
      <c r="C53" s="33"/>
      <c r="D53" s="33">
        <f t="shared" si="8"/>
        <v>0</v>
      </c>
      <c r="E53" s="33">
        <f t="shared" si="8"/>
        <v>0</v>
      </c>
      <c r="F53" s="10"/>
      <c r="G53" s="10"/>
      <c r="H53" s="5"/>
      <c r="I53" s="10"/>
      <c r="J53" s="5"/>
      <c r="K53" s="5"/>
      <c r="L53" s="33">
        <f t="shared" si="0"/>
        <v>684368</v>
      </c>
      <c r="M53" s="34"/>
      <c r="N53" s="34"/>
      <c r="O53" s="34"/>
      <c r="P53" s="5"/>
      <c r="Q53" s="35"/>
    </row>
    <row r="54" spans="1:17" ht="15.75" thickBot="1" x14ac:dyDescent="0.3">
      <c r="A54" s="36">
        <v>36861</v>
      </c>
      <c r="B54" s="9">
        <f t="shared" si="7"/>
        <v>684368</v>
      </c>
      <c r="C54" s="37"/>
      <c r="D54" s="37">
        <f t="shared" si="8"/>
        <v>0</v>
      </c>
      <c r="E54" s="37">
        <f t="shared" si="8"/>
        <v>0</v>
      </c>
      <c r="F54" s="6"/>
      <c r="G54" s="6"/>
      <c r="H54" s="6"/>
      <c r="I54" s="6"/>
      <c r="J54" s="11">
        <f>(B54+C54+D54+E54+F43/12+H48/12+I43/12)/12*12</f>
        <v>816539.37033493817</v>
      </c>
      <c r="K54" s="11"/>
      <c r="L54" s="37">
        <f t="shared" si="0"/>
        <v>1500907.3703349382</v>
      </c>
      <c r="M54" s="38">
        <v>360</v>
      </c>
      <c r="N54" s="39">
        <f>(B54+C54+D54+E54+F43/12+H48/12+I43/12+J54/12)/360*M54</f>
        <v>884584.31786284957</v>
      </c>
      <c r="O54" s="39">
        <f>N54*12%/360*M54</f>
        <v>106150.11814354194</v>
      </c>
      <c r="P54" s="39">
        <f>SUM(L43:L54)+N54+O54</f>
        <v>11647515.517027253</v>
      </c>
      <c r="Q54" s="40"/>
    </row>
    <row r="55" spans="1:17" x14ac:dyDescent="0.25">
      <c r="A55" s="27">
        <v>36892</v>
      </c>
      <c r="B55" s="7">
        <v>744250</v>
      </c>
      <c r="C55" s="28">
        <f>+B55*0.03</f>
        <v>22327.5</v>
      </c>
      <c r="D55" s="28">
        <v>0</v>
      </c>
      <c r="E55" s="28">
        <v>0</v>
      </c>
      <c r="F55" s="29">
        <f>(B55+C55+D55+E55+H48/12+I55/12)/30*15</f>
        <v>434380.22322929394</v>
      </c>
      <c r="G55" s="29">
        <f>B49/30*2</f>
        <v>45624.533333333333</v>
      </c>
      <c r="H55" s="4"/>
      <c r="I55" s="29">
        <f>(+B49+C49)*0.5</f>
        <v>342184</v>
      </c>
      <c r="J55" s="4"/>
      <c r="K55" s="4"/>
      <c r="L55" s="28">
        <f t="shared" si="0"/>
        <v>1588766.2565626274</v>
      </c>
      <c r="M55" s="30"/>
      <c r="N55" s="30"/>
      <c r="O55" s="30"/>
      <c r="P55" s="4"/>
      <c r="Q55" s="31">
        <f>+(B55*100/B54)-100</f>
        <v>8.7499707759567968</v>
      </c>
    </row>
    <row r="56" spans="1:17" x14ac:dyDescent="0.25">
      <c r="A56" s="32">
        <v>36923</v>
      </c>
      <c r="B56" s="8">
        <f>+B55</f>
        <v>744250</v>
      </c>
      <c r="C56" s="33">
        <f>+C55</f>
        <v>22327.5</v>
      </c>
      <c r="D56" s="33">
        <f>+D55</f>
        <v>0</v>
      </c>
      <c r="E56" s="33">
        <f>+E55</f>
        <v>0</v>
      </c>
      <c r="F56" s="5"/>
      <c r="G56" s="5"/>
      <c r="H56" s="5"/>
      <c r="I56" s="5"/>
      <c r="J56" s="5"/>
      <c r="K56" s="5"/>
      <c r="L56" s="33">
        <f t="shared" si="0"/>
        <v>766577.5</v>
      </c>
      <c r="M56" s="34"/>
      <c r="N56" s="34"/>
      <c r="O56" s="34"/>
      <c r="P56" s="5"/>
      <c r="Q56" s="35"/>
    </row>
    <row r="57" spans="1:17" x14ac:dyDescent="0.25">
      <c r="A57" s="32">
        <v>36951</v>
      </c>
      <c r="B57" s="8">
        <f t="shared" ref="B57:B66" si="9">+B56</f>
        <v>744250</v>
      </c>
      <c r="C57" s="33">
        <f t="shared" ref="B57:E66" si="10">+C56</f>
        <v>22327.5</v>
      </c>
      <c r="D57" s="33">
        <f t="shared" si="10"/>
        <v>0</v>
      </c>
      <c r="E57" s="33">
        <f t="shared" si="10"/>
        <v>0</v>
      </c>
      <c r="F57" s="5"/>
      <c r="G57" s="5"/>
      <c r="H57" s="5"/>
      <c r="I57" s="5"/>
      <c r="J57" s="5"/>
      <c r="K57" s="5"/>
      <c r="L57" s="33">
        <f t="shared" si="0"/>
        <v>766577.5</v>
      </c>
      <c r="M57" s="34"/>
      <c r="N57" s="34"/>
      <c r="O57" s="34"/>
      <c r="P57" s="5"/>
      <c r="Q57" s="35"/>
    </row>
    <row r="58" spans="1:17" x14ac:dyDescent="0.25">
      <c r="A58" s="32">
        <v>36982</v>
      </c>
      <c r="B58" s="8">
        <f t="shared" si="9"/>
        <v>744250</v>
      </c>
      <c r="C58" s="33">
        <f t="shared" si="10"/>
        <v>22327.5</v>
      </c>
      <c r="D58" s="33">
        <f t="shared" si="10"/>
        <v>0</v>
      </c>
      <c r="E58" s="33">
        <f t="shared" si="10"/>
        <v>0</v>
      </c>
      <c r="F58" s="5"/>
      <c r="G58" s="5"/>
      <c r="H58" s="5"/>
      <c r="I58" s="5"/>
      <c r="J58" s="5"/>
      <c r="K58" s="5"/>
      <c r="L58" s="33">
        <f t="shared" si="0"/>
        <v>766577.5</v>
      </c>
      <c r="M58" s="34"/>
      <c r="N58" s="34"/>
      <c r="O58" s="34"/>
      <c r="P58" s="5"/>
      <c r="Q58" s="35"/>
    </row>
    <row r="59" spans="1:17" x14ac:dyDescent="0.25">
      <c r="A59" s="32">
        <v>37012</v>
      </c>
      <c r="B59" s="8">
        <f t="shared" si="9"/>
        <v>744250</v>
      </c>
      <c r="C59" s="33">
        <f t="shared" si="10"/>
        <v>22327.5</v>
      </c>
      <c r="D59" s="33">
        <f t="shared" si="10"/>
        <v>0</v>
      </c>
      <c r="E59" s="33">
        <f t="shared" si="10"/>
        <v>0</v>
      </c>
      <c r="F59" s="5"/>
      <c r="G59" s="5"/>
      <c r="H59" s="5"/>
      <c r="I59" s="5"/>
      <c r="J59" s="5"/>
      <c r="K59" s="5"/>
      <c r="L59" s="33">
        <f t="shared" si="0"/>
        <v>766577.5</v>
      </c>
      <c r="M59" s="34"/>
      <c r="N59" s="34"/>
      <c r="O59" s="34"/>
      <c r="P59" s="5"/>
      <c r="Q59" s="35"/>
    </row>
    <row r="60" spans="1:17" x14ac:dyDescent="0.25">
      <c r="A60" s="32">
        <v>37043</v>
      </c>
      <c r="B60" s="8">
        <f t="shared" si="9"/>
        <v>744250</v>
      </c>
      <c r="C60" s="33">
        <f t="shared" si="10"/>
        <v>22327.5</v>
      </c>
      <c r="D60" s="33">
        <f t="shared" si="10"/>
        <v>0</v>
      </c>
      <c r="E60" s="33">
        <f t="shared" si="10"/>
        <v>0</v>
      </c>
      <c r="F60" s="5"/>
      <c r="G60" s="5"/>
      <c r="H60" s="10">
        <f>(B60+C60+D60+E60+F55/12)/30*37</f>
        <v>990090.21738745528</v>
      </c>
      <c r="I60" s="5"/>
      <c r="J60" s="5"/>
      <c r="K60" s="5"/>
      <c r="L60" s="33">
        <f t="shared" si="0"/>
        <v>1756667.7173874553</v>
      </c>
      <c r="M60" s="34"/>
      <c r="N60" s="34"/>
      <c r="O60" s="34"/>
      <c r="P60" s="5"/>
      <c r="Q60" s="35"/>
    </row>
    <row r="61" spans="1:17" x14ac:dyDescent="0.25">
      <c r="A61" s="32">
        <v>37073</v>
      </c>
      <c r="B61" s="8">
        <f t="shared" si="9"/>
        <v>744250</v>
      </c>
      <c r="C61" s="33">
        <f t="shared" si="10"/>
        <v>22327.5</v>
      </c>
      <c r="D61" s="33">
        <f t="shared" si="10"/>
        <v>0</v>
      </c>
      <c r="E61" s="33">
        <f t="shared" si="10"/>
        <v>0</v>
      </c>
      <c r="F61" s="5"/>
      <c r="G61" s="5"/>
      <c r="H61" s="5"/>
      <c r="I61" s="5"/>
      <c r="J61" s="5"/>
      <c r="K61" s="5"/>
      <c r="L61" s="33">
        <f t="shared" si="0"/>
        <v>766577.5</v>
      </c>
      <c r="M61" s="34"/>
      <c r="N61" s="34"/>
      <c r="O61" s="34"/>
      <c r="P61" s="5"/>
      <c r="Q61" s="35"/>
    </row>
    <row r="62" spans="1:17" x14ac:dyDescent="0.25">
      <c r="A62" s="32">
        <v>37104</v>
      </c>
      <c r="B62" s="8">
        <f t="shared" si="9"/>
        <v>744250</v>
      </c>
      <c r="C62" s="33">
        <f t="shared" si="10"/>
        <v>22327.5</v>
      </c>
      <c r="D62" s="33">
        <f t="shared" si="10"/>
        <v>0</v>
      </c>
      <c r="E62" s="33">
        <f t="shared" si="10"/>
        <v>0</v>
      </c>
      <c r="F62" s="5"/>
      <c r="G62" s="5"/>
      <c r="H62" s="5"/>
      <c r="I62" s="5"/>
      <c r="J62" s="5"/>
      <c r="K62" s="5"/>
      <c r="L62" s="33">
        <f t="shared" si="0"/>
        <v>766577.5</v>
      </c>
      <c r="M62" s="34"/>
      <c r="N62" s="34"/>
      <c r="O62" s="34"/>
      <c r="P62" s="5"/>
      <c r="Q62" s="35"/>
    </row>
    <row r="63" spans="1:17" x14ac:dyDescent="0.25">
      <c r="A63" s="32">
        <v>37135</v>
      </c>
      <c r="B63" s="8">
        <f t="shared" si="9"/>
        <v>744250</v>
      </c>
      <c r="C63" s="33">
        <f t="shared" si="10"/>
        <v>22327.5</v>
      </c>
      <c r="D63" s="33">
        <f t="shared" si="10"/>
        <v>0</v>
      </c>
      <c r="E63" s="33">
        <f t="shared" si="10"/>
        <v>0</v>
      </c>
      <c r="F63" s="5"/>
      <c r="G63" s="5"/>
      <c r="H63" s="5"/>
      <c r="I63" s="5"/>
      <c r="J63" s="5"/>
      <c r="K63" s="5"/>
      <c r="L63" s="33">
        <f t="shared" si="0"/>
        <v>766577.5</v>
      </c>
      <c r="M63" s="34"/>
      <c r="N63" s="34"/>
      <c r="O63" s="34"/>
      <c r="P63" s="5"/>
      <c r="Q63" s="35"/>
    </row>
    <row r="64" spans="1:17" x14ac:dyDescent="0.25">
      <c r="A64" s="32">
        <v>37165</v>
      </c>
      <c r="B64" s="8">
        <f t="shared" si="9"/>
        <v>744250</v>
      </c>
      <c r="C64" s="33">
        <f t="shared" si="10"/>
        <v>22327.5</v>
      </c>
      <c r="D64" s="33">
        <f t="shared" si="10"/>
        <v>0</v>
      </c>
      <c r="E64" s="33">
        <f t="shared" si="10"/>
        <v>0</v>
      </c>
      <c r="F64" s="5"/>
      <c r="G64" s="5"/>
      <c r="H64" s="5"/>
      <c r="I64" s="5"/>
      <c r="J64" s="5"/>
      <c r="K64" s="5"/>
      <c r="L64" s="33">
        <f t="shared" si="0"/>
        <v>766577.5</v>
      </c>
      <c r="M64" s="34"/>
      <c r="N64" s="34"/>
      <c r="O64" s="34"/>
      <c r="P64" s="5"/>
      <c r="Q64" s="35"/>
    </row>
    <row r="65" spans="1:17" x14ac:dyDescent="0.25">
      <c r="A65" s="32">
        <v>37196</v>
      </c>
      <c r="B65" s="8">
        <f t="shared" si="9"/>
        <v>744250</v>
      </c>
      <c r="C65" s="33">
        <f t="shared" si="10"/>
        <v>22327.5</v>
      </c>
      <c r="D65" s="33">
        <f t="shared" si="10"/>
        <v>0</v>
      </c>
      <c r="E65" s="33">
        <f t="shared" si="10"/>
        <v>0</v>
      </c>
      <c r="F65" s="10"/>
      <c r="G65" s="10"/>
      <c r="H65" s="5"/>
      <c r="I65" s="10"/>
      <c r="J65" s="5"/>
      <c r="K65" s="5"/>
      <c r="L65" s="33">
        <f t="shared" si="0"/>
        <v>766577.5</v>
      </c>
      <c r="M65" s="34"/>
      <c r="N65" s="34"/>
      <c r="O65" s="34"/>
      <c r="P65" s="5"/>
      <c r="Q65" s="35"/>
    </row>
    <row r="66" spans="1:17" ht="15.75" thickBot="1" x14ac:dyDescent="0.3">
      <c r="A66" s="36">
        <v>37226</v>
      </c>
      <c r="B66" s="9">
        <f t="shared" si="9"/>
        <v>744250</v>
      </c>
      <c r="C66" s="37">
        <f t="shared" si="10"/>
        <v>22327.5</v>
      </c>
      <c r="D66" s="37">
        <f t="shared" si="10"/>
        <v>0</v>
      </c>
      <c r="E66" s="37">
        <f t="shared" si="10"/>
        <v>0</v>
      </c>
      <c r="F66" s="6"/>
      <c r="G66" s="6"/>
      <c r="H66" s="6"/>
      <c r="I66" s="6"/>
      <c r="J66" s="11">
        <f>(B66+C66+D66+E66+F55/12+H60/12+I55/12)/12*12</f>
        <v>913798.70338472934</v>
      </c>
      <c r="K66" s="11"/>
      <c r="L66" s="37">
        <f t="shared" si="0"/>
        <v>1680376.2033847293</v>
      </c>
      <c r="M66" s="38">
        <v>360</v>
      </c>
      <c r="N66" s="39">
        <f>(B66+C66+D66+E66+F55/12+H60/12+I55/12+J66/12)/360*M66</f>
        <v>989948.59533345664</v>
      </c>
      <c r="O66" s="39">
        <f>N66*12%/360*M66</f>
        <v>118793.83144001479</v>
      </c>
      <c r="P66" s="39">
        <f>SUM(L55:L66)+N66+O66</f>
        <v>13033750.104108285</v>
      </c>
      <c r="Q66" s="40"/>
    </row>
    <row r="67" spans="1:17" x14ac:dyDescent="0.25">
      <c r="A67" s="27">
        <v>37257</v>
      </c>
      <c r="B67" s="7">
        <v>801185</v>
      </c>
      <c r="C67" s="28">
        <f>+B67*0.03</f>
        <v>24035.55</v>
      </c>
      <c r="D67" s="28">
        <v>0</v>
      </c>
      <c r="E67" s="28">
        <v>0</v>
      </c>
      <c r="F67" s="29">
        <f>(B67+C67+D67+E67+H60/12+I67/12)/30*15</f>
        <v>469834.39864114398</v>
      </c>
      <c r="G67" s="29">
        <f>B61/30*2</f>
        <v>49616.666666666664</v>
      </c>
      <c r="H67" s="4"/>
      <c r="I67" s="29">
        <f>(+B61+C61)*0.5</f>
        <v>383288.75</v>
      </c>
      <c r="J67" s="4"/>
      <c r="K67" s="4"/>
      <c r="L67" s="28">
        <f t="shared" si="0"/>
        <v>1727960.3653078107</v>
      </c>
      <c r="M67" s="30"/>
      <c r="N67" s="30"/>
      <c r="O67" s="30"/>
      <c r="P67" s="4"/>
      <c r="Q67" s="31">
        <f>+(B67*100/B66)-100</f>
        <v>7.6499832045683576</v>
      </c>
    </row>
    <row r="68" spans="1:17" x14ac:dyDescent="0.25">
      <c r="A68" s="32">
        <v>37288</v>
      </c>
      <c r="B68" s="8">
        <f>+B67</f>
        <v>801185</v>
      </c>
      <c r="C68" s="33">
        <f t="shared" ref="C68:E83" si="11">+C67</f>
        <v>24035.55</v>
      </c>
      <c r="D68" s="33">
        <f>+D67</f>
        <v>0</v>
      </c>
      <c r="E68" s="33">
        <f>+E67</f>
        <v>0</v>
      </c>
      <c r="F68" s="5"/>
      <c r="G68" s="5"/>
      <c r="H68" s="5"/>
      <c r="I68" s="5"/>
      <c r="J68" s="5"/>
      <c r="K68" s="5"/>
      <c r="L68" s="33">
        <f t="shared" si="0"/>
        <v>825220.55</v>
      </c>
      <c r="M68" s="34"/>
      <c r="N68" s="34"/>
      <c r="O68" s="34"/>
      <c r="P68" s="5"/>
      <c r="Q68" s="35"/>
    </row>
    <row r="69" spans="1:17" x14ac:dyDescent="0.25">
      <c r="A69" s="32">
        <v>37316</v>
      </c>
      <c r="B69" s="8">
        <f t="shared" ref="B69:B78" si="12">+B68</f>
        <v>801185</v>
      </c>
      <c r="C69" s="33">
        <f t="shared" si="11"/>
        <v>24035.55</v>
      </c>
      <c r="D69" s="33">
        <f t="shared" si="11"/>
        <v>0</v>
      </c>
      <c r="E69" s="33">
        <f t="shared" si="11"/>
        <v>0</v>
      </c>
      <c r="F69" s="5"/>
      <c r="G69" s="5"/>
      <c r="H69" s="5"/>
      <c r="I69" s="5"/>
      <c r="J69" s="5"/>
      <c r="K69" s="5"/>
      <c r="L69" s="33">
        <f t="shared" si="0"/>
        <v>825220.55</v>
      </c>
      <c r="M69" s="34"/>
      <c r="N69" s="34"/>
      <c r="O69" s="34"/>
      <c r="P69" s="5"/>
      <c r="Q69" s="35"/>
    </row>
    <row r="70" spans="1:17" x14ac:dyDescent="0.25">
      <c r="A70" s="32">
        <v>37347</v>
      </c>
      <c r="B70" s="8">
        <f t="shared" si="12"/>
        <v>801185</v>
      </c>
      <c r="C70" s="33">
        <f t="shared" si="11"/>
        <v>24035.55</v>
      </c>
      <c r="D70" s="33">
        <f t="shared" si="11"/>
        <v>0</v>
      </c>
      <c r="E70" s="33">
        <f t="shared" si="11"/>
        <v>0</v>
      </c>
      <c r="F70" s="5"/>
      <c r="G70" s="5"/>
      <c r="H70" s="5"/>
      <c r="I70" s="5"/>
      <c r="J70" s="5"/>
      <c r="K70" s="5"/>
      <c r="L70" s="33">
        <f t="shared" si="0"/>
        <v>825220.55</v>
      </c>
      <c r="M70" s="34"/>
      <c r="N70" s="34"/>
      <c r="O70" s="34"/>
      <c r="P70" s="5"/>
      <c r="Q70" s="35"/>
    </row>
    <row r="71" spans="1:17" x14ac:dyDescent="0.25">
      <c r="A71" s="32">
        <v>37377</v>
      </c>
      <c r="B71" s="8">
        <f t="shared" si="12"/>
        <v>801185</v>
      </c>
      <c r="C71" s="33">
        <f t="shared" si="11"/>
        <v>24035.55</v>
      </c>
      <c r="D71" s="33">
        <f t="shared" si="11"/>
        <v>0</v>
      </c>
      <c r="E71" s="33">
        <f t="shared" si="11"/>
        <v>0</v>
      </c>
      <c r="F71" s="5"/>
      <c r="G71" s="5"/>
      <c r="H71" s="5"/>
      <c r="I71" s="5"/>
      <c r="J71" s="5"/>
      <c r="K71" s="5"/>
      <c r="L71" s="33">
        <f t="shared" si="0"/>
        <v>825220.55</v>
      </c>
      <c r="M71" s="34"/>
      <c r="N71" s="34"/>
      <c r="O71" s="34"/>
      <c r="P71" s="5"/>
      <c r="Q71" s="35"/>
    </row>
    <row r="72" spans="1:17" x14ac:dyDescent="0.25">
      <c r="A72" s="32">
        <v>37408</v>
      </c>
      <c r="B72" s="8">
        <f t="shared" si="12"/>
        <v>801185</v>
      </c>
      <c r="C72" s="33">
        <f t="shared" si="11"/>
        <v>24035.55</v>
      </c>
      <c r="D72" s="33">
        <f t="shared" si="11"/>
        <v>0</v>
      </c>
      <c r="E72" s="33">
        <f t="shared" si="11"/>
        <v>0</v>
      </c>
      <c r="F72" s="5"/>
      <c r="G72" s="5"/>
      <c r="H72" s="10">
        <f>(B72+C72+D72+E72+F67/12)/30*37</f>
        <v>1066060.5470825622</v>
      </c>
      <c r="I72" s="5"/>
      <c r="J72" s="5"/>
      <c r="K72" s="5"/>
      <c r="L72" s="33">
        <f t="shared" ref="L72:L135" si="13">SUM(B72:K72)</f>
        <v>1891281.0970825623</v>
      </c>
      <c r="M72" s="34"/>
      <c r="N72" s="34"/>
      <c r="O72" s="34"/>
      <c r="P72" s="5"/>
      <c r="Q72" s="35"/>
    </row>
    <row r="73" spans="1:17" x14ac:dyDescent="0.25">
      <c r="A73" s="32">
        <v>37438</v>
      </c>
      <c r="B73" s="8">
        <f t="shared" si="12"/>
        <v>801185</v>
      </c>
      <c r="C73" s="33">
        <f t="shared" si="11"/>
        <v>24035.55</v>
      </c>
      <c r="D73" s="33">
        <f t="shared" si="11"/>
        <v>0</v>
      </c>
      <c r="E73" s="33">
        <f t="shared" si="11"/>
        <v>0</v>
      </c>
      <c r="F73" s="5"/>
      <c r="G73" s="5"/>
      <c r="H73" s="5"/>
      <c r="I73" s="5"/>
      <c r="J73" s="5"/>
      <c r="K73" s="5"/>
      <c r="L73" s="33">
        <f t="shared" si="13"/>
        <v>825220.55</v>
      </c>
      <c r="M73" s="34"/>
      <c r="N73" s="34"/>
      <c r="O73" s="34"/>
      <c r="P73" s="5"/>
      <c r="Q73" s="35"/>
    </row>
    <row r="74" spans="1:17" x14ac:dyDescent="0.25">
      <c r="A74" s="32">
        <v>37469</v>
      </c>
      <c r="B74" s="8">
        <f t="shared" si="12"/>
        <v>801185</v>
      </c>
      <c r="C74" s="33">
        <f t="shared" si="11"/>
        <v>24035.55</v>
      </c>
      <c r="D74" s="33">
        <f t="shared" si="11"/>
        <v>0</v>
      </c>
      <c r="E74" s="33">
        <f t="shared" si="11"/>
        <v>0</v>
      </c>
      <c r="F74" s="5"/>
      <c r="G74" s="5"/>
      <c r="H74" s="5"/>
      <c r="I74" s="5"/>
      <c r="J74" s="5"/>
      <c r="K74" s="5"/>
      <c r="L74" s="33">
        <f t="shared" si="13"/>
        <v>825220.55</v>
      </c>
      <c r="M74" s="34"/>
      <c r="N74" s="34"/>
      <c r="O74" s="34"/>
      <c r="P74" s="5"/>
      <c r="Q74" s="35"/>
    </row>
    <row r="75" spans="1:17" x14ac:dyDescent="0.25">
      <c r="A75" s="32">
        <v>37500</v>
      </c>
      <c r="B75" s="8">
        <f t="shared" si="12"/>
        <v>801185</v>
      </c>
      <c r="C75" s="33">
        <f t="shared" si="11"/>
        <v>24035.55</v>
      </c>
      <c r="D75" s="33">
        <f t="shared" si="11"/>
        <v>0</v>
      </c>
      <c r="E75" s="33">
        <f t="shared" si="11"/>
        <v>0</v>
      </c>
      <c r="F75" s="5"/>
      <c r="G75" s="5"/>
      <c r="H75" s="5"/>
      <c r="I75" s="5"/>
      <c r="J75" s="5"/>
      <c r="K75" s="5"/>
      <c r="L75" s="33">
        <f t="shared" si="13"/>
        <v>825220.55</v>
      </c>
      <c r="M75" s="34"/>
      <c r="N75" s="34"/>
      <c r="O75" s="34"/>
      <c r="P75" s="5"/>
      <c r="Q75" s="35"/>
    </row>
    <row r="76" spans="1:17" x14ac:dyDescent="0.25">
      <c r="A76" s="32">
        <v>37530</v>
      </c>
      <c r="B76" s="8">
        <f t="shared" si="12"/>
        <v>801185</v>
      </c>
      <c r="C76" s="33">
        <f t="shared" si="11"/>
        <v>24035.55</v>
      </c>
      <c r="D76" s="33">
        <f t="shared" si="11"/>
        <v>0</v>
      </c>
      <c r="E76" s="33">
        <f t="shared" si="11"/>
        <v>0</v>
      </c>
      <c r="F76" s="5"/>
      <c r="G76" s="5"/>
      <c r="H76" s="5"/>
      <c r="I76" s="5"/>
      <c r="J76" s="5"/>
      <c r="K76" s="5"/>
      <c r="L76" s="33">
        <f t="shared" si="13"/>
        <v>825220.55</v>
      </c>
      <c r="M76" s="34"/>
      <c r="N76" s="34"/>
      <c r="O76" s="34"/>
      <c r="P76" s="5"/>
      <c r="Q76" s="35"/>
    </row>
    <row r="77" spans="1:17" x14ac:dyDescent="0.25">
      <c r="A77" s="32">
        <v>37561</v>
      </c>
      <c r="B77" s="8">
        <f t="shared" si="12"/>
        <v>801185</v>
      </c>
      <c r="C77" s="33">
        <f t="shared" si="11"/>
        <v>24035.55</v>
      </c>
      <c r="D77" s="33">
        <f t="shared" si="11"/>
        <v>0</v>
      </c>
      <c r="E77" s="33">
        <f t="shared" si="11"/>
        <v>0</v>
      </c>
      <c r="F77" s="10"/>
      <c r="G77" s="10"/>
      <c r="H77" s="5"/>
      <c r="I77" s="10"/>
      <c r="J77" s="5"/>
      <c r="K77" s="5"/>
      <c r="L77" s="33">
        <f t="shared" si="13"/>
        <v>825220.55</v>
      </c>
      <c r="M77" s="34"/>
      <c r="N77" s="34"/>
      <c r="O77" s="34"/>
      <c r="P77" s="5"/>
      <c r="Q77" s="35"/>
    </row>
    <row r="78" spans="1:17" ht="15.75" thickBot="1" x14ac:dyDescent="0.3">
      <c r="A78" s="36">
        <v>37591</v>
      </c>
      <c r="B78" s="9">
        <f t="shared" si="12"/>
        <v>801185</v>
      </c>
      <c r="C78" s="37">
        <f t="shared" si="11"/>
        <v>24035.55</v>
      </c>
      <c r="D78" s="37">
        <f t="shared" si="11"/>
        <v>0</v>
      </c>
      <c r="E78" s="37">
        <f t="shared" si="11"/>
        <v>0</v>
      </c>
      <c r="F78" s="6"/>
      <c r="G78" s="6"/>
      <c r="H78" s="6"/>
      <c r="I78" s="6"/>
      <c r="J78" s="11">
        <f>(B78+C78+D78+E78+F67/12+H72/12+I67/12)/12*12</f>
        <v>985152.52464364236</v>
      </c>
      <c r="K78" s="11"/>
      <c r="L78" s="37">
        <f t="shared" si="13"/>
        <v>1810373.0746436424</v>
      </c>
      <c r="M78" s="38">
        <v>360</v>
      </c>
      <c r="N78" s="39">
        <f>(B78+C78+D78+E78+F67/12+H72/12+I67/12+J78/12)/360*M78</f>
        <v>1067248.5683639457</v>
      </c>
      <c r="O78" s="39">
        <f>N78*12%/360*M78</f>
        <v>128069.82820367346</v>
      </c>
      <c r="P78" s="39">
        <f>SUM(L67:L78)+N78+O78</f>
        <v>14051917.883601634</v>
      </c>
      <c r="Q78" s="40"/>
    </row>
    <row r="79" spans="1:17" x14ac:dyDescent="0.25">
      <c r="A79" s="27">
        <v>37622</v>
      </c>
      <c r="B79" s="7">
        <v>854383</v>
      </c>
      <c r="C79" s="28">
        <f>+B79*0.03</f>
        <v>25631.489999999998</v>
      </c>
      <c r="D79" s="28">
        <v>0</v>
      </c>
      <c r="E79" s="28">
        <v>0</v>
      </c>
      <c r="F79" s="29">
        <f>(B79+C79+D79+E79+H72/12+I79/12)/30*15</f>
        <v>501618.52925344009</v>
      </c>
      <c r="G79" s="29">
        <f>B73/30*2</f>
        <v>53412.333333333336</v>
      </c>
      <c r="H79" s="4"/>
      <c r="I79" s="29">
        <f>(+B73+C73)*0.5</f>
        <v>412610.27500000002</v>
      </c>
      <c r="J79" s="4"/>
      <c r="K79" s="4"/>
      <c r="L79" s="28">
        <f t="shared" si="13"/>
        <v>1847655.6275867736</v>
      </c>
      <c r="M79" s="30"/>
      <c r="N79" s="30"/>
      <c r="O79" s="30"/>
      <c r="P79" s="4"/>
      <c r="Q79" s="31">
        <f>+(B79*100/B78)-100</f>
        <v>6.6399146264595572</v>
      </c>
    </row>
    <row r="80" spans="1:17" x14ac:dyDescent="0.25">
      <c r="A80" s="32">
        <v>37653</v>
      </c>
      <c r="B80" s="8">
        <f>+B79</f>
        <v>854383</v>
      </c>
      <c r="C80" s="33">
        <f t="shared" si="11"/>
        <v>25631.489999999998</v>
      </c>
      <c r="D80" s="33">
        <f>+D79</f>
        <v>0</v>
      </c>
      <c r="E80" s="33">
        <f>+E79</f>
        <v>0</v>
      </c>
      <c r="F80" s="5"/>
      <c r="G80" s="5"/>
      <c r="H80" s="5"/>
      <c r="I80" s="5"/>
      <c r="J80" s="5"/>
      <c r="K80" s="5"/>
      <c r="L80" s="33">
        <f t="shared" si="13"/>
        <v>880014.49</v>
      </c>
      <c r="M80" s="34"/>
      <c r="N80" s="34"/>
      <c r="O80" s="34"/>
      <c r="P80" s="5"/>
      <c r="Q80" s="35"/>
    </row>
    <row r="81" spans="1:17" x14ac:dyDescent="0.25">
      <c r="A81" s="32">
        <v>37681</v>
      </c>
      <c r="B81" s="8">
        <f t="shared" ref="B81:B90" si="14">+B80</f>
        <v>854383</v>
      </c>
      <c r="C81" s="33">
        <f t="shared" si="11"/>
        <v>25631.489999999998</v>
      </c>
      <c r="D81" s="33">
        <f t="shared" si="11"/>
        <v>0</v>
      </c>
      <c r="E81" s="33">
        <f t="shared" si="11"/>
        <v>0</v>
      </c>
      <c r="F81" s="5"/>
      <c r="G81" s="5"/>
      <c r="H81" s="5"/>
      <c r="I81" s="5"/>
      <c r="J81" s="5"/>
      <c r="K81" s="5"/>
      <c r="L81" s="33">
        <f t="shared" si="13"/>
        <v>880014.49</v>
      </c>
      <c r="M81" s="34"/>
      <c r="N81" s="34"/>
      <c r="O81" s="34"/>
      <c r="P81" s="5"/>
      <c r="Q81" s="35"/>
    </row>
    <row r="82" spans="1:17" x14ac:dyDescent="0.25">
      <c r="A82" s="32">
        <v>37712</v>
      </c>
      <c r="B82" s="8">
        <f t="shared" si="14"/>
        <v>854383</v>
      </c>
      <c r="C82" s="33">
        <f t="shared" si="11"/>
        <v>25631.489999999998</v>
      </c>
      <c r="D82" s="33">
        <f t="shared" si="11"/>
        <v>0</v>
      </c>
      <c r="E82" s="33">
        <f t="shared" si="11"/>
        <v>0</v>
      </c>
      <c r="F82" s="5"/>
      <c r="G82" s="5"/>
      <c r="H82" s="5"/>
      <c r="I82" s="5"/>
      <c r="J82" s="5"/>
      <c r="K82" s="5"/>
      <c r="L82" s="33">
        <f t="shared" si="13"/>
        <v>880014.49</v>
      </c>
      <c r="M82" s="34"/>
      <c r="N82" s="34"/>
      <c r="O82" s="34"/>
      <c r="P82" s="5"/>
      <c r="Q82" s="35"/>
    </row>
    <row r="83" spans="1:17" x14ac:dyDescent="0.25">
      <c r="A83" s="32">
        <v>37742</v>
      </c>
      <c r="B83" s="8">
        <f t="shared" si="14"/>
        <v>854383</v>
      </c>
      <c r="C83" s="33">
        <f t="shared" si="11"/>
        <v>25631.489999999998</v>
      </c>
      <c r="D83" s="33">
        <f t="shared" si="11"/>
        <v>0</v>
      </c>
      <c r="E83" s="33">
        <f t="shared" si="11"/>
        <v>0</v>
      </c>
      <c r="F83" s="5"/>
      <c r="G83" s="5"/>
      <c r="H83" s="5"/>
      <c r="I83" s="5"/>
      <c r="J83" s="5"/>
      <c r="K83" s="5"/>
      <c r="L83" s="33">
        <f t="shared" si="13"/>
        <v>880014.49</v>
      </c>
      <c r="M83" s="34"/>
      <c r="N83" s="34"/>
      <c r="O83" s="34"/>
      <c r="P83" s="5"/>
      <c r="Q83" s="35"/>
    </row>
    <row r="84" spans="1:17" x14ac:dyDescent="0.25">
      <c r="A84" s="32">
        <v>37773</v>
      </c>
      <c r="B84" s="8">
        <f t="shared" si="14"/>
        <v>854383</v>
      </c>
      <c r="C84" s="33">
        <f t="shared" ref="B81:E96" si="15">+C83</f>
        <v>25631.489999999998</v>
      </c>
      <c r="D84" s="33">
        <f t="shared" si="15"/>
        <v>0</v>
      </c>
      <c r="E84" s="33">
        <f t="shared" si="15"/>
        <v>0</v>
      </c>
      <c r="F84" s="5"/>
      <c r="G84" s="5"/>
      <c r="H84" s="10">
        <f>(B84+C84+D84+E84+F79/12)/30*37</f>
        <v>1136906.4420621591</v>
      </c>
      <c r="I84" s="5"/>
      <c r="J84" s="5"/>
      <c r="K84" s="5"/>
      <c r="L84" s="33">
        <f t="shared" si="13"/>
        <v>2016920.9320621591</v>
      </c>
      <c r="M84" s="34"/>
      <c r="N84" s="34"/>
      <c r="O84" s="34"/>
      <c r="P84" s="5"/>
      <c r="Q84" s="35"/>
    </row>
    <row r="85" spans="1:17" x14ac:dyDescent="0.25">
      <c r="A85" s="32">
        <v>37803</v>
      </c>
      <c r="B85" s="8">
        <f t="shared" si="14"/>
        <v>854383</v>
      </c>
      <c r="C85" s="33">
        <f t="shared" si="15"/>
        <v>25631.489999999998</v>
      </c>
      <c r="D85" s="33">
        <f t="shared" si="15"/>
        <v>0</v>
      </c>
      <c r="E85" s="33">
        <f t="shared" si="15"/>
        <v>0</v>
      </c>
      <c r="F85" s="5"/>
      <c r="G85" s="5"/>
      <c r="H85" s="5"/>
      <c r="I85" s="5"/>
      <c r="J85" s="5"/>
      <c r="K85" s="5"/>
      <c r="L85" s="33">
        <f t="shared" si="13"/>
        <v>880014.49</v>
      </c>
      <c r="M85" s="34"/>
      <c r="N85" s="34"/>
      <c r="O85" s="34"/>
      <c r="P85" s="5"/>
      <c r="Q85" s="35"/>
    </row>
    <row r="86" spans="1:17" x14ac:dyDescent="0.25">
      <c r="A86" s="32">
        <v>37834</v>
      </c>
      <c r="B86" s="8">
        <f t="shared" si="14"/>
        <v>854383</v>
      </c>
      <c r="C86" s="33">
        <f t="shared" si="15"/>
        <v>25631.489999999998</v>
      </c>
      <c r="D86" s="33">
        <f t="shared" si="15"/>
        <v>0</v>
      </c>
      <c r="E86" s="33">
        <f t="shared" si="15"/>
        <v>0</v>
      </c>
      <c r="F86" s="5"/>
      <c r="G86" s="5"/>
      <c r="H86" s="5"/>
      <c r="I86" s="5"/>
      <c r="J86" s="5"/>
      <c r="K86" s="5"/>
      <c r="L86" s="33">
        <f t="shared" si="13"/>
        <v>880014.49</v>
      </c>
      <c r="M86" s="34"/>
      <c r="N86" s="34"/>
      <c r="O86" s="34"/>
      <c r="P86" s="5"/>
      <c r="Q86" s="35"/>
    </row>
    <row r="87" spans="1:17" x14ac:dyDescent="0.25">
      <c r="A87" s="32">
        <v>37865</v>
      </c>
      <c r="B87" s="8">
        <f t="shared" si="14"/>
        <v>854383</v>
      </c>
      <c r="C87" s="33">
        <f t="shared" si="15"/>
        <v>25631.489999999998</v>
      </c>
      <c r="D87" s="33">
        <f t="shared" si="15"/>
        <v>0</v>
      </c>
      <c r="E87" s="33">
        <f t="shared" si="15"/>
        <v>0</v>
      </c>
      <c r="F87" s="5"/>
      <c r="G87" s="5"/>
      <c r="H87" s="5"/>
      <c r="I87" s="5"/>
      <c r="J87" s="5"/>
      <c r="K87" s="5"/>
      <c r="L87" s="33">
        <f t="shared" si="13"/>
        <v>880014.49</v>
      </c>
      <c r="M87" s="34"/>
      <c r="N87" s="34"/>
      <c r="O87" s="34"/>
      <c r="P87" s="5"/>
      <c r="Q87" s="35"/>
    </row>
    <row r="88" spans="1:17" x14ac:dyDescent="0.25">
      <c r="A88" s="32">
        <v>37895</v>
      </c>
      <c r="B88" s="8">
        <f t="shared" si="14"/>
        <v>854383</v>
      </c>
      <c r="C88" s="33">
        <f t="shared" si="15"/>
        <v>25631.489999999998</v>
      </c>
      <c r="D88" s="33">
        <f t="shared" si="15"/>
        <v>0</v>
      </c>
      <c r="E88" s="33">
        <f t="shared" si="15"/>
        <v>0</v>
      </c>
      <c r="F88" s="5"/>
      <c r="G88" s="5"/>
      <c r="H88" s="5"/>
      <c r="I88" s="5"/>
      <c r="J88" s="5"/>
      <c r="K88" s="5"/>
      <c r="L88" s="33">
        <f t="shared" si="13"/>
        <v>880014.49</v>
      </c>
      <c r="M88" s="34"/>
      <c r="N88" s="34"/>
      <c r="O88" s="34"/>
      <c r="P88" s="5"/>
      <c r="Q88" s="35"/>
    </row>
    <row r="89" spans="1:17" x14ac:dyDescent="0.25">
      <c r="A89" s="32">
        <v>37926</v>
      </c>
      <c r="B89" s="8">
        <f t="shared" si="14"/>
        <v>854383</v>
      </c>
      <c r="C89" s="33">
        <f t="shared" si="15"/>
        <v>25631.489999999998</v>
      </c>
      <c r="D89" s="33">
        <f t="shared" si="15"/>
        <v>0</v>
      </c>
      <c r="E89" s="33">
        <f t="shared" si="15"/>
        <v>0</v>
      </c>
      <c r="F89" s="10"/>
      <c r="G89" s="10"/>
      <c r="H89" s="5"/>
      <c r="I89" s="10"/>
      <c r="J89" s="5"/>
      <c r="K89" s="5"/>
      <c r="L89" s="33">
        <f t="shared" si="13"/>
        <v>880014.49</v>
      </c>
      <c r="M89" s="34"/>
      <c r="N89" s="34"/>
      <c r="O89" s="34"/>
      <c r="P89" s="5"/>
      <c r="Q89" s="35"/>
    </row>
    <row r="90" spans="1:17" ht="15.75" thickBot="1" x14ac:dyDescent="0.3">
      <c r="A90" s="36">
        <v>37956</v>
      </c>
      <c r="B90" s="9">
        <f t="shared" si="14"/>
        <v>854383</v>
      </c>
      <c r="C90" s="37">
        <f t="shared" si="15"/>
        <v>25631.489999999998</v>
      </c>
      <c r="D90" s="37">
        <f t="shared" si="15"/>
        <v>0</v>
      </c>
      <c r="E90" s="37">
        <f t="shared" si="15"/>
        <v>0</v>
      </c>
      <c r="F90" s="6"/>
      <c r="G90" s="6"/>
      <c r="H90" s="6"/>
      <c r="I90" s="6"/>
      <c r="J90" s="11">
        <f>(B90+C90+D90+E90+F79/12+H84/12+I79/12)/12*12</f>
        <v>1050942.4271929667</v>
      </c>
      <c r="K90" s="11"/>
      <c r="L90" s="37">
        <f t="shared" si="13"/>
        <v>1930956.9171929667</v>
      </c>
      <c r="M90" s="38">
        <v>360</v>
      </c>
      <c r="N90" s="39">
        <f>(B90+C90+D90+E90+F79/12+H84/12+I79/12+J90/12)/360*M90</f>
        <v>1138520.9627923805</v>
      </c>
      <c r="O90" s="39">
        <f>N90*12%/360*M90</f>
        <v>136622.51553508567</v>
      </c>
      <c r="P90" s="39">
        <f>SUM(L79:L90)+N90+O90</f>
        <v>14990807.365169367</v>
      </c>
      <c r="Q90" s="40"/>
    </row>
    <row r="91" spans="1:17" x14ac:dyDescent="0.25">
      <c r="A91" s="27">
        <v>37987</v>
      </c>
      <c r="B91" s="7">
        <v>914446</v>
      </c>
      <c r="C91" s="28">
        <f>+B91*0.03</f>
        <v>27433.379999999997</v>
      </c>
      <c r="D91" s="28">
        <v>0</v>
      </c>
      <c r="E91" s="28">
        <v>0</v>
      </c>
      <c r="F91" s="29">
        <f>(B91+C91+D91+E91+H84/12+I91/12)/30*15</f>
        <v>536644.42696092336</v>
      </c>
      <c r="G91" s="29">
        <f>B85/30*2</f>
        <v>56958.866666666669</v>
      </c>
      <c r="H91" s="4"/>
      <c r="I91" s="29">
        <f>(+B85+C85)*0.5</f>
        <v>440007.245</v>
      </c>
      <c r="J91" s="4"/>
      <c r="K91" s="4"/>
      <c r="L91" s="28">
        <f t="shared" si="13"/>
        <v>1975489.9186275899</v>
      </c>
      <c r="M91" s="30"/>
      <c r="N91" s="30"/>
      <c r="O91" s="30"/>
      <c r="P91" s="4"/>
      <c r="Q91" s="31">
        <f>+(B91*100/B90)-100</f>
        <v>7.0299853812634439</v>
      </c>
    </row>
    <row r="92" spans="1:17" x14ac:dyDescent="0.25">
      <c r="A92" s="32">
        <v>38018</v>
      </c>
      <c r="B92" s="8">
        <f>+B91</f>
        <v>914446</v>
      </c>
      <c r="C92" s="33">
        <f t="shared" si="15"/>
        <v>27433.379999999997</v>
      </c>
      <c r="D92" s="33">
        <f>+D91</f>
        <v>0</v>
      </c>
      <c r="E92" s="33">
        <f>+E91</f>
        <v>0</v>
      </c>
      <c r="F92" s="5"/>
      <c r="G92" s="5"/>
      <c r="H92" s="5"/>
      <c r="I92" s="5"/>
      <c r="J92" s="5"/>
      <c r="K92" s="5"/>
      <c r="L92" s="33">
        <f t="shared" si="13"/>
        <v>941879.38</v>
      </c>
      <c r="M92" s="34"/>
      <c r="N92" s="34"/>
      <c r="O92" s="34"/>
      <c r="P92" s="5"/>
      <c r="Q92" s="35"/>
    </row>
    <row r="93" spans="1:17" x14ac:dyDescent="0.25">
      <c r="A93" s="32">
        <v>38047</v>
      </c>
      <c r="B93" s="8">
        <f t="shared" ref="B93:B102" si="16">+B92</f>
        <v>914446</v>
      </c>
      <c r="C93" s="33">
        <f t="shared" si="15"/>
        <v>27433.379999999997</v>
      </c>
      <c r="D93" s="33">
        <f t="shared" si="15"/>
        <v>0</v>
      </c>
      <c r="E93" s="33">
        <f t="shared" si="15"/>
        <v>0</v>
      </c>
      <c r="F93" s="5"/>
      <c r="G93" s="5"/>
      <c r="H93" s="5"/>
      <c r="I93" s="5"/>
      <c r="J93" s="5"/>
      <c r="K93" s="5"/>
      <c r="L93" s="33">
        <f t="shared" si="13"/>
        <v>941879.38</v>
      </c>
      <c r="M93" s="34"/>
      <c r="N93" s="34"/>
      <c r="O93" s="34"/>
      <c r="P93" s="5"/>
      <c r="Q93" s="35"/>
    </row>
    <row r="94" spans="1:17" x14ac:dyDescent="0.25">
      <c r="A94" s="32">
        <v>38078</v>
      </c>
      <c r="B94" s="8">
        <f t="shared" si="16"/>
        <v>914446</v>
      </c>
      <c r="C94" s="33">
        <f t="shared" si="15"/>
        <v>27433.379999999997</v>
      </c>
      <c r="D94" s="33">
        <f t="shared" si="15"/>
        <v>0</v>
      </c>
      <c r="E94" s="33">
        <f t="shared" si="15"/>
        <v>0</v>
      </c>
      <c r="F94" s="5"/>
      <c r="G94" s="5"/>
      <c r="H94" s="5"/>
      <c r="I94" s="5"/>
      <c r="J94" s="5"/>
      <c r="K94" s="5"/>
      <c r="L94" s="33">
        <f t="shared" si="13"/>
        <v>941879.38</v>
      </c>
      <c r="M94" s="34"/>
      <c r="N94" s="34"/>
      <c r="O94" s="34"/>
      <c r="P94" s="5"/>
      <c r="Q94" s="35"/>
    </row>
    <row r="95" spans="1:17" x14ac:dyDescent="0.25">
      <c r="A95" s="32">
        <v>38108</v>
      </c>
      <c r="B95" s="8">
        <f t="shared" si="16"/>
        <v>914446</v>
      </c>
      <c r="C95" s="33">
        <f t="shared" si="15"/>
        <v>27433.379999999997</v>
      </c>
      <c r="D95" s="33">
        <f t="shared" si="15"/>
        <v>0</v>
      </c>
      <c r="E95" s="33">
        <f t="shared" si="15"/>
        <v>0</v>
      </c>
      <c r="F95" s="5"/>
      <c r="G95" s="5"/>
      <c r="H95" s="5"/>
      <c r="I95" s="5"/>
      <c r="J95" s="5"/>
      <c r="K95" s="5"/>
      <c r="L95" s="33">
        <f t="shared" si="13"/>
        <v>941879.38</v>
      </c>
      <c r="M95" s="34"/>
      <c r="N95" s="34"/>
      <c r="O95" s="34"/>
      <c r="P95" s="5"/>
      <c r="Q95" s="35"/>
    </row>
    <row r="96" spans="1:17" x14ac:dyDescent="0.25">
      <c r="A96" s="32">
        <v>38139</v>
      </c>
      <c r="B96" s="8">
        <f t="shared" si="16"/>
        <v>914446</v>
      </c>
      <c r="C96" s="33">
        <f t="shared" si="15"/>
        <v>27433.379999999997</v>
      </c>
      <c r="D96" s="33">
        <f t="shared" si="15"/>
        <v>0</v>
      </c>
      <c r="E96" s="33">
        <f t="shared" si="15"/>
        <v>0</v>
      </c>
      <c r="F96" s="5"/>
      <c r="G96" s="5"/>
      <c r="H96" s="10">
        <f>(B96+C96+D96+E96+F91/12)/30*37</f>
        <v>1216806.3569932058</v>
      </c>
      <c r="I96" s="5"/>
      <c r="J96" s="5"/>
      <c r="K96" s="5"/>
      <c r="L96" s="33">
        <f t="shared" si="13"/>
        <v>2158685.7369932057</v>
      </c>
      <c r="M96" s="34"/>
      <c r="N96" s="34"/>
      <c r="O96" s="34"/>
      <c r="P96" s="5"/>
      <c r="Q96" s="35"/>
    </row>
    <row r="97" spans="1:17" x14ac:dyDescent="0.25">
      <c r="A97" s="32">
        <v>38169</v>
      </c>
      <c r="B97" s="8">
        <f t="shared" si="16"/>
        <v>914446</v>
      </c>
      <c r="C97" s="33">
        <f t="shared" ref="B93:E108" si="17">+C96</f>
        <v>27433.379999999997</v>
      </c>
      <c r="D97" s="33">
        <f t="shared" si="17"/>
        <v>0</v>
      </c>
      <c r="E97" s="33">
        <f t="shared" si="17"/>
        <v>0</v>
      </c>
      <c r="F97" s="5"/>
      <c r="G97" s="5"/>
      <c r="H97" s="5"/>
      <c r="I97" s="5"/>
      <c r="J97" s="5"/>
      <c r="K97" s="5"/>
      <c r="L97" s="33">
        <f t="shared" si="13"/>
        <v>941879.38</v>
      </c>
      <c r="M97" s="34"/>
      <c r="N97" s="34"/>
      <c r="O97" s="34"/>
      <c r="P97" s="5"/>
      <c r="Q97" s="35"/>
    </row>
    <row r="98" spans="1:17" x14ac:dyDescent="0.25">
      <c r="A98" s="32">
        <v>38200</v>
      </c>
      <c r="B98" s="8">
        <f t="shared" si="16"/>
        <v>914446</v>
      </c>
      <c r="C98" s="33">
        <f t="shared" si="17"/>
        <v>27433.379999999997</v>
      </c>
      <c r="D98" s="33">
        <f t="shared" si="17"/>
        <v>0</v>
      </c>
      <c r="E98" s="33">
        <f t="shared" si="17"/>
        <v>0</v>
      </c>
      <c r="F98" s="5"/>
      <c r="G98" s="5"/>
      <c r="H98" s="5"/>
      <c r="I98" s="5"/>
      <c r="J98" s="5"/>
      <c r="K98" s="5"/>
      <c r="L98" s="33">
        <f t="shared" si="13"/>
        <v>941879.38</v>
      </c>
      <c r="M98" s="34"/>
      <c r="N98" s="34"/>
      <c r="O98" s="34"/>
      <c r="P98" s="5"/>
      <c r="Q98" s="35"/>
    </row>
    <row r="99" spans="1:17" x14ac:dyDescent="0.25">
      <c r="A99" s="32">
        <v>38231</v>
      </c>
      <c r="B99" s="8">
        <f t="shared" si="16"/>
        <v>914446</v>
      </c>
      <c r="C99" s="33">
        <f t="shared" si="17"/>
        <v>27433.379999999997</v>
      </c>
      <c r="D99" s="33">
        <f t="shared" si="17"/>
        <v>0</v>
      </c>
      <c r="E99" s="33">
        <f t="shared" si="17"/>
        <v>0</v>
      </c>
      <c r="F99" s="5"/>
      <c r="G99" s="5"/>
      <c r="H99" s="5"/>
      <c r="I99" s="5"/>
      <c r="J99" s="5"/>
      <c r="K99" s="5"/>
      <c r="L99" s="33">
        <f t="shared" si="13"/>
        <v>941879.38</v>
      </c>
      <c r="M99" s="34"/>
      <c r="N99" s="34"/>
      <c r="O99" s="34"/>
      <c r="P99" s="5"/>
      <c r="Q99" s="35"/>
    </row>
    <row r="100" spans="1:17" x14ac:dyDescent="0.25">
      <c r="A100" s="32">
        <v>38261</v>
      </c>
      <c r="B100" s="8">
        <f t="shared" si="16"/>
        <v>914446</v>
      </c>
      <c r="C100" s="33">
        <f t="shared" si="17"/>
        <v>27433.379999999997</v>
      </c>
      <c r="D100" s="33">
        <f t="shared" si="17"/>
        <v>0</v>
      </c>
      <c r="E100" s="33">
        <f t="shared" si="17"/>
        <v>0</v>
      </c>
      <c r="F100" s="5"/>
      <c r="G100" s="5"/>
      <c r="H100" s="5"/>
      <c r="I100" s="5"/>
      <c r="J100" s="5"/>
      <c r="K100" s="5"/>
      <c r="L100" s="33">
        <f t="shared" si="13"/>
        <v>941879.38</v>
      </c>
      <c r="M100" s="34"/>
      <c r="N100" s="34"/>
      <c r="O100" s="34"/>
      <c r="P100" s="5"/>
      <c r="Q100" s="35"/>
    </row>
    <row r="101" spans="1:17" x14ac:dyDescent="0.25">
      <c r="A101" s="32">
        <v>38292</v>
      </c>
      <c r="B101" s="8">
        <f t="shared" si="16"/>
        <v>914446</v>
      </c>
      <c r="C101" s="33">
        <f t="shared" si="17"/>
        <v>27433.379999999997</v>
      </c>
      <c r="D101" s="33">
        <f t="shared" si="17"/>
        <v>0</v>
      </c>
      <c r="E101" s="33">
        <f t="shared" si="17"/>
        <v>0</v>
      </c>
      <c r="F101" s="10"/>
      <c r="G101" s="10"/>
      <c r="H101" s="5"/>
      <c r="I101" s="10"/>
      <c r="J101" s="5"/>
      <c r="K101" s="5"/>
      <c r="L101" s="33">
        <f t="shared" si="13"/>
        <v>941879.38</v>
      </c>
      <c r="M101" s="34"/>
      <c r="N101" s="34"/>
      <c r="O101" s="34"/>
      <c r="P101" s="5"/>
      <c r="Q101" s="35"/>
    </row>
    <row r="102" spans="1:17" ht="15.75" thickBot="1" x14ac:dyDescent="0.3">
      <c r="A102" s="36">
        <v>38322</v>
      </c>
      <c r="B102" s="9">
        <f t="shared" si="16"/>
        <v>914446</v>
      </c>
      <c r="C102" s="37">
        <f t="shared" si="17"/>
        <v>27433.379999999997</v>
      </c>
      <c r="D102" s="37">
        <f t="shared" si="17"/>
        <v>0</v>
      </c>
      <c r="E102" s="37">
        <f t="shared" si="17"/>
        <v>0</v>
      </c>
      <c r="F102" s="6"/>
      <c r="G102" s="6"/>
      <c r="H102" s="6"/>
      <c r="I102" s="6"/>
      <c r="J102" s="11">
        <f>(B102+C102+D102+E102+F91/12+H96/12+I91/12)/12*12</f>
        <v>1124667.5490795108</v>
      </c>
      <c r="K102" s="11"/>
      <c r="L102" s="37">
        <f t="shared" si="13"/>
        <v>2066546.9290795107</v>
      </c>
      <c r="M102" s="38">
        <v>360</v>
      </c>
      <c r="N102" s="39">
        <f>(B102+C102+D102+E102+F91/12+H96/12+I91/12+J102/12)/360*M102</f>
        <v>1218389.8448361368</v>
      </c>
      <c r="O102" s="39">
        <f>N102*12%/360*M102</f>
        <v>146206.78138033641</v>
      </c>
      <c r="P102" s="39">
        <f>SUM(L91:L102)+N102+O102</f>
        <v>16042233.630916782</v>
      </c>
      <c r="Q102" s="40"/>
    </row>
    <row r="103" spans="1:17" x14ac:dyDescent="0.25">
      <c r="A103" s="27">
        <v>38353</v>
      </c>
      <c r="B103" s="7">
        <v>978004</v>
      </c>
      <c r="C103" s="28">
        <f>+B103*0.03</f>
        <v>29340.12</v>
      </c>
      <c r="D103" s="28">
        <v>0</v>
      </c>
      <c r="E103" s="28">
        <v>0</v>
      </c>
      <c r="F103" s="29">
        <f>(B103+C103+D103+E103+H96/12+I103/12)/30*15</f>
        <v>573994.81195805024</v>
      </c>
      <c r="G103" s="29">
        <f>B97/30*2</f>
        <v>60963.066666666666</v>
      </c>
      <c r="H103" s="4"/>
      <c r="I103" s="29">
        <f>(+B97+C97)*0.5</f>
        <v>470939.69</v>
      </c>
      <c r="J103" s="4"/>
      <c r="K103" s="4"/>
      <c r="L103" s="28">
        <f t="shared" si="13"/>
        <v>2113241.6886247168</v>
      </c>
      <c r="M103" s="30"/>
      <c r="N103" s="30"/>
      <c r="O103" s="30"/>
      <c r="P103" s="4"/>
      <c r="Q103" s="31">
        <f>+(B103*100/B102)-100</f>
        <v>6.9504377513817133</v>
      </c>
    </row>
    <row r="104" spans="1:17" x14ac:dyDescent="0.25">
      <c r="A104" s="32">
        <v>38384</v>
      </c>
      <c r="B104" s="8">
        <f>+B103</f>
        <v>978004</v>
      </c>
      <c r="C104" s="33">
        <f t="shared" si="17"/>
        <v>29340.12</v>
      </c>
      <c r="D104" s="33">
        <f>+D103</f>
        <v>0</v>
      </c>
      <c r="E104" s="33">
        <f>+E103</f>
        <v>0</v>
      </c>
      <c r="F104" s="5"/>
      <c r="G104" s="5"/>
      <c r="H104" s="5"/>
      <c r="I104" s="5"/>
      <c r="J104" s="5"/>
      <c r="K104" s="5"/>
      <c r="L104" s="33">
        <f t="shared" si="13"/>
        <v>1007344.12</v>
      </c>
      <c r="M104" s="34"/>
      <c r="N104" s="34"/>
      <c r="O104" s="34"/>
      <c r="P104" s="5"/>
      <c r="Q104" s="35"/>
    </row>
    <row r="105" spans="1:17" x14ac:dyDescent="0.25">
      <c r="A105" s="32">
        <v>38412</v>
      </c>
      <c r="B105" s="8">
        <f t="shared" ref="B105:B114" si="18">+B104</f>
        <v>978004</v>
      </c>
      <c r="C105" s="33">
        <f t="shared" si="17"/>
        <v>29340.12</v>
      </c>
      <c r="D105" s="33">
        <f t="shared" si="17"/>
        <v>0</v>
      </c>
      <c r="E105" s="33">
        <f t="shared" si="17"/>
        <v>0</v>
      </c>
      <c r="F105" s="5"/>
      <c r="G105" s="5"/>
      <c r="H105" s="5"/>
      <c r="I105" s="5"/>
      <c r="J105" s="5"/>
      <c r="K105" s="5"/>
      <c r="L105" s="33">
        <f t="shared" si="13"/>
        <v>1007344.12</v>
      </c>
      <c r="M105" s="34"/>
      <c r="N105" s="34"/>
      <c r="O105" s="34"/>
      <c r="P105" s="5"/>
      <c r="Q105" s="35"/>
    </row>
    <row r="106" spans="1:17" x14ac:dyDescent="0.25">
      <c r="A106" s="32">
        <v>38443</v>
      </c>
      <c r="B106" s="8">
        <f t="shared" si="18"/>
        <v>978004</v>
      </c>
      <c r="C106" s="33">
        <f t="shared" si="17"/>
        <v>29340.12</v>
      </c>
      <c r="D106" s="33">
        <f t="shared" si="17"/>
        <v>0</v>
      </c>
      <c r="E106" s="33">
        <f t="shared" si="17"/>
        <v>0</v>
      </c>
      <c r="F106" s="5"/>
      <c r="G106" s="5"/>
      <c r="H106" s="5"/>
      <c r="I106" s="5"/>
      <c r="J106" s="5"/>
      <c r="K106" s="5"/>
      <c r="L106" s="33">
        <f t="shared" si="13"/>
        <v>1007344.12</v>
      </c>
      <c r="M106" s="34"/>
      <c r="N106" s="34"/>
      <c r="O106" s="34"/>
      <c r="P106" s="5"/>
      <c r="Q106" s="35"/>
    </row>
    <row r="107" spans="1:17" x14ac:dyDescent="0.25">
      <c r="A107" s="32">
        <v>38473</v>
      </c>
      <c r="B107" s="8">
        <f t="shared" si="18"/>
        <v>978004</v>
      </c>
      <c r="C107" s="33">
        <f t="shared" si="17"/>
        <v>29340.12</v>
      </c>
      <c r="D107" s="33">
        <f t="shared" si="17"/>
        <v>0</v>
      </c>
      <c r="E107" s="33">
        <f t="shared" si="17"/>
        <v>0</v>
      </c>
      <c r="F107" s="5"/>
      <c r="G107" s="5"/>
      <c r="H107" s="5"/>
      <c r="I107" s="5"/>
      <c r="J107" s="5"/>
      <c r="K107" s="5"/>
      <c r="L107" s="33">
        <f t="shared" si="13"/>
        <v>1007344.12</v>
      </c>
      <c r="M107" s="34"/>
      <c r="N107" s="34"/>
      <c r="O107" s="34"/>
      <c r="P107" s="5"/>
      <c r="Q107" s="35"/>
    </row>
    <row r="108" spans="1:17" x14ac:dyDescent="0.25">
      <c r="A108" s="32">
        <v>38504</v>
      </c>
      <c r="B108" s="8">
        <f t="shared" si="18"/>
        <v>978004</v>
      </c>
      <c r="C108" s="33">
        <f t="shared" si="17"/>
        <v>29340.12</v>
      </c>
      <c r="D108" s="33">
        <f t="shared" si="17"/>
        <v>0</v>
      </c>
      <c r="E108" s="33">
        <f t="shared" si="17"/>
        <v>0</v>
      </c>
      <c r="F108" s="5"/>
      <c r="G108" s="5"/>
      <c r="H108" s="10">
        <f>(B108+C108+D108+E108+F103/12)/30*37</f>
        <v>1301384.992562355</v>
      </c>
      <c r="I108" s="5"/>
      <c r="J108" s="5"/>
      <c r="K108" s="5"/>
      <c r="L108" s="33">
        <f t="shared" si="13"/>
        <v>2308729.1125623551</v>
      </c>
      <c r="M108" s="34"/>
      <c r="N108" s="34"/>
      <c r="O108" s="34"/>
      <c r="P108" s="5"/>
      <c r="Q108" s="35"/>
    </row>
    <row r="109" spans="1:17" x14ac:dyDescent="0.25">
      <c r="A109" s="32">
        <v>38534</v>
      </c>
      <c r="B109" s="8">
        <f t="shared" si="18"/>
        <v>978004</v>
      </c>
      <c r="C109" s="33">
        <f t="shared" ref="B105:E120" si="19">+C108</f>
        <v>29340.12</v>
      </c>
      <c r="D109" s="33">
        <f t="shared" si="19"/>
        <v>0</v>
      </c>
      <c r="E109" s="33">
        <f t="shared" si="19"/>
        <v>0</v>
      </c>
      <c r="F109" s="5"/>
      <c r="G109" s="5"/>
      <c r="H109" s="5"/>
      <c r="I109" s="5"/>
      <c r="J109" s="5"/>
      <c r="K109" s="5"/>
      <c r="L109" s="33">
        <f t="shared" si="13"/>
        <v>1007344.12</v>
      </c>
      <c r="M109" s="34"/>
      <c r="N109" s="34"/>
      <c r="O109" s="34"/>
      <c r="P109" s="5"/>
      <c r="Q109" s="35"/>
    </row>
    <row r="110" spans="1:17" x14ac:dyDescent="0.25">
      <c r="A110" s="32">
        <v>38565</v>
      </c>
      <c r="B110" s="8">
        <f t="shared" si="18"/>
        <v>978004</v>
      </c>
      <c r="C110" s="33">
        <f t="shared" si="19"/>
        <v>29340.12</v>
      </c>
      <c r="D110" s="33">
        <f t="shared" si="19"/>
        <v>0</v>
      </c>
      <c r="E110" s="33">
        <f t="shared" si="19"/>
        <v>0</v>
      </c>
      <c r="F110" s="5"/>
      <c r="G110" s="5"/>
      <c r="H110" s="5"/>
      <c r="I110" s="5"/>
      <c r="J110" s="5"/>
      <c r="K110" s="5"/>
      <c r="L110" s="33">
        <f t="shared" si="13"/>
        <v>1007344.12</v>
      </c>
      <c r="M110" s="34"/>
      <c r="N110" s="34"/>
      <c r="O110" s="34"/>
      <c r="P110" s="5"/>
      <c r="Q110" s="35"/>
    </row>
    <row r="111" spans="1:17" x14ac:dyDescent="0.25">
      <c r="A111" s="32">
        <v>38596</v>
      </c>
      <c r="B111" s="8">
        <f t="shared" si="18"/>
        <v>978004</v>
      </c>
      <c r="C111" s="33">
        <f t="shared" si="19"/>
        <v>29340.12</v>
      </c>
      <c r="D111" s="33">
        <f t="shared" si="19"/>
        <v>0</v>
      </c>
      <c r="E111" s="33">
        <f t="shared" si="19"/>
        <v>0</v>
      </c>
      <c r="F111" s="5"/>
      <c r="G111" s="5"/>
      <c r="H111" s="5"/>
      <c r="I111" s="5"/>
      <c r="J111" s="5"/>
      <c r="K111" s="5"/>
      <c r="L111" s="33">
        <f t="shared" si="13"/>
        <v>1007344.12</v>
      </c>
      <c r="M111" s="34"/>
      <c r="N111" s="34"/>
      <c r="O111" s="34"/>
      <c r="P111" s="5"/>
      <c r="Q111" s="35"/>
    </row>
    <row r="112" spans="1:17" x14ac:dyDescent="0.25">
      <c r="A112" s="32">
        <v>38626</v>
      </c>
      <c r="B112" s="8">
        <f t="shared" si="18"/>
        <v>978004</v>
      </c>
      <c r="C112" s="33">
        <f t="shared" si="19"/>
        <v>29340.12</v>
      </c>
      <c r="D112" s="33">
        <f t="shared" si="19"/>
        <v>0</v>
      </c>
      <c r="E112" s="33">
        <f t="shared" si="19"/>
        <v>0</v>
      </c>
      <c r="F112" s="5"/>
      <c r="G112" s="5"/>
      <c r="H112" s="5"/>
      <c r="I112" s="5"/>
      <c r="J112" s="5"/>
      <c r="K112" s="5"/>
      <c r="L112" s="33">
        <f t="shared" si="13"/>
        <v>1007344.12</v>
      </c>
      <c r="M112" s="34"/>
      <c r="N112" s="34"/>
      <c r="O112" s="34"/>
      <c r="P112" s="5"/>
      <c r="Q112" s="35"/>
    </row>
    <row r="113" spans="1:17" x14ac:dyDescent="0.25">
      <c r="A113" s="32">
        <v>38657</v>
      </c>
      <c r="B113" s="8">
        <f t="shared" si="18"/>
        <v>978004</v>
      </c>
      <c r="C113" s="33">
        <f t="shared" si="19"/>
        <v>29340.12</v>
      </c>
      <c r="D113" s="33">
        <f t="shared" si="19"/>
        <v>0</v>
      </c>
      <c r="E113" s="33">
        <f t="shared" si="19"/>
        <v>0</v>
      </c>
      <c r="F113" s="10"/>
      <c r="G113" s="10"/>
      <c r="H113" s="5"/>
      <c r="I113" s="10"/>
      <c r="J113" s="5"/>
      <c r="K113" s="5"/>
      <c r="L113" s="33">
        <f t="shared" si="13"/>
        <v>1007344.12</v>
      </c>
      <c r="M113" s="34"/>
      <c r="N113" s="34"/>
      <c r="O113" s="34"/>
      <c r="P113" s="5"/>
      <c r="Q113" s="35"/>
    </row>
    <row r="114" spans="1:17" ht="15.75" thickBot="1" x14ac:dyDescent="0.3">
      <c r="A114" s="36">
        <v>38687</v>
      </c>
      <c r="B114" s="9">
        <f t="shared" si="18"/>
        <v>978004</v>
      </c>
      <c r="C114" s="37">
        <f t="shared" si="19"/>
        <v>29340.12</v>
      </c>
      <c r="D114" s="37">
        <f t="shared" si="19"/>
        <v>0</v>
      </c>
      <c r="E114" s="37">
        <f t="shared" si="19"/>
        <v>0</v>
      </c>
      <c r="F114" s="6"/>
      <c r="G114" s="6"/>
      <c r="H114" s="6"/>
      <c r="I114" s="6"/>
      <c r="J114" s="11">
        <f>(B114+C114+D114+E114+F103/12+H108/12+I103/12)/12*12</f>
        <v>1202870.7445433671</v>
      </c>
      <c r="K114" s="11"/>
      <c r="L114" s="37">
        <f t="shared" si="13"/>
        <v>2210214.8645433672</v>
      </c>
      <c r="M114" s="38">
        <v>360</v>
      </c>
      <c r="N114" s="39">
        <f>(B114+C114+D114+E114+F103/12+H108/12+I103/12+J114/12)/360*M114</f>
        <v>1303109.9732553144</v>
      </c>
      <c r="O114" s="39">
        <f>N114*12%/360*M114</f>
        <v>156373.19679063771</v>
      </c>
      <c r="P114" s="39">
        <f>SUM(L103:L114)+N114+O114</f>
        <v>17157765.915776391</v>
      </c>
      <c r="Q114" s="40"/>
    </row>
    <row r="115" spans="1:17" x14ac:dyDescent="0.25">
      <c r="A115" s="27">
        <v>38718</v>
      </c>
      <c r="B115" s="7">
        <v>1045486</v>
      </c>
      <c r="C115" s="28">
        <f>+B115*0.05</f>
        <v>52274.3</v>
      </c>
      <c r="D115" s="28">
        <v>0</v>
      </c>
      <c r="E115" s="28">
        <v>0</v>
      </c>
      <c r="F115" s="29">
        <f>(B115+C115+D115+E115+H108/12+I115/12)/30*15</f>
        <v>624090.86052343145</v>
      </c>
      <c r="G115" s="29">
        <f>B109/30*2</f>
        <v>65200.26666666667</v>
      </c>
      <c r="H115" s="4"/>
      <c r="I115" s="29">
        <f>(+B109+C109)*0.5</f>
        <v>503672.06</v>
      </c>
      <c r="J115" s="4"/>
      <c r="K115" s="4"/>
      <c r="L115" s="28">
        <f t="shared" si="13"/>
        <v>2290723.487190098</v>
      </c>
      <c r="M115" s="30"/>
      <c r="N115" s="30"/>
      <c r="O115" s="30"/>
      <c r="P115" s="4"/>
      <c r="Q115" s="31">
        <f>+(B115*100/B114)-100</f>
        <v>6.899971779256532</v>
      </c>
    </row>
    <row r="116" spans="1:17" x14ac:dyDescent="0.25">
      <c r="A116" s="32">
        <v>38749</v>
      </c>
      <c r="B116" s="8">
        <f>+B115</f>
        <v>1045486</v>
      </c>
      <c r="C116" s="33">
        <f t="shared" si="19"/>
        <v>52274.3</v>
      </c>
      <c r="D116" s="33">
        <f>+D115</f>
        <v>0</v>
      </c>
      <c r="E116" s="33">
        <f>+E115</f>
        <v>0</v>
      </c>
      <c r="F116" s="5"/>
      <c r="G116" s="5"/>
      <c r="H116" s="5"/>
      <c r="I116" s="5"/>
      <c r="J116" s="5"/>
      <c r="K116" s="5"/>
      <c r="L116" s="33">
        <f t="shared" si="13"/>
        <v>1097760.3</v>
      </c>
      <c r="M116" s="34"/>
      <c r="N116" s="34"/>
      <c r="O116" s="34"/>
      <c r="P116" s="5"/>
      <c r="Q116" s="35"/>
    </row>
    <row r="117" spans="1:17" x14ac:dyDescent="0.25">
      <c r="A117" s="32">
        <v>38777</v>
      </c>
      <c r="B117" s="8">
        <f t="shared" ref="B117:B126" si="20">+B116</f>
        <v>1045486</v>
      </c>
      <c r="C117" s="33">
        <f t="shared" si="19"/>
        <v>52274.3</v>
      </c>
      <c r="D117" s="33">
        <f t="shared" si="19"/>
        <v>0</v>
      </c>
      <c r="E117" s="33">
        <f t="shared" si="19"/>
        <v>0</v>
      </c>
      <c r="F117" s="5"/>
      <c r="G117" s="5"/>
      <c r="H117" s="5"/>
      <c r="I117" s="5"/>
      <c r="J117" s="5"/>
      <c r="K117" s="5"/>
      <c r="L117" s="33">
        <f t="shared" si="13"/>
        <v>1097760.3</v>
      </c>
      <c r="M117" s="34"/>
      <c r="N117" s="34"/>
      <c r="O117" s="34"/>
      <c r="P117" s="5"/>
      <c r="Q117" s="35"/>
    </row>
    <row r="118" spans="1:17" x14ac:dyDescent="0.25">
      <c r="A118" s="32">
        <v>38808</v>
      </c>
      <c r="B118" s="8">
        <f t="shared" si="20"/>
        <v>1045486</v>
      </c>
      <c r="C118" s="33">
        <f t="shared" si="19"/>
        <v>52274.3</v>
      </c>
      <c r="D118" s="33">
        <f t="shared" si="19"/>
        <v>0</v>
      </c>
      <c r="E118" s="33">
        <f t="shared" si="19"/>
        <v>0</v>
      </c>
      <c r="F118" s="5"/>
      <c r="G118" s="5"/>
      <c r="H118" s="5"/>
      <c r="I118" s="5"/>
      <c r="J118" s="5"/>
      <c r="K118" s="5"/>
      <c r="L118" s="33">
        <f t="shared" si="13"/>
        <v>1097760.3</v>
      </c>
      <c r="M118" s="34"/>
      <c r="N118" s="34"/>
      <c r="O118" s="34"/>
      <c r="P118" s="5"/>
      <c r="Q118" s="35"/>
    </row>
    <row r="119" spans="1:17" x14ac:dyDescent="0.25">
      <c r="A119" s="32">
        <v>38838</v>
      </c>
      <c r="B119" s="8">
        <f t="shared" si="20"/>
        <v>1045486</v>
      </c>
      <c r="C119" s="33">
        <f t="shared" si="19"/>
        <v>52274.3</v>
      </c>
      <c r="D119" s="33">
        <f t="shared" si="19"/>
        <v>0</v>
      </c>
      <c r="E119" s="33">
        <f t="shared" si="19"/>
        <v>0</v>
      </c>
      <c r="F119" s="5"/>
      <c r="G119" s="5"/>
      <c r="H119" s="5"/>
      <c r="I119" s="5"/>
      <c r="J119" s="5"/>
      <c r="K119" s="5"/>
      <c r="L119" s="33">
        <f t="shared" si="13"/>
        <v>1097760.3</v>
      </c>
      <c r="M119" s="34"/>
      <c r="N119" s="34"/>
      <c r="O119" s="34"/>
      <c r="P119" s="5"/>
      <c r="Q119" s="35"/>
    </row>
    <row r="120" spans="1:17" x14ac:dyDescent="0.25">
      <c r="A120" s="32">
        <v>38869</v>
      </c>
      <c r="B120" s="8">
        <f t="shared" si="20"/>
        <v>1045486</v>
      </c>
      <c r="C120" s="33">
        <f t="shared" si="19"/>
        <v>52274.3</v>
      </c>
      <c r="D120" s="33">
        <f t="shared" si="19"/>
        <v>0</v>
      </c>
      <c r="E120" s="33">
        <f t="shared" si="19"/>
        <v>0</v>
      </c>
      <c r="F120" s="5"/>
      <c r="G120" s="5"/>
      <c r="H120" s="10">
        <f>(B120+C120+D120+E120+F115/12)/30*37</f>
        <v>1418047.0417760194</v>
      </c>
      <c r="I120" s="5"/>
      <c r="J120" s="5"/>
      <c r="K120" s="5"/>
      <c r="L120" s="33">
        <f t="shared" si="13"/>
        <v>2515807.3417760194</v>
      </c>
      <c r="M120" s="34"/>
      <c r="N120" s="34"/>
      <c r="O120" s="34"/>
      <c r="P120" s="5"/>
      <c r="Q120" s="35"/>
    </row>
    <row r="121" spans="1:17" x14ac:dyDescent="0.25">
      <c r="A121" s="32">
        <v>38899</v>
      </c>
      <c r="B121" s="8">
        <f t="shared" si="20"/>
        <v>1045486</v>
      </c>
      <c r="C121" s="33">
        <f t="shared" ref="B117:E130" si="21">+C120</f>
        <v>52274.3</v>
      </c>
      <c r="D121" s="33">
        <f t="shared" si="21"/>
        <v>0</v>
      </c>
      <c r="E121" s="33">
        <f t="shared" si="21"/>
        <v>0</v>
      </c>
      <c r="F121" s="5"/>
      <c r="G121" s="5"/>
      <c r="H121" s="5"/>
      <c r="I121" s="5"/>
      <c r="J121" s="5"/>
      <c r="K121" s="5"/>
      <c r="L121" s="33">
        <f t="shared" si="13"/>
        <v>1097760.3</v>
      </c>
      <c r="M121" s="34"/>
      <c r="N121" s="34"/>
      <c r="O121" s="34"/>
      <c r="P121" s="5"/>
      <c r="Q121" s="35"/>
    </row>
    <row r="122" spans="1:17" x14ac:dyDescent="0.25">
      <c r="A122" s="32">
        <v>38930</v>
      </c>
      <c r="B122" s="8">
        <f t="shared" si="20"/>
        <v>1045486</v>
      </c>
      <c r="C122" s="33">
        <f t="shared" si="21"/>
        <v>52274.3</v>
      </c>
      <c r="D122" s="33">
        <f t="shared" si="21"/>
        <v>0</v>
      </c>
      <c r="E122" s="33">
        <f t="shared" si="21"/>
        <v>0</v>
      </c>
      <c r="F122" s="5"/>
      <c r="G122" s="5"/>
      <c r="H122" s="5"/>
      <c r="I122" s="5"/>
      <c r="J122" s="5"/>
      <c r="K122" s="5"/>
      <c r="L122" s="33">
        <f t="shared" si="13"/>
        <v>1097760.3</v>
      </c>
      <c r="M122" s="34"/>
      <c r="N122" s="34"/>
      <c r="O122" s="34"/>
      <c r="P122" s="5"/>
      <c r="Q122" s="35"/>
    </row>
    <row r="123" spans="1:17" x14ac:dyDescent="0.25">
      <c r="A123" s="32">
        <v>38961</v>
      </c>
      <c r="B123" s="8">
        <f t="shared" si="20"/>
        <v>1045486</v>
      </c>
      <c r="C123" s="33">
        <f t="shared" si="21"/>
        <v>52274.3</v>
      </c>
      <c r="D123" s="33">
        <f t="shared" si="21"/>
        <v>0</v>
      </c>
      <c r="E123" s="33">
        <f t="shared" si="21"/>
        <v>0</v>
      </c>
      <c r="F123" s="5"/>
      <c r="G123" s="5"/>
      <c r="H123" s="5"/>
      <c r="I123" s="5"/>
      <c r="J123" s="5"/>
      <c r="K123" s="5"/>
      <c r="L123" s="33">
        <f t="shared" si="13"/>
        <v>1097760.3</v>
      </c>
      <c r="M123" s="34"/>
      <c r="N123" s="34"/>
      <c r="O123" s="34"/>
      <c r="P123" s="5"/>
      <c r="Q123" s="35"/>
    </row>
    <row r="124" spans="1:17" x14ac:dyDescent="0.25">
      <c r="A124" s="32">
        <v>38991</v>
      </c>
      <c r="B124" s="8">
        <f t="shared" si="20"/>
        <v>1045486</v>
      </c>
      <c r="C124" s="33">
        <f t="shared" si="21"/>
        <v>52274.3</v>
      </c>
      <c r="D124" s="33">
        <f t="shared" si="21"/>
        <v>0</v>
      </c>
      <c r="E124" s="33">
        <f t="shared" si="21"/>
        <v>0</v>
      </c>
      <c r="F124" s="5"/>
      <c r="G124" s="5"/>
      <c r="H124" s="5"/>
      <c r="I124" s="5"/>
      <c r="J124" s="5"/>
      <c r="K124" s="5"/>
      <c r="L124" s="33">
        <f t="shared" si="13"/>
        <v>1097760.3</v>
      </c>
      <c r="M124" s="34"/>
      <c r="N124" s="34"/>
      <c r="O124" s="34"/>
      <c r="P124" s="5"/>
      <c r="Q124" s="35"/>
    </row>
    <row r="125" spans="1:17" x14ac:dyDescent="0.25">
      <c r="A125" s="32">
        <v>39022</v>
      </c>
      <c r="B125" s="8">
        <f t="shared" si="20"/>
        <v>1045486</v>
      </c>
      <c r="C125" s="33">
        <f t="shared" si="21"/>
        <v>52274.3</v>
      </c>
      <c r="D125" s="33">
        <f t="shared" si="21"/>
        <v>0</v>
      </c>
      <c r="E125" s="33">
        <f t="shared" si="21"/>
        <v>0</v>
      </c>
      <c r="F125" s="10"/>
      <c r="G125" s="10"/>
      <c r="H125" s="5"/>
      <c r="I125" s="10"/>
      <c r="J125" s="5"/>
      <c r="K125" s="5"/>
      <c r="L125" s="33">
        <f t="shared" si="13"/>
        <v>1097760.3</v>
      </c>
      <c r="M125" s="34"/>
      <c r="N125" s="34"/>
      <c r="O125" s="34"/>
      <c r="P125" s="5"/>
      <c r="Q125" s="35"/>
    </row>
    <row r="126" spans="1:17" ht="15.75" thickBot="1" x14ac:dyDescent="0.3">
      <c r="A126" s="36">
        <v>39052</v>
      </c>
      <c r="B126" s="9">
        <f t="shared" si="20"/>
        <v>1045486</v>
      </c>
      <c r="C126" s="37">
        <f t="shared" si="21"/>
        <v>52274.3</v>
      </c>
      <c r="D126" s="37">
        <f t="shared" si="21"/>
        <v>0</v>
      </c>
      <c r="E126" s="37">
        <f t="shared" si="21"/>
        <v>0</v>
      </c>
      <c r="F126" s="6"/>
      <c r="G126" s="6"/>
      <c r="H126" s="6"/>
      <c r="I126" s="6"/>
      <c r="J126" s="11">
        <f>(B126+C126+D126+E126+F115/12+H120/12+I115/12)/12*12</f>
        <v>1309911.1301916209</v>
      </c>
      <c r="K126" s="11"/>
      <c r="L126" s="37">
        <f t="shared" si="13"/>
        <v>2407671.4301916212</v>
      </c>
      <c r="M126" s="38">
        <v>360</v>
      </c>
      <c r="N126" s="39">
        <f>(B126+C126+D126+E126+F115/12+H120/12+I115/12+J126/12)/360*M126</f>
        <v>1419070.3910409226</v>
      </c>
      <c r="O126" s="39">
        <f>N126*12%/360*M126</f>
        <v>170288.44692491071</v>
      </c>
      <c r="P126" s="39">
        <f>SUM(L115:L126)+N126+O126</f>
        <v>18683403.797123574</v>
      </c>
      <c r="Q126" s="40"/>
    </row>
    <row r="127" spans="1:17" x14ac:dyDescent="0.25">
      <c r="A127" s="27">
        <v>39083</v>
      </c>
      <c r="B127" s="7">
        <v>1113444</v>
      </c>
      <c r="C127" s="28">
        <f>+B127*0.05</f>
        <v>55672.200000000004</v>
      </c>
      <c r="D127" s="28">
        <v>0</v>
      </c>
      <c r="E127" s="28">
        <v>0</v>
      </c>
      <c r="F127" s="29">
        <f>(B127+C127+D127+E127+H120/12+I127/12)/30*15</f>
        <v>666513.39965733408</v>
      </c>
      <c r="G127" s="29">
        <f>B121/30*2</f>
        <v>69699.066666666666</v>
      </c>
      <c r="H127" s="4"/>
      <c r="I127" s="29">
        <f>(+B121+C121)*0.5</f>
        <v>548880.15</v>
      </c>
      <c r="J127" s="4"/>
      <c r="K127" s="22">
        <f>+B126*12*0.18/5</f>
        <v>451649.95199999993</v>
      </c>
      <c r="L127" s="28">
        <f t="shared" si="13"/>
        <v>2905858.7683240008</v>
      </c>
      <c r="M127" s="30"/>
      <c r="N127" s="30"/>
      <c r="O127" s="30"/>
      <c r="P127" s="4"/>
      <c r="Q127" s="31">
        <f>+(B127*100/B126)-100</f>
        <v>6.5001348655075191</v>
      </c>
    </row>
    <row r="128" spans="1:17" x14ac:dyDescent="0.25">
      <c r="A128" s="32">
        <v>39114</v>
      </c>
      <c r="B128" s="8">
        <f>+B127</f>
        <v>1113444</v>
      </c>
      <c r="C128" s="33">
        <f t="shared" si="21"/>
        <v>55672.200000000004</v>
      </c>
      <c r="D128" s="33">
        <f>+D127</f>
        <v>0</v>
      </c>
      <c r="E128" s="33">
        <f>+E127</f>
        <v>0</v>
      </c>
      <c r="F128" s="5"/>
      <c r="G128" s="5"/>
      <c r="H128" s="5"/>
      <c r="I128" s="5"/>
      <c r="J128" s="5"/>
      <c r="K128" s="5"/>
      <c r="L128" s="33">
        <f t="shared" si="13"/>
        <v>1169116.2</v>
      </c>
      <c r="M128" s="34"/>
      <c r="N128" s="34"/>
      <c r="O128" s="34"/>
      <c r="P128" s="5"/>
      <c r="Q128" s="35"/>
    </row>
    <row r="129" spans="1:17" x14ac:dyDescent="0.25">
      <c r="A129" s="32">
        <v>39142</v>
      </c>
      <c r="B129" s="8">
        <f t="shared" ref="B129:B138" si="22">+B128</f>
        <v>1113444</v>
      </c>
      <c r="C129" s="33">
        <f t="shared" si="21"/>
        <v>55672.200000000004</v>
      </c>
      <c r="D129" s="33">
        <f t="shared" si="21"/>
        <v>0</v>
      </c>
      <c r="E129" s="33">
        <f t="shared" si="21"/>
        <v>0</v>
      </c>
      <c r="F129" s="5"/>
      <c r="G129" s="5"/>
      <c r="H129" s="5"/>
      <c r="I129" s="5"/>
      <c r="J129" s="5"/>
      <c r="K129" s="5"/>
      <c r="L129" s="33">
        <f t="shared" si="13"/>
        <v>1169116.2</v>
      </c>
      <c r="M129" s="34"/>
      <c r="N129" s="34"/>
      <c r="O129" s="34"/>
      <c r="P129" s="5"/>
      <c r="Q129" s="35"/>
    </row>
    <row r="130" spans="1:17" x14ac:dyDescent="0.25">
      <c r="A130" s="32">
        <v>39173</v>
      </c>
      <c r="B130" s="8">
        <f t="shared" si="22"/>
        <v>1113444</v>
      </c>
      <c r="C130" s="33">
        <f t="shared" si="21"/>
        <v>55672.200000000004</v>
      </c>
      <c r="D130" s="33">
        <f t="shared" si="21"/>
        <v>0</v>
      </c>
      <c r="E130" s="33">
        <f t="shared" si="21"/>
        <v>0</v>
      </c>
      <c r="F130" s="5"/>
      <c r="G130" s="5"/>
      <c r="H130" s="5"/>
      <c r="I130" s="5"/>
      <c r="J130" s="5"/>
      <c r="K130" s="5"/>
      <c r="L130" s="33">
        <f t="shared" si="13"/>
        <v>1169116.2</v>
      </c>
      <c r="M130" s="34"/>
      <c r="N130" s="34"/>
      <c r="O130" s="34"/>
      <c r="P130" s="5"/>
      <c r="Q130" s="35"/>
    </row>
    <row r="131" spans="1:17" x14ac:dyDescent="0.25">
      <c r="A131" s="32">
        <v>39203</v>
      </c>
      <c r="B131" s="8">
        <f t="shared" si="22"/>
        <v>1113444</v>
      </c>
      <c r="C131" s="33">
        <f t="shared" ref="B129:E138" si="23">+C130</f>
        <v>55672.200000000004</v>
      </c>
      <c r="D131" s="33">
        <f t="shared" si="23"/>
        <v>0</v>
      </c>
      <c r="E131" s="33">
        <f t="shared" si="23"/>
        <v>0</v>
      </c>
      <c r="F131" s="5"/>
      <c r="G131" s="5"/>
      <c r="H131" s="5"/>
      <c r="I131" s="5"/>
      <c r="J131" s="5"/>
      <c r="K131" s="5"/>
      <c r="L131" s="33">
        <f t="shared" si="13"/>
        <v>1169116.2</v>
      </c>
      <c r="M131" s="34"/>
      <c r="N131" s="34"/>
      <c r="O131" s="34"/>
      <c r="P131" s="5"/>
      <c r="Q131" s="35"/>
    </row>
    <row r="132" spans="1:17" x14ac:dyDescent="0.25">
      <c r="A132" s="32">
        <v>39234</v>
      </c>
      <c r="B132" s="8">
        <f t="shared" si="22"/>
        <v>1113444</v>
      </c>
      <c r="C132" s="33">
        <f t="shared" si="23"/>
        <v>55672.200000000004</v>
      </c>
      <c r="D132" s="33">
        <f t="shared" si="23"/>
        <v>0</v>
      </c>
      <c r="E132" s="33">
        <f t="shared" si="23"/>
        <v>0</v>
      </c>
      <c r="F132" s="5"/>
      <c r="G132" s="5"/>
      <c r="H132" s="10">
        <f>(B132+C132+D132+E132+F127/12)/30*37</f>
        <v>1510412.7460758928</v>
      </c>
      <c r="I132" s="5"/>
      <c r="J132" s="5"/>
      <c r="K132" s="5"/>
      <c r="L132" s="33">
        <f t="shared" si="13"/>
        <v>2679528.946075893</v>
      </c>
      <c r="M132" s="34"/>
      <c r="N132" s="34"/>
      <c r="O132" s="34"/>
      <c r="P132" s="5"/>
      <c r="Q132" s="35"/>
    </row>
    <row r="133" spans="1:17" x14ac:dyDescent="0.25">
      <c r="A133" s="32">
        <v>39264</v>
      </c>
      <c r="B133" s="8">
        <f t="shared" si="22"/>
        <v>1113444</v>
      </c>
      <c r="C133" s="33">
        <f t="shared" si="23"/>
        <v>55672.200000000004</v>
      </c>
      <c r="D133" s="33">
        <f t="shared" si="23"/>
        <v>0</v>
      </c>
      <c r="E133" s="33">
        <f t="shared" si="23"/>
        <v>0</v>
      </c>
      <c r="F133" s="5"/>
      <c r="G133" s="5"/>
      <c r="H133" s="5"/>
      <c r="I133" s="5"/>
      <c r="J133" s="5"/>
      <c r="K133" s="5"/>
      <c r="L133" s="33">
        <f t="shared" si="13"/>
        <v>1169116.2</v>
      </c>
      <c r="M133" s="34"/>
      <c r="N133" s="34"/>
      <c r="O133" s="34"/>
      <c r="P133" s="5"/>
      <c r="Q133" s="35"/>
    </row>
    <row r="134" spans="1:17" x14ac:dyDescent="0.25">
      <c r="A134" s="32">
        <v>39295</v>
      </c>
      <c r="B134" s="8">
        <f t="shared" si="22"/>
        <v>1113444</v>
      </c>
      <c r="C134" s="33">
        <f t="shared" si="23"/>
        <v>55672.200000000004</v>
      </c>
      <c r="D134" s="33">
        <f t="shared" si="23"/>
        <v>0</v>
      </c>
      <c r="E134" s="33">
        <f t="shared" si="23"/>
        <v>0</v>
      </c>
      <c r="F134" s="5"/>
      <c r="G134" s="5"/>
      <c r="H134" s="5"/>
      <c r="I134" s="5"/>
      <c r="J134" s="5"/>
      <c r="K134" s="5"/>
      <c r="L134" s="33">
        <f t="shared" si="13"/>
        <v>1169116.2</v>
      </c>
      <c r="M134" s="34"/>
      <c r="N134" s="34"/>
      <c r="O134" s="34"/>
      <c r="P134" s="5"/>
      <c r="Q134" s="35"/>
    </row>
    <row r="135" spans="1:17" x14ac:dyDescent="0.25">
      <c r="A135" s="32">
        <v>39326</v>
      </c>
      <c r="B135" s="8">
        <f t="shared" si="22"/>
        <v>1113444</v>
      </c>
      <c r="C135" s="33">
        <f t="shared" si="23"/>
        <v>55672.200000000004</v>
      </c>
      <c r="D135" s="33">
        <f t="shared" si="23"/>
        <v>0</v>
      </c>
      <c r="E135" s="33">
        <f t="shared" si="23"/>
        <v>0</v>
      </c>
      <c r="F135" s="5"/>
      <c r="G135" s="5"/>
      <c r="H135" s="5"/>
      <c r="I135" s="5"/>
      <c r="J135" s="5"/>
      <c r="K135" s="5"/>
      <c r="L135" s="33">
        <f t="shared" si="13"/>
        <v>1169116.2</v>
      </c>
      <c r="M135" s="34"/>
      <c r="N135" s="34"/>
      <c r="O135" s="34"/>
      <c r="P135" s="5"/>
      <c r="Q135" s="35"/>
    </row>
    <row r="136" spans="1:17" x14ac:dyDescent="0.25">
      <c r="A136" s="32">
        <v>39356</v>
      </c>
      <c r="B136" s="8">
        <f t="shared" si="22"/>
        <v>1113444</v>
      </c>
      <c r="C136" s="33">
        <f t="shared" si="23"/>
        <v>55672.200000000004</v>
      </c>
      <c r="D136" s="33">
        <f t="shared" si="23"/>
        <v>0</v>
      </c>
      <c r="E136" s="33">
        <f t="shared" si="23"/>
        <v>0</v>
      </c>
      <c r="F136" s="5"/>
      <c r="G136" s="5"/>
      <c r="H136" s="5"/>
      <c r="I136" s="5"/>
      <c r="J136" s="5"/>
      <c r="K136" s="5"/>
      <c r="L136" s="33">
        <f t="shared" ref="L136:L199" si="24">SUM(B136:K136)</f>
        <v>1169116.2</v>
      </c>
      <c r="M136" s="34"/>
      <c r="N136" s="34"/>
      <c r="O136" s="34"/>
      <c r="P136" s="5"/>
      <c r="Q136" s="35"/>
    </row>
    <row r="137" spans="1:17" x14ac:dyDescent="0.25">
      <c r="A137" s="32">
        <v>39387</v>
      </c>
      <c r="B137" s="8">
        <f t="shared" si="22"/>
        <v>1113444</v>
      </c>
      <c r="C137" s="33">
        <f t="shared" si="23"/>
        <v>55672.200000000004</v>
      </c>
      <c r="D137" s="33">
        <f t="shared" si="23"/>
        <v>0</v>
      </c>
      <c r="E137" s="33">
        <f t="shared" si="23"/>
        <v>0</v>
      </c>
      <c r="F137" s="10"/>
      <c r="G137" s="10"/>
      <c r="H137" s="5"/>
      <c r="I137" s="10"/>
      <c r="J137" s="5"/>
      <c r="K137" s="5"/>
      <c r="L137" s="33">
        <f t="shared" si="24"/>
        <v>1169116.2</v>
      </c>
      <c r="M137" s="34"/>
      <c r="N137" s="34"/>
      <c r="O137" s="34"/>
      <c r="P137" s="5"/>
      <c r="Q137" s="35"/>
    </row>
    <row r="138" spans="1:17" ht="15.75" thickBot="1" x14ac:dyDescent="0.3">
      <c r="A138" s="36">
        <v>39417</v>
      </c>
      <c r="B138" s="9">
        <f t="shared" si="22"/>
        <v>1113444</v>
      </c>
      <c r="C138" s="37">
        <f t="shared" si="23"/>
        <v>55672.200000000004</v>
      </c>
      <c r="D138" s="37">
        <f t="shared" si="23"/>
        <v>0</v>
      </c>
      <c r="E138" s="37">
        <f t="shared" si="23"/>
        <v>0</v>
      </c>
      <c r="F138" s="6"/>
      <c r="G138" s="6"/>
      <c r="H138" s="6"/>
      <c r="I138" s="6"/>
      <c r="J138" s="11">
        <f>(B138+C138+D138+E138+F127/12+H132/12+I127/12)/12*12</f>
        <v>1396266.7246444356</v>
      </c>
      <c r="K138" s="11"/>
      <c r="L138" s="37">
        <f t="shared" si="24"/>
        <v>2565382.9246444358</v>
      </c>
      <c r="M138" s="38">
        <v>360</v>
      </c>
      <c r="N138" s="39">
        <f>(B138+C138+D138+E138+F127/12+H132/12+I127/12+J138/12)/360*M138</f>
        <v>1512622.2850314719</v>
      </c>
      <c r="O138" s="39">
        <f>N138*12%/360*M138</f>
        <v>181514.67420377661</v>
      </c>
      <c r="P138" s="39">
        <f>SUM(L127:L138)+N138+O138</f>
        <v>20366953.398279574</v>
      </c>
      <c r="Q138" s="40"/>
    </row>
    <row r="139" spans="1:17" x14ac:dyDescent="0.25">
      <c r="A139" s="27">
        <v>39448</v>
      </c>
      <c r="B139" s="7">
        <v>1180251</v>
      </c>
      <c r="C139" s="28">
        <f>+B139*0.05</f>
        <v>59012.55</v>
      </c>
      <c r="D139" s="28">
        <v>0</v>
      </c>
      <c r="E139" s="28">
        <v>0</v>
      </c>
      <c r="F139" s="29">
        <f>(B139+C139+D139+E139+H132/12+I139/12)/30*15</f>
        <v>706922.22691982891</v>
      </c>
      <c r="G139" s="29">
        <f>B133/30*2</f>
        <v>74229.600000000006</v>
      </c>
      <c r="H139" s="4"/>
      <c r="I139" s="29">
        <f>(+B133+C133)*0.5</f>
        <v>584558.1</v>
      </c>
      <c r="J139" s="4"/>
      <c r="K139" s="22">
        <f>+B138*12*0.18/5</f>
        <v>481007.80800000002</v>
      </c>
      <c r="L139" s="28">
        <f t="shared" si="24"/>
        <v>3085981.2849198291</v>
      </c>
      <c r="M139" s="30"/>
      <c r="N139" s="30"/>
      <c r="O139" s="30"/>
      <c r="P139" s="4"/>
      <c r="Q139" s="31">
        <f>+(B139*100/B138)-100</f>
        <v>6.0000323321154951</v>
      </c>
    </row>
    <row r="140" spans="1:17" x14ac:dyDescent="0.25">
      <c r="A140" s="32">
        <v>39479</v>
      </c>
      <c r="B140" s="8">
        <f>+B139</f>
        <v>1180251</v>
      </c>
      <c r="C140" s="33">
        <f t="shared" ref="C140:E155" si="25">+C139</f>
        <v>59012.55</v>
      </c>
      <c r="D140" s="33">
        <f>+D139</f>
        <v>0</v>
      </c>
      <c r="E140" s="33">
        <f>+E139</f>
        <v>0</v>
      </c>
      <c r="F140" s="5"/>
      <c r="G140" s="5"/>
      <c r="H140" s="5"/>
      <c r="I140" s="5"/>
      <c r="J140" s="5"/>
      <c r="K140" s="5"/>
      <c r="L140" s="33">
        <f t="shared" si="24"/>
        <v>1239263.55</v>
      </c>
      <c r="M140" s="34"/>
      <c r="N140" s="34"/>
      <c r="O140" s="34"/>
      <c r="P140" s="5"/>
      <c r="Q140" s="35"/>
    </row>
    <row r="141" spans="1:17" x14ac:dyDescent="0.25">
      <c r="A141" s="32">
        <v>39508</v>
      </c>
      <c r="B141" s="8">
        <f t="shared" ref="B141:B150" si="26">+B140</f>
        <v>1180251</v>
      </c>
      <c r="C141" s="33">
        <f t="shared" si="25"/>
        <v>59012.55</v>
      </c>
      <c r="D141" s="33">
        <f t="shared" si="25"/>
        <v>0</v>
      </c>
      <c r="E141" s="33">
        <f t="shared" si="25"/>
        <v>0</v>
      </c>
      <c r="F141" s="5"/>
      <c r="G141" s="5"/>
      <c r="H141" s="5"/>
      <c r="I141" s="5"/>
      <c r="J141" s="5"/>
      <c r="K141" s="5"/>
      <c r="L141" s="33">
        <f t="shared" si="24"/>
        <v>1239263.55</v>
      </c>
      <c r="M141" s="34"/>
      <c r="N141" s="34"/>
      <c r="O141" s="34"/>
      <c r="P141" s="5"/>
      <c r="Q141" s="35"/>
    </row>
    <row r="142" spans="1:17" x14ac:dyDescent="0.25">
      <c r="A142" s="32">
        <v>39539</v>
      </c>
      <c r="B142" s="8">
        <f t="shared" si="26"/>
        <v>1180251</v>
      </c>
      <c r="C142" s="33">
        <f t="shared" si="25"/>
        <v>59012.55</v>
      </c>
      <c r="D142" s="33">
        <f t="shared" si="25"/>
        <v>0</v>
      </c>
      <c r="E142" s="33">
        <f t="shared" si="25"/>
        <v>0</v>
      </c>
      <c r="F142" s="5"/>
      <c r="G142" s="5"/>
      <c r="H142" s="5"/>
      <c r="I142" s="5"/>
      <c r="J142" s="5"/>
      <c r="K142" s="5"/>
      <c r="L142" s="33">
        <f t="shared" si="24"/>
        <v>1239263.55</v>
      </c>
      <c r="M142" s="34"/>
      <c r="N142" s="34"/>
      <c r="O142" s="34"/>
      <c r="P142" s="5"/>
      <c r="Q142" s="35"/>
    </row>
    <row r="143" spans="1:17" x14ac:dyDescent="0.25">
      <c r="A143" s="32">
        <v>39569</v>
      </c>
      <c r="B143" s="8">
        <f t="shared" si="26"/>
        <v>1180251</v>
      </c>
      <c r="C143" s="33">
        <f t="shared" si="25"/>
        <v>59012.55</v>
      </c>
      <c r="D143" s="33">
        <f t="shared" si="25"/>
        <v>0</v>
      </c>
      <c r="E143" s="33">
        <f t="shared" si="25"/>
        <v>0</v>
      </c>
      <c r="F143" s="5"/>
      <c r="G143" s="5"/>
      <c r="H143" s="5"/>
      <c r="I143" s="5"/>
      <c r="J143" s="5"/>
      <c r="K143" s="5"/>
      <c r="L143" s="33">
        <f t="shared" si="24"/>
        <v>1239263.55</v>
      </c>
      <c r="M143" s="34"/>
      <c r="N143" s="34"/>
      <c r="O143" s="34"/>
      <c r="P143" s="5"/>
      <c r="Q143" s="35"/>
    </row>
    <row r="144" spans="1:17" x14ac:dyDescent="0.25">
      <c r="A144" s="32">
        <v>39600</v>
      </c>
      <c r="B144" s="8">
        <f t="shared" si="26"/>
        <v>1180251</v>
      </c>
      <c r="C144" s="33">
        <f t="shared" si="25"/>
        <v>59012.55</v>
      </c>
      <c r="D144" s="33">
        <f t="shared" si="25"/>
        <v>0</v>
      </c>
      <c r="E144" s="33">
        <f t="shared" si="25"/>
        <v>0</v>
      </c>
      <c r="F144" s="5"/>
      <c r="G144" s="5"/>
      <c r="H144" s="10">
        <f>(B144+C144+D144+E144+F139/12)/30*37</f>
        <v>1601080.940544538</v>
      </c>
      <c r="I144" s="5"/>
      <c r="J144" s="5"/>
      <c r="K144" s="5"/>
      <c r="L144" s="33">
        <f t="shared" si="24"/>
        <v>2840344.490544538</v>
      </c>
      <c r="M144" s="34"/>
      <c r="N144" s="34"/>
      <c r="O144" s="34"/>
      <c r="P144" s="5"/>
      <c r="Q144" s="35"/>
    </row>
    <row r="145" spans="1:17" x14ac:dyDescent="0.25">
      <c r="A145" s="32">
        <v>39630</v>
      </c>
      <c r="B145" s="8">
        <f t="shared" si="26"/>
        <v>1180251</v>
      </c>
      <c r="C145" s="33">
        <f t="shared" si="25"/>
        <v>59012.55</v>
      </c>
      <c r="D145" s="33">
        <f t="shared" si="25"/>
        <v>0</v>
      </c>
      <c r="E145" s="33">
        <f t="shared" si="25"/>
        <v>0</v>
      </c>
      <c r="F145" s="5"/>
      <c r="G145" s="5"/>
      <c r="H145" s="5"/>
      <c r="I145" s="5"/>
      <c r="J145" s="5"/>
      <c r="K145" s="5"/>
      <c r="L145" s="33">
        <f t="shared" si="24"/>
        <v>1239263.55</v>
      </c>
      <c r="M145" s="34"/>
      <c r="N145" s="34"/>
      <c r="O145" s="34"/>
      <c r="P145" s="5"/>
      <c r="Q145" s="35"/>
    </row>
    <row r="146" spans="1:17" x14ac:dyDescent="0.25">
      <c r="A146" s="32">
        <v>39661</v>
      </c>
      <c r="B146" s="8">
        <f t="shared" si="26"/>
        <v>1180251</v>
      </c>
      <c r="C146" s="33">
        <f t="shared" si="25"/>
        <v>59012.55</v>
      </c>
      <c r="D146" s="33">
        <f t="shared" si="25"/>
        <v>0</v>
      </c>
      <c r="E146" s="33">
        <f t="shared" si="25"/>
        <v>0</v>
      </c>
      <c r="F146" s="5"/>
      <c r="G146" s="5"/>
      <c r="H146" s="5"/>
      <c r="I146" s="5"/>
      <c r="J146" s="5"/>
      <c r="K146" s="5"/>
      <c r="L146" s="33">
        <f t="shared" si="24"/>
        <v>1239263.55</v>
      </c>
      <c r="M146" s="34"/>
      <c r="N146" s="34"/>
      <c r="O146" s="34"/>
      <c r="P146" s="5"/>
      <c r="Q146" s="35"/>
    </row>
    <row r="147" spans="1:17" x14ac:dyDescent="0.25">
      <c r="A147" s="32">
        <v>39692</v>
      </c>
      <c r="B147" s="8">
        <f t="shared" si="26"/>
        <v>1180251</v>
      </c>
      <c r="C147" s="33">
        <f t="shared" si="25"/>
        <v>59012.55</v>
      </c>
      <c r="D147" s="33">
        <f t="shared" si="25"/>
        <v>0</v>
      </c>
      <c r="E147" s="33">
        <f t="shared" si="25"/>
        <v>0</v>
      </c>
      <c r="F147" s="5"/>
      <c r="G147" s="5"/>
      <c r="H147" s="5"/>
      <c r="I147" s="5"/>
      <c r="J147" s="5"/>
      <c r="K147" s="5"/>
      <c r="L147" s="33">
        <f t="shared" si="24"/>
        <v>1239263.55</v>
      </c>
      <c r="M147" s="34"/>
      <c r="N147" s="34"/>
      <c r="O147" s="34"/>
      <c r="P147" s="5"/>
      <c r="Q147" s="35"/>
    </row>
    <row r="148" spans="1:17" x14ac:dyDescent="0.25">
      <c r="A148" s="32">
        <v>39722</v>
      </c>
      <c r="B148" s="8">
        <f t="shared" si="26"/>
        <v>1180251</v>
      </c>
      <c r="C148" s="33">
        <f t="shared" si="25"/>
        <v>59012.55</v>
      </c>
      <c r="D148" s="33">
        <f t="shared" si="25"/>
        <v>0</v>
      </c>
      <c r="E148" s="33">
        <f t="shared" si="25"/>
        <v>0</v>
      </c>
      <c r="F148" s="5"/>
      <c r="G148" s="5"/>
      <c r="H148" s="5"/>
      <c r="I148" s="5"/>
      <c r="J148" s="5"/>
      <c r="K148" s="5"/>
      <c r="L148" s="33">
        <f t="shared" si="24"/>
        <v>1239263.55</v>
      </c>
      <c r="M148" s="34"/>
      <c r="N148" s="34"/>
      <c r="O148" s="34"/>
      <c r="P148" s="5"/>
      <c r="Q148" s="35"/>
    </row>
    <row r="149" spans="1:17" x14ac:dyDescent="0.25">
      <c r="A149" s="32">
        <v>39753</v>
      </c>
      <c r="B149" s="8">
        <f t="shared" si="26"/>
        <v>1180251</v>
      </c>
      <c r="C149" s="33">
        <f t="shared" si="25"/>
        <v>59012.55</v>
      </c>
      <c r="D149" s="33">
        <f t="shared" si="25"/>
        <v>0</v>
      </c>
      <c r="E149" s="33">
        <f t="shared" si="25"/>
        <v>0</v>
      </c>
      <c r="F149" s="10"/>
      <c r="G149" s="10"/>
      <c r="H149" s="5"/>
      <c r="I149" s="10"/>
      <c r="J149" s="5"/>
      <c r="K149" s="5"/>
      <c r="L149" s="33">
        <f t="shared" si="24"/>
        <v>1239263.55</v>
      </c>
      <c r="M149" s="34"/>
      <c r="N149" s="34"/>
      <c r="O149" s="34"/>
      <c r="P149" s="5"/>
      <c r="Q149" s="35"/>
    </row>
    <row r="150" spans="1:17" ht="15.75" thickBot="1" x14ac:dyDescent="0.3">
      <c r="A150" s="36">
        <v>39783</v>
      </c>
      <c r="B150" s="9">
        <f t="shared" si="26"/>
        <v>1180251</v>
      </c>
      <c r="C150" s="37">
        <f t="shared" si="25"/>
        <v>59012.55</v>
      </c>
      <c r="D150" s="37">
        <f t="shared" si="25"/>
        <v>0</v>
      </c>
      <c r="E150" s="37">
        <f t="shared" si="25"/>
        <v>0</v>
      </c>
      <c r="F150" s="6"/>
      <c r="G150" s="6"/>
      <c r="H150" s="6"/>
      <c r="I150" s="6"/>
      <c r="J150" s="11">
        <f>(B150+C150+D150+E150+F139/12+H144/12+I139/12)/12*12</f>
        <v>1480310.3222886974</v>
      </c>
      <c r="K150" s="11"/>
      <c r="L150" s="37">
        <f t="shared" si="24"/>
        <v>2719573.8722886974</v>
      </c>
      <c r="M150" s="38">
        <v>360</v>
      </c>
      <c r="N150" s="39">
        <f>(B150+C150+D150+E150+F139/12+H144/12+I139/12+J150/12)/360*M150</f>
        <v>1603669.5158127556</v>
      </c>
      <c r="O150" s="39">
        <f>N150*12%/360*M150</f>
        <v>192440.34189753066</v>
      </c>
      <c r="P150" s="39">
        <f>SUM(L139:L150)+N150+O150</f>
        <v>21595381.455463354</v>
      </c>
      <c r="Q150" s="40"/>
    </row>
    <row r="151" spans="1:17" x14ac:dyDescent="0.25">
      <c r="A151" s="27">
        <v>39814</v>
      </c>
      <c r="B151" s="7">
        <v>1314274</v>
      </c>
      <c r="C151" s="28">
        <f>+B151*0.05</f>
        <v>65713.7</v>
      </c>
      <c r="D151" s="28">
        <v>0</v>
      </c>
      <c r="E151" s="28">
        <v>0</v>
      </c>
      <c r="F151" s="29">
        <f>(B151+C151+D151+E151+H144/12+I151/12)/30*15</f>
        <v>782523.54648102238</v>
      </c>
      <c r="G151" s="29">
        <f>B145/30*2</f>
        <v>78683.399999999994</v>
      </c>
      <c r="H151" s="4"/>
      <c r="I151" s="29">
        <f>(+B145+C145)*0.5</f>
        <v>619631.77500000002</v>
      </c>
      <c r="J151" s="4"/>
      <c r="K151" s="22">
        <f>+B150*12*0.18/5</f>
        <v>509868.43199999991</v>
      </c>
      <c r="L151" s="28">
        <f t="shared" si="24"/>
        <v>3370694.8534810222</v>
      </c>
      <c r="M151" s="30"/>
      <c r="N151" s="30"/>
      <c r="O151" s="30"/>
      <c r="P151" s="4"/>
      <c r="Q151" s="31">
        <f>+(B151*100/B150)-100</f>
        <v>11.355465913606508</v>
      </c>
    </row>
    <row r="152" spans="1:17" x14ac:dyDescent="0.25">
      <c r="A152" s="32">
        <v>39845</v>
      </c>
      <c r="B152" s="8">
        <f>+B151</f>
        <v>1314274</v>
      </c>
      <c r="C152" s="33">
        <f t="shared" si="25"/>
        <v>65713.7</v>
      </c>
      <c r="D152" s="33">
        <f>+D151</f>
        <v>0</v>
      </c>
      <c r="E152" s="33">
        <f>+E151</f>
        <v>0</v>
      </c>
      <c r="F152" s="5"/>
      <c r="G152" s="5"/>
      <c r="H152" s="5"/>
      <c r="I152" s="5"/>
      <c r="J152" s="5"/>
      <c r="K152" s="5"/>
      <c r="L152" s="33">
        <f t="shared" si="24"/>
        <v>1379987.7</v>
      </c>
      <c r="M152" s="34"/>
      <c r="N152" s="34"/>
      <c r="O152" s="34"/>
      <c r="P152" s="5"/>
      <c r="Q152" s="35"/>
    </row>
    <row r="153" spans="1:17" x14ac:dyDescent="0.25">
      <c r="A153" s="32">
        <v>39873</v>
      </c>
      <c r="B153" s="8">
        <f t="shared" ref="B153:B162" si="27">+B152</f>
        <v>1314274</v>
      </c>
      <c r="C153" s="33">
        <f t="shared" si="25"/>
        <v>65713.7</v>
      </c>
      <c r="D153" s="33">
        <f t="shared" si="25"/>
        <v>0</v>
      </c>
      <c r="E153" s="33">
        <f t="shared" si="25"/>
        <v>0</v>
      </c>
      <c r="F153" s="5"/>
      <c r="G153" s="5"/>
      <c r="H153" s="5"/>
      <c r="I153" s="5"/>
      <c r="J153" s="5"/>
      <c r="K153" s="5"/>
      <c r="L153" s="33">
        <f t="shared" si="24"/>
        <v>1379987.7</v>
      </c>
      <c r="M153" s="34"/>
      <c r="N153" s="34"/>
      <c r="O153" s="34"/>
      <c r="P153" s="5"/>
      <c r="Q153" s="35"/>
    </row>
    <row r="154" spans="1:17" x14ac:dyDescent="0.25">
      <c r="A154" s="32">
        <v>39904</v>
      </c>
      <c r="B154" s="8">
        <f t="shared" si="27"/>
        <v>1314274</v>
      </c>
      <c r="C154" s="33">
        <f t="shared" si="25"/>
        <v>65713.7</v>
      </c>
      <c r="D154" s="33">
        <f t="shared" si="25"/>
        <v>0</v>
      </c>
      <c r="E154" s="33">
        <f t="shared" si="25"/>
        <v>0</v>
      </c>
      <c r="F154" s="5"/>
      <c r="G154" s="5"/>
      <c r="H154" s="5"/>
      <c r="I154" s="5"/>
      <c r="J154" s="5"/>
      <c r="K154" s="5"/>
      <c r="L154" s="33">
        <f t="shared" si="24"/>
        <v>1379987.7</v>
      </c>
      <c r="M154" s="34"/>
      <c r="N154" s="34"/>
      <c r="O154" s="34"/>
      <c r="P154" s="5"/>
      <c r="Q154" s="35"/>
    </row>
    <row r="155" spans="1:17" x14ac:dyDescent="0.25">
      <c r="A155" s="32">
        <v>39934</v>
      </c>
      <c r="B155" s="8">
        <f t="shared" si="27"/>
        <v>1314274</v>
      </c>
      <c r="C155" s="33">
        <f t="shared" si="25"/>
        <v>65713.7</v>
      </c>
      <c r="D155" s="33">
        <f t="shared" si="25"/>
        <v>0</v>
      </c>
      <c r="E155" s="33">
        <f t="shared" si="25"/>
        <v>0</v>
      </c>
      <c r="F155" s="5"/>
      <c r="G155" s="5"/>
      <c r="H155" s="5"/>
      <c r="I155" s="5"/>
      <c r="J155" s="5"/>
      <c r="K155" s="5"/>
      <c r="L155" s="33">
        <f t="shared" si="24"/>
        <v>1379987.7</v>
      </c>
      <c r="M155" s="34"/>
      <c r="N155" s="34"/>
      <c r="O155" s="34"/>
      <c r="P155" s="5"/>
      <c r="Q155" s="35"/>
    </row>
    <row r="156" spans="1:17" x14ac:dyDescent="0.25">
      <c r="A156" s="32">
        <v>39965</v>
      </c>
      <c r="B156" s="8">
        <f t="shared" si="27"/>
        <v>1314274</v>
      </c>
      <c r="C156" s="33">
        <f t="shared" ref="B153:E168" si="28">+C155</f>
        <v>65713.7</v>
      </c>
      <c r="D156" s="33">
        <f t="shared" si="28"/>
        <v>0</v>
      </c>
      <c r="E156" s="33">
        <f t="shared" si="28"/>
        <v>0</v>
      </c>
      <c r="F156" s="5"/>
      <c r="G156" s="5"/>
      <c r="H156" s="10">
        <f>(B156+C156+D156+E156+F151/12)/30*37</f>
        <v>1782410.8611661051</v>
      </c>
      <c r="I156" s="5"/>
      <c r="J156" s="5"/>
      <c r="K156" s="5"/>
      <c r="L156" s="33">
        <f t="shared" si="24"/>
        <v>3162398.5611661049</v>
      </c>
      <c r="M156" s="34"/>
      <c r="N156" s="34"/>
      <c r="O156" s="34"/>
      <c r="P156" s="5"/>
      <c r="Q156" s="35"/>
    </row>
    <row r="157" spans="1:17" x14ac:dyDescent="0.25">
      <c r="A157" s="32">
        <v>39995</v>
      </c>
      <c r="B157" s="8">
        <f t="shared" si="27"/>
        <v>1314274</v>
      </c>
      <c r="C157" s="33">
        <f t="shared" si="28"/>
        <v>65713.7</v>
      </c>
      <c r="D157" s="33">
        <f t="shared" si="28"/>
        <v>0</v>
      </c>
      <c r="E157" s="33">
        <f t="shared" si="28"/>
        <v>0</v>
      </c>
      <c r="F157" s="5"/>
      <c r="G157" s="5"/>
      <c r="H157" s="5"/>
      <c r="I157" s="5"/>
      <c r="J157" s="5"/>
      <c r="K157" s="5"/>
      <c r="L157" s="33">
        <f t="shared" si="24"/>
        <v>1379987.7</v>
      </c>
      <c r="M157" s="34"/>
      <c r="N157" s="34"/>
      <c r="O157" s="34"/>
      <c r="P157" s="5"/>
      <c r="Q157" s="35"/>
    </row>
    <row r="158" spans="1:17" x14ac:dyDescent="0.25">
      <c r="A158" s="32">
        <v>40026</v>
      </c>
      <c r="B158" s="8">
        <f t="shared" si="27"/>
        <v>1314274</v>
      </c>
      <c r="C158" s="33">
        <f t="shared" si="28"/>
        <v>65713.7</v>
      </c>
      <c r="D158" s="33">
        <f t="shared" si="28"/>
        <v>0</v>
      </c>
      <c r="E158" s="33">
        <f t="shared" si="28"/>
        <v>0</v>
      </c>
      <c r="F158" s="5"/>
      <c r="G158" s="5"/>
      <c r="H158" s="5"/>
      <c r="I158" s="5"/>
      <c r="J158" s="5"/>
      <c r="K158" s="5"/>
      <c r="L158" s="33">
        <f t="shared" si="24"/>
        <v>1379987.7</v>
      </c>
      <c r="M158" s="34"/>
      <c r="N158" s="34"/>
      <c r="O158" s="34"/>
      <c r="P158" s="5"/>
      <c r="Q158" s="35"/>
    </row>
    <row r="159" spans="1:17" x14ac:dyDescent="0.25">
      <c r="A159" s="32">
        <v>40057</v>
      </c>
      <c r="B159" s="8">
        <f t="shared" si="27"/>
        <v>1314274</v>
      </c>
      <c r="C159" s="33">
        <f t="shared" si="28"/>
        <v>65713.7</v>
      </c>
      <c r="D159" s="33">
        <f t="shared" si="28"/>
        <v>0</v>
      </c>
      <c r="E159" s="33">
        <f t="shared" si="28"/>
        <v>0</v>
      </c>
      <c r="F159" s="5"/>
      <c r="G159" s="5"/>
      <c r="H159" s="5"/>
      <c r="I159" s="5"/>
      <c r="J159" s="5"/>
      <c r="K159" s="5"/>
      <c r="L159" s="33">
        <f t="shared" si="24"/>
        <v>1379987.7</v>
      </c>
      <c r="M159" s="34"/>
      <c r="N159" s="34"/>
      <c r="O159" s="34"/>
      <c r="P159" s="5"/>
      <c r="Q159" s="35"/>
    </row>
    <row r="160" spans="1:17" x14ac:dyDescent="0.25">
      <c r="A160" s="32">
        <v>40087</v>
      </c>
      <c r="B160" s="8">
        <f t="shared" si="27"/>
        <v>1314274</v>
      </c>
      <c r="C160" s="33">
        <f t="shared" si="28"/>
        <v>65713.7</v>
      </c>
      <c r="D160" s="33">
        <f t="shared" si="28"/>
        <v>0</v>
      </c>
      <c r="E160" s="33">
        <f t="shared" si="28"/>
        <v>0</v>
      </c>
      <c r="F160" s="5"/>
      <c r="G160" s="5"/>
      <c r="H160" s="5"/>
      <c r="I160" s="5"/>
      <c r="J160" s="5"/>
      <c r="K160" s="5"/>
      <c r="L160" s="33">
        <f t="shared" si="24"/>
        <v>1379987.7</v>
      </c>
      <c r="M160" s="34"/>
      <c r="N160" s="34"/>
      <c r="O160" s="34"/>
      <c r="P160" s="5"/>
      <c r="Q160" s="35"/>
    </row>
    <row r="161" spans="1:17" x14ac:dyDescent="0.25">
      <c r="A161" s="32">
        <v>40118</v>
      </c>
      <c r="B161" s="8">
        <f t="shared" si="27"/>
        <v>1314274</v>
      </c>
      <c r="C161" s="33">
        <f t="shared" si="28"/>
        <v>65713.7</v>
      </c>
      <c r="D161" s="33">
        <f t="shared" si="28"/>
        <v>0</v>
      </c>
      <c r="E161" s="33">
        <f t="shared" si="28"/>
        <v>0</v>
      </c>
      <c r="F161" s="10"/>
      <c r="G161" s="10"/>
      <c r="H161" s="5"/>
      <c r="I161" s="10"/>
      <c r="J161" s="5"/>
      <c r="K161" s="5"/>
      <c r="L161" s="33">
        <f t="shared" si="24"/>
        <v>1379987.7</v>
      </c>
      <c r="M161" s="34"/>
      <c r="N161" s="34"/>
      <c r="O161" s="34"/>
      <c r="P161" s="5"/>
      <c r="Q161" s="35"/>
    </row>
    <row r="162" spans="1:17" ht="15.75" thickBot="1" x14ac:dyDescent="0.3">
      <c r="A162" s="36">
        <v>40148</v>
      </c>
      <c r="B162" s="9">
        <f t="shared" si="27"/>
        <v>1314274</v>
      </c>
      <c r="C162" s="37">
        <f t="shared" si="28"/>
        <v>65713.7</v>
      </c>
      <c r="D162" s="37">
        <f t="shared" si="28"/>
        <v>0</v>
      </c>
      <c r="E162" s="37">
        <f t="shared" si="28"/>
        <v>0</v>
      </c>
      <c r="F162" s="6"/>
      <c r="G162" s="6"/>
      <c r="H162" s="6"/>
      <c r="I162" s="6"/>
      <c r="J162" s="11">
        <f>(B162+C162+D162+E162+F151/12+H156/12+I151/12)/12*12</f>
        <v>1645368.2152205943</v>
      </c>
      <c r="K162" s="11"/>
      <c r="L162" s="37">
        <f t="shared" si="24"/>
        <v>3025355.915220594</v>
      </c>
      <c r="M162" s="38">
        <v>360</v>
      </c>
      <c r="N162" s="39">
        <f>(B162+C162+D162+E162+F151/12+H156/12+I151/12+J162/12)/360*M162</f>
        <v>1782482.2331556436</v>
      </c>
      <c r="O162" s="39">
        <f>N162*12%/360*M162</f>
        <v>213897.86797867721</v>
      </c>
      <c r="P162" s="39">
        <f>SUM(L151:L162)+N162+O162</f>
        <v>23974718.73100204</v>
      </c>
      <c r="Q162" s="40"/>
    </row>
    <row r="163" spans="1:17" s="1" customFormat="1" x14ac:dyDescent="0.25">
      <c r="A163" s="27">
        <v>40179</v>
      </c>
      <c r="B163" s="7">
        <v>1367371</v>
      </c>
      <c r="C163" s="28">
        <f>+B163*0.05</f>
        <v>68368.55</v>
      </c>
      <c r="D163" s="28">
        <v>0</v>
      </c>
      <c r="E163" s="28">
        <v>0</v>
      </c>
      <c r="F163" s="29">
        <f>(B163+C163+D163+E163+H156/12+I163/12)/30*15</f>
        <v>820886.63796525437</v>
      </c>
      <c r="G163" s="29">
        <f>B157/30*2</f>
        <v>87618.266666666663</v>
      </c>
      <c r="H163" s="4"/>
      <c r="I163" s="29">
        <f>(+B157+C157)*0.5</f>
        <v>689993.85</v>
      </c>
      <c r="J163" s="4"/>
      <c r="K163" s="22">
        <f>+B162*12*0.18/5</f>
        <v>567766.36800000002</v>
      </c>
      <c r="L163" s="28">
        <f t="shared" si="24"/>
        <v>3602004.6726319212</v>
      </c>
      <c r="M163" s="30"/>
      <c r="N163" s="30"/>
      <c r="O163" s="30"/>
      <c r="P163" s="4"/>
      <c r="Q163" s="31">
        <f>+(B163*100/B162)-100</f>
        <v>4.0400251393544977</v>
      </c>
    </row>
    <row r="164" spans="1:17" s="1" customFormat="1" x14ac:dyDescent="0.25">
      <c r="A164" s="32">
        <v>40210</v>
      </c>
      <c r="B164" s="8">
        <f>+B163</f>
        <v>1367371</v>
      </c>
      <c r="C164" s="33">
        <f t="shared" si="28"/>
        <v>68368.55</v>
      </c>
      <c r="D164" s="33">
        <f>+D163</f>
        <v>0</v>
      </c>
      <c r="E164" s="33">
        <f>+E163</f>
        <v>0</v>
      </c>
      <c r="F164" s="5"/>
      <c r="G164" s="5"/>
      <c r="H164" s="5"/>
      <c r="I164" s="5"/>
      <c r="J164" s="5"/>
      <c r="K164" s="5"/>
      <c r="L164" s="33">
        <f t="shared" si="24"/>
        <v>1435739.55</v>
      </c>
      <c r="M164" s="34"/>
      <c r="N164" s="34"/>
      <c r="O164" s="34"/>
      <c r="P164" s="5"/>
      <c r="Q164" s="35"/>
    </row>
    <row r="165" spans="1:17" s="1" customFormat="1" x14ac:dyDescent="0.25">
      <c r="A165" s="32">
        <v>40238</v>
      </c>
      <c r="B165" s="8">
        <f t="shared" ref="B165:B174" si="29">+B164</f>
        <v>1367371</v>
      </c>
      <c r="C165" s="33">
        <f t="shared" si="28"/>
        <v>68368.55</v>
      </c>
      <c r="D165" s="33">
        <f t="shared" si="28"/>
        <v>0</v>
      </c>
      <c r="E165" s="33">
        <f t="shared" si="28"/>
        <v>0</v>
      </c>
      <c r="F165" s="5"/>
      <c r="G165" s="5"/>
      <c r="H165" s="5"/>
      <c r="I165" s="5"/>
      <c r="J165" s="5"/>
      <c r="K165" s="5"/>
      <c r="L165" s="33">
        <f t="shared" si="24"/>
        <v>1435739.55</v>
      </c>
      <c r="M165" s="34"/>
      <c r="N165" s="34"/>
      <c r="O165" s="34"/>
      <c r="P165" s="5"/>
      <c r="Q165" s="35"/>
    </row>
    <row r="166" spans="1:17" s="1" customFormat="1" x14ac:dyDescent="0.25">
      <c r="A166" s="32">
        <v>40269</v>
      </c>
      <c r="B166" s="8">
        <f t="shared" si="29"/>
        <v>1367371</v>
      </c>
      <c r="C166" s="33">
        <f t="shared" si="28"/>
        <v>68368.55</v>
      </c>
      <c r="D166" s="33">
        <f t="shared" si="28"/>
        <v>0</v>
      </c>
      <c r="E166" s="33">
        <f t="shared" si="28"/>
        <v>0</v>
      </c>
      <c r="F166" s="5"/>
      <c r="G166" s="5"/>
      <c r="H166" s="5"/>
      <c r="I166" s="5"/>
      <c r="J166" s="5"/>
      <c r="K166" s="5"/>
      <c r="L166" s="33">
        <f t="shared" si="24"/>
        <v>1435739.55</v>
      </c>
      <c r="M166" s="34"/>
      <c r="N166" s="34"/>
      <c r="O166" s="34"/>
      <c r="P166" s="5"/>
      <c r="Q166" s="35"/>
    </row>
    <row r="167" spans="1:17" s="1" customFormat="1" x14ac:dyDescent="0.25">
      <c r="A167" s="32">
        <v>40299</v>
      </c>
      <c r="B167" s="8">
        <f t="shared" si="29"/>
        <v>1367371</v>
      </c>
      <c r="C167" s="33">
        <f t="shared" si="28"/>
        <v>68368.55</v>
      </c>
      <c r="D167" s="33">
        <f t="shared" si="28"/>
        <v>0</v>
      </c>
      <c r="E167" s="33">
        <f t="shared" si="28"/>
        <v>0</v>
      </c>
      <c r="F167" s="5"/>
      <c r="G167" s="5"/>
      <c r="H167" s="5"/>
      <c r="I167" s="5"/>
      <c r="J167" s="5"/>
      <c r="K167" s="5"/>
      <c r="L167" s="33">
        <f t="shared" si="24"/>
        <v>1435739.55</v>
      </c>
      <c r="M167" s="34"/>
      <c r="N167" s="34"/>
      <c r="O167" s="34"/>
      <c r="P167" s="5"/>
      <c r="Q167" s="35"/>
    </row>
    <row r="168" spans="1:17" s="1" customFormat="1" x14ac:dyDescent="0.25">
      <c r="A168" s="32">
        <v>40330</v>
      </c>
      <c r="B168" s="8">
        <f t="shared" si="29"/>
        <v>1367371</v>
      </c>
      <c r="C168" s="33">
        <f t="shared" si="28"/>
        <v>68368.55</v>
      </c>
      <c r="D168" s="33">
        <f t="shared" si="28"/>
        <v>0</v>
      </c>
      <c r="E168" s="33">
        <f t="shared" si="28"/>
        <v>0</v>
      </c>
      <c r="F168" s="5"/>
      <c r="G168" s="5"/>
      <c r="H168" s="10">
        <f>(B168+C168+D168+E168+F163/12)/30*37</f>
        <v>1855114.3494575399</v>
      </c>
      <c r="I168" s="5"/>
      <c r="J168" s="5"/>
      <c r="K168" s="5"/>
      <c r="L168" s="33">
        <f t="shared" si="24"/>
        <v>3290853.8994575399</v>
      </c>
      <c r="M168" s="34"/>
      <c r="N168" s="34"/>
      <c r="O168" s="34"/>
      <c r="P168" s="5"/>
      <c r="Q168" s="35"/>
    </row>
    <row r="169" spans="1:17" s="1" customFormat="1" x14ac:dyDescent="0.25">
      <c r="A169" s="32">
        <v>40360</v>
      </c>
      <c r="B169" s="8">
        <f t="shared" si="29"/>
        <v>1367371</v>
      </c>
      <c r="C169" s="33">
        <f t="shared" ref="B165:E180" si="30">+C168</f>
        <v>68368.55</v>
      </c>
      <c r="D169" s="33">
        <f t="shared" si="30"/>
        <v>0</v>
      </c>
      <c r="E169" s="33">
        <f t="shared" si="30"/>
        <v>0</v>
      </c>
      <c r="F169" s="5"/>
      <c r="G169" s="5"/>
      <c r="H169" s="5"/>
      <c r="I169" s="5"/>
      <c r="J169" s="5"/>
      <c r="K169" s="5"/>
      <c r="L169" s="33">
        <f t="shared" si="24"/>
        <v>1435739.55</v>
      </c>
      <c r="M169" s="34"/>
      <c r="N169" s="34"/>
      <c r="O169" s="34"/>
      <c r="P169" s="5"/>
      <c r="Q169" s="35"/>
    </row>
    <row r="170" spans="1:17" s="1" customFormat="1" x14ac:dyDescent="0.25">
      <c r="A170" s="32">
        <v>40391</v>
      </c>
      <c r="B170" s="8">
        <f t="shared" si="29"/>
        <v>1367371</v>
      </c>
      <c r="C170" s="33">
        <f t="shared" si="30"/>
        <v>68368.55</v>
      </c>
      <c r="D170" s="33">
        <f t="shared" si="30"/>
        <v>0</v>
      </c>
      <c r="E170" s="33">
        <f t="shared" si="30"/>
        <v>0</v>
      </c>
      <c r="F170" s="5"/>
      <c r="G170" s="5"/>
      <c r="H170" s="5"/>
      <c r="I170" s="5"/>
      <c r="J170" s="5"/>
      <c r="K170" s="5"/>
      <c r="L170" s="33">
        <f t="shared" si="24"/>
        <v>1435739.55</v>
      </c>
      <c r="M170" s="34"/>
      <c r="N170" s="34"/>
      <c r="O170" s="34"/>
      <c r="P170" s="5"/>
      <c r="Q170" s="35"/>
    </row>
    <row r="171" spans="1:17" s="1" customFormat="1" x14ac:dyDescent="0.25">
      <c r="A171" s="32">
        <v>40422</v>
      </c>
      <c r="B171" s="8">
        <f t="shared" si="29"/>
        <v>1367371</v>
      </c>
      <c r="C171" s="33">
        <f t="shared" si="30"/>
        <v>68368.55</v>
      </c>
      <c r="D171" s="33">
        <f t="shared" si="30"/>
        <v>0</v>
      </c>
      <c r="E171" s="33">
        <f t="shared" si="30"/>
        <v>0</v>
      </c>
      <c r="F171" s="5"/>
      <c r="G171" s="5"/>
      <c r="H171" s="5"/>
      <c r="I171" s="5"/>
      <c r="J171" s="5"/>
      <c r="K171" s="5"/>
      <c r="L171" s="33">
        <f t="shared" si="24"/>
        <v>1435739.55</v>
      </c>
      <c r="M171" s="34"/>
      <c r="N171" s="34"/>
      <c r="O171" s="34"/>
      <c r="P171" s="5"/>
      <c r="Q171" s="35"/>
    </row>
    <row r="172" spans="1:17" s="1" customFormat="1" x14ac:dyDescent="0.25">
      <c r="A172" s="32">
        <v>40452</v>
      </c>
      <c r="B172" s="8">
        <f t="shared" si="29"/>
        <v>1367371</v>
      </c>
      <c r="C172" s="33">
        <f t="shared" si="30"/>
        <v>68368.55</v>
      </c>
      <c r="D172" s="33">
        <f t="shared" si="30"/>
        <v>0</v>
      </c>
      <c r="E172" s="33">
        <f t="shared" si="30"/>
        <v>0</v>
      </c>
      <c r="F172" s="5"/>
      <c r="G172" s="5"/>
      <c r="H172" s="5"/>
      <c r="I172" s="5"/>
      <c r="J172" s="5"/>
      <c r="K172" s="5"/>
      <c r="L172" s="33">
        <f t="shared" si="24"/>
        <v>1435739.55</v>
      </c>
      <c r="M172" s="34"/>
      <c r="N172" s="34"/>
      <c r="O172" s="34"/>
      <c r="P172" s="5"/>
      <c r="Q172" s="35"/>
    </row>
    <row r="173" spans="1:17" s="1" customFormat="1" x14ac:dyDescent="0.25">
      <c r="A173" s="32">
        <v>40483</v>
      </c>
      <c r="B173" s="8">
        <f t="shared" si="29"/>
        <v>1367371</v>
      </c>
      <c r="C173" s="33">
        <f t="shared" si="30"/>
        <v>68368.55</v>
      </c>
      <c r="D173" s="33">
        <f t="shared" si="30"/>
        <v>0</v>
      </c>
      <c r="E173" s="33">
        <f t="shared" si="30"/>
        <v>0</v>
      </c>
      <c r="F173" s="10"/>
      <c r="G173" s="10"/>
      <c r="H173" s="5"/>
      <c r="I173" s="10"/>
      <c r="J173" s="5"/>
      <c r="K173" s="5"/>
      <c r="L173" s="33">
        <f t="shared" si="24"/>
        <v>1435739.55</v>
      </c>
      <c r="M173" s="34"/>
      <c r="N173" s="34"/>
      <c r="O173" s="34"/>
      <c r="P173" s="5"/>
      <c r="Q173" s="35"/>
    </row>
    <row r="174" spans="1:17" s="1" customFormat="1" ht="15.75" thickBot="1" x14ac:dyDescent="0.3">
      <c r="A174" s="36">
        <v>40513</v>
      </c>
      <c r="B174" s="9">
        <f t="shared" si="29"/>
        <v>1367371</v>
      </c>
      <c r="C174" s="37">
        <f t="shared" si="30"/>
        <v>68368.55</v>
      </c>
      <c r="D174" s="37">
        <f t="shared" si="30"/>
        <v>0</v>
      </c>
      <c r="E174" s="37">
        <f t="shared" si="30"/>
        <v>0</v>
      </c>
      <c r="F174" s="6"/>
      <c r="G174" s="6"/>
      <c r="H174" s="6"/>
      <c r="I174" s="6"/>
      <c r="J174" s="11">
        <f>(B174+C174+D174+E174+F163/12+H168/12+I163/12)/12*12</f>
        <v>1716239.1197852329</v>
      </c>
      <c r="K174" s="11"/>
      <c r="L174" s="37">
        <f t="shared" si="24"/>
        <v>3151978.6697852332</v>
      </c>
      <c r="M174" s="38">
        <v>360</v>
      </c>
      <c r="N174" s="39">
        <f>(B174+C174+D174+E174+F163/12+H168/12+I163/12+J174/12)/360*M174</f>
        <v>1859259.0464340025</v>
      </c>
      <c r="O174" s="39">
        <f>N174*12%/360*M174</f>
        <v>223111.08557208028</v>
      </c>
      <c r="P174" s="39">
        <f>SUM(L163:L174)+N174+O174</f>
        <v>25048863.32388078</v>
      </c>
      <c r="Q174" s="40"/>
    </row>
    <row r="175" spans="1:17" s="1" customFormat="1" x14ac:dyDescent="0.25">
      <c r="A175" s="27">
        <v>40544</v>
      </c>
      <c r="B175" s="7">
        <v>1421109</v>
      </c>
      <c r="C175" s="28">
        <f>+B175*0.07</f>
        <v>99477.63</v>
      </c>
      <c r="D175" s="28">
        <v>0</v>
      </c>
      <c r="E175" s="28">
        <v>0</v>
      </c>
      <c r="F175" s="29">
        <f>(B175+C175+D175+E175+H168/12+I175/12)/30*15</f>
        <v>867500.98685239744</v>
      </c>
      <c r="G175" s="29">
        <f>B169/30*2</f>
        <v>91158.066666666666</v>
      </c>
      <c r="H175" s="4"/>
      <c r="I175" s="29">
        <f>(+B169+C169)*0.5</f>
        <v>717869.77500000002</v>
      </c>
      <c r="J175" s="4"/>
      <c r="K175" s="22">
        <f>+B174*12*0.18/5</f>
        <v>590704.272</v>
      </c>
      <c r="L175" s="28">
        <f t="shared" si="24"/>
        <v>3787819.7305190638</v>
      </c>
      <c r="M175" s="30"/>
      <c r="N175" s="30"/>
      <c r="O175" s="30"/>
      <c r="P175" s="4"/>
      <c r="Q175" s="31">
        <f>+(B175*100/B174)-100</f>
        <v>3.9300233806333438</v>
      </c>
    </row>
    <row r="176" spans="1:17" s="1" customFormat="1" x14ac:dyDescent="0.25">
      <c r="A176" s="32">
        <v>40575</v>
      </c>
      <c r="B176" s="8">
        <f>+B175</f>
        <v>1421109</v>
      </c>
      <c r="C176" s="33">
        <f t="shared" si="30"/>
        <v>99477.63</v>
      </c>
      <c r="D176" s="33">
        <f>+D175</f>
        <v>0</v>
      </c>
      <c r="E176" s="33">
        <f>+E175</f>
        <v>0</v>
      </c>
      <c r="F176" s="5"/>
      <c r="G176" s="5"/>
      <c r="H176" s="5"/>
      <c r="I176" s="5"/>
      <c r="J176" s="5"/>
      <c r="K176" s="5"/>
      <c r="L176" s="33">
        <f t="shared" si="24"/>
        <v>1520586.63</v>
      </c>
      <c r="M176" s="34"/>
      <c r="N176" s="34"/>
      <c r="O176" s="34"/>
      <c r="P176" s="5"/>
      <c r="Q176" s="35"/>
    </row>
    <row r="177" spans="1:17" s="1" customFormat="1" x14ac:dyDescent="0.25">
      <c r="A177" s="32">
        <v>40603</v>
      </c>
      <c r="B177" s="8">
        <f t="shared" ref="B177:B186" si="31">+B176</f>
        <v>1421109</v>
      </c>
      <c r="C177" s="33">
        <f t="shared" si="30"/>
        <v>99477.63</v>
      </c>
      <c r="D177" s="33">
        <f t="shared" si="30"/>
        <v>0</v>
      </c>
      <c r="E177" s="33">
        <f t="shared" si="30"/>
        <v>0</v>
      </c>
      <c r="F177" s="5"/>
      <c r="G177" s="5"/>
      <c r="H177" s="5"/>
      <c r="I177" s="5"/>
      <c r="J177" s="5"/>
      <c r="K177" s="5"/>
      <c r="L177" s="33">
        <f t="shared" si="24"/>
        <v>1520586.63</v>
      </c>
      <c r="M177" s="34"/>
      <c r="N177" s="34"/>
      <c r="O177" s="34"/>
      <c r="P177" s="5"/>
      <c r="Q177" s="35"/>
    </row>
    <row r="178" spans="1:17" s="1" customFormat="1" x14ac:dyDescent="0.25">
      <c r="A178" s="32">
        <v>40634</v>
      </c>
      <c r="B178" s="8">
        <f t="shared" si="31"/>
        <v>1421109</v>
      </c>
      <c r="C178" s="33">
        <f t="shared" si="30"/>
        <v>99477.63</v>
      </c>
      <c r="D178" s="33">
        <f t="shared" si="30"/>
        <v>0</v>
      </c>
      <c r="E178" s="33">
        <f t="shared" si="30"/>
        <v>0</v>
      </c>
      <c r="F178" s="5"/>
      <c r="G178" s="5"/>
      <c r="H178" s="5"/>
      <c r="I178" s="5"/>
      <c r="J178" s="5"/>
      <c r="K178" s="5"/>
      <c r="L178" s="33">
        <f t="shared" si="24"/>
        <v>1520586.63</v>
      </c>
      <c r="M178" s="34"/>
      <c r="N178" s="34"/>
      <c r="O178" s="34"/>
      <c r="P178" s="5"/>
      <c r="Q178" s="35"/>
    </row>
    <row r="179" spans="1:17" s="1" customFormat="1" x14ac:dyDescent="0.25">
      <c r="A179" s="32">
        <v>40664</v>
      </c>
      <c r="B179" s="8">
        <f t="shared" si="31"/>
        <v>1421109</v>
      </c>
      <c r="C179" s="33">
        <f t="shared" si="30"/>
        <v>99477.63</v>
      </c>
      <c r="D179" s="33">
        <f t="shared" si="30"/>
        <v>0</v>
      </c>
      <c r="E179" s="33">
        <f t="shared" si="30"/>
        <v>0</v>
      </c>
      <c r="F179" s="5"/>
      <c r="G179" s="5"/>
      <c r="H179" s="5"/>
      <c r="I179" s="5"/>
      <c r="J179" s="5"/>
      <c r="K179" s="5"/>
      <c r="L179" s="33">
        <f t="shared" si="24"/>
        <v>1520586.63</v>
      </c>
      <c r="M179" s="34"/>
      <c r="N179" s="34"/>
      <c r="O179" s="34"/>
      <c r="P179" s="5"/>
      <c r="Q179" s="35"/>
    </row>
    <row r="180" spans="1:17" s="1" customFormat="1" x14ac:dyDescent="0.25">
      <c r="A180" s="32">
        <v>40695</v>
      </c>
      <c r="B180" s="8">
        <f t="shared" si="31"/>
        <v>1421109</v>
      </c>
      <c r="C180" s="33">
        <f t="shared" si="30"/>
        <v>99477.63</v>
      </c>
      <c r="D180" s="33">
        <f t="shared" si="30"/>
        <v>0</v>
      </c>
      <c r="E180" s="33">
        <f t="shared" si="30"/>
        <v>0</v>
      </c>
      <c r="F180" s="5"/>
      <c r="G180" s="5"/>
      <c r="H180" s="10">
        <f>(B180+C180+D180+E180+F175/12)/30*37</f>
        <v>1964550.0006487186</v>
      </c>
      <c r="I180" s="5"/>
      <c r="J180" s="5"/>
      <c r="K180" s="5"/>
      <c r="L180" s="33">
        <f t="shared" si="24"/>
        <v>3485136.6306487182</v>
      </c>
      <c r="M180" s="34"/>
      <c r="N180" s="34"/>
      <c r="O180" s="34"/>
      <c r="P180" s="5"/>
      <c r="Q180" s="35"/>
    </row>
    <row r="181" spans="1:17" s="1" customFormat="1" x14ac:dyDescent="0.25">
      <c r="A181" s="32">
        <v>40725</v>
      </c>
      <c r="B181" s="8">
        <f t="shared" si="31"/>
        <v>1421109</v>
      </c>
      <c r="C181" s="33">
        <f t="shared" ref="B177:E192" si="32">+C180</f>
        <v>99477.63</v>
      </c>
      <c r="D181" s="33">
        <f t="shared" si="32"/>
        <v>0</v>
      </c>
      <c r="E181" s="33">
        <f t="shared" si="32"/>
        <v>0</v>
      </c>
      <c r="F181" s="5"/>
      <c r="G181" s="5"/>
      <c r="H181" s="5"/>
      <c r="I181" s="5"/>
      <c r="J181" s="5"/>
      <c r="K181" s="5"/>
      <c r="L181" s="33">
        <f t="shared" si="24"/>
        <v>1520586.63</v>
      </c>
      <c r="M181" s="34"/>
      <c r="N181" s="34"/>
      <c r="O181" s="34"/>
      <c r="P181" s="5"/>
      <c r="Q181" s="35"/>
    </row>
    <row r="182" spans="1:17" s="1" customFormat="1" x14ac:dyDescent="0.25">
      <c r="A182" s="32">
        <v>40756</v>
      </c>
      <c r="B182" s="8">
        <f t="shared" si="31"/>
        <v>1421109</v>
      </c>
      <c r="C182" s="33">
        <f t="shared" si="32"/>
        <v>99477.63</v>
      </c>
      <c r="D182" s="33">
        <f t="shared" si="32"/>
        <v>0</v>
      </c>
      <c r="E182" s="33">
        <f t="shared" si="32"/>
        <v>0</v>
      </c>
      <c r="F182" s="5"/>
      <c r="G182" s="5"/>
      <c r="H182" s="5"/>
      <c r="I182" s="5"/>
      <c r="J182" s="5"/>
      <c r="K182" s="5"/>
      <c r="L182" s="33">
        <f t="shared" si="24"/>
        <v>1520586.63</v>
      </c>
      <c r="M182" s="34"/>
      <c r="N182" s="34"/>
      <c r="O182" s="34"/>
      <c r="P182" s="5"/>
      <c r="Q182" s="35"/>
    </row>
    <row r="183" spans="1:17" s="1" customFormat="1" x14ac:dyDescent="0.25">
      <c r="A183" s="32">
        <v>40787</v>
      </c>
      <c r="B183" s="8">
        <f t="shared" si="31"/>
        <v>1421109</v>
      </c>
      <c r="C183" s="33">
        <f t="shared" si="32"/>
        <v>99477.63</v>
      </c>
      <c r="D183" s="33">
        <f t="shared" si="32"/>
        <v>0</v>
      </c>
      <c r="E183" s="33">
        <f t="shared" si="32"/>
        <v>0</v>
      </c>
      <c r="F183" s="5"/>
      <c r="G183" s="5"/>
      <c r="H183" s="5"/>
      <c r="I183" s="5"/>
      <c r="J183" s="5"/>
      <c r="K183" s="5"/>
      <c r="L183" s="33">
        <f t="shared" si="24"/>
        <v>1520586.63</v>
      </c>
      <c r="M183" s="34"/>
      <c r="N183" s="34"/>
      <c r="O183" s="34"/>
      <c r="P183" s="5"/>
      <c r="Q183" s="35"/>
    </row>
    <row r="184" spans="1:17" s="1" customFormat="1" x14ac:dyDescent="0.25">
      <c r="A184" s="32">
        <v>40817</v>
      </c>
      <c r="B184" s="8">
        <f t="shared" si="31"/>
        <v>1421109</v>
      </c>
      <c r="C184" s="33">
        <f t="shared" si="32"/>
        <v>99477.63</v>
      </c>
      <c r="D184" s="33">
        <f t="shared" si="32"/>
        <v>0</v>
      </c>
      <c r="E184" s="33">
        <f t="shared" si="32"/>
        <v>0</v>
      </c>
      <c r="F184" s="5"/>
      <c r="G184" s="5"/>
      <c r="H184" s="5"/>
      <c r="I184" s="5"/>
      <c r="J184" s="5"/>
      <c r="K184" s="5"/>
      <c r="L184" s="33">
        <f t="shared" si="24"/>
        <v>1520586.63</v>
      </c>
      <c r="M184" s="34"/>
      <c r="N184" s="34"/>
      <c r="O184" s="34"/>
      <c r="P184" s="5"/>
      <c r="Q184" s="35"/>
    </row>
    <row r="185" spans="1:17" s="1" customFormat="1" x14ac:dyDescent="0.25">
      <c r="A185" s="32">
        <v>40848</v>
      </c>
      <c r="B185" s="8">
        <f t="shared" si="31"/>
        <v>1421109</v>
      </c>
      <c r="C185" s="33">
        <f t="shared" si="32"/>
        <v>99477.63</v>
      </c>
      <c r="D185" s="33">
        <f t="shared" si="32"/>
        <v>0</v>
      </c>
      <c r="E185" s="33">
        <f t="shared" si="32"/>
        <v>0</v>
      </c>
      <c r="F185" s="10"/>
      <c r="G185" s="10"/>
      <c r="H185" s="5"/>
      <c r="I185" s="10"/>
      <c r="J185" s="5"/>
      <c r="K185" s="5"/>
      <c r="L185" s="33">
        <f t="shared" si="24"/>
        <v>1520586.63</v>
      </c>
      <c r="M185" s="34"/>
      <c r="N185" s="34"/>
      <c r="O185" s="34"/>
      <c r="P185" s="5"/>
      <c r="Q185" s="35"/>
    </row>
    <row r="186" spans="1:17" s="1" customFormat="1" ht="15.75" thickBot="1" x14ac:dyDescent="0.3">
      <c r="A186" s="36">
        <v>40878</v>
      </c>
      <c r="B186" s="9">
        <f t="shared" si="31"/>
        <v>1421109</v>
      </c>
      <c r="C186" s="37">
        <f t="shared" si="32"/>
        <v>99477.63</v>
      </c>
      <c r="D186" s="37">
        <f t="shared" si="32"/>
        <v>0</v>
      </c>
      <c r="E186" s="37">
        <f t="shared" si="32"/>
        <v>0</v>
      </c>
      <c r="F186" s="6"/>
      <c r="G186" s="6"/>
      <c r="H186" s="6"/>
      <c r="I186" s="6"/>
      <c r="J186" s="11">
        <f>(B186+C186+D186+E186+F175/12+H180/12+I175/12)/12*12</f>
        <v>1816413.3602084261</v>
      </c>
      <c r="K186" s="11"/>
      <c r="L186" s="37">
        <f t="shared" si="24"/>
        <v>3336999.990208426</v>
      </c>
      <c r="M186" s="38">
        <v>360</v>
      </c>
      <c r="N186" s="39">
        <f>(B186+C186+D186+E186+F175/12+H180/12+I175/12+J186/12)/360*M186</f>
        <v>1967781.1402257951</v>
      </c>
      <c r="O186" s="39">
        <f>N186*12%/360*M186</f>
        <v>236133.73682709542</v>
      </c>
      <c r="P186" s="39">
        <f>SUM(L175:L186)+N186+O186</f>
        <v>26499150.898429088</v>
      </c>
      <c r="Q186" s="40"/>
    </row>
    <row r="187" spans="1:17" s="1" customFormat="1" x14ac:dyDescent="0.25">
      <c r="A187" s="27">
        <v>40909</v>
      </c>
      <c r="B187" s="7">
        <v>1499270</v>
      </c>
      <c r="C187" s="28">
        <f>+B187*0.07</f>
        <v>104948.90000000001</v>
      </c>
      <c r="D187" s="28">
        <v>0</v>
      </c>
      <c r="E187" s="28">
        <v>0</v>
      </c>
      <c r="F187" s="29">
        <f>(B187+C187+D187+E187+H180/12+I187/12)/30*15</f>
        <v>915644.58815202978</v>
      </c>
      <c r="G187" s="29">
        <f>B181/30*2</f>
        <v>94740.6</v>
      </c>
      <c r="H187" s="4"/>
      <c r="I187" s="29">
        <f>(+B181+C181)*0.5</f>
        <v>760293.31499999994</v>
      </c>
      <c r="J187" s="4"/>
      <c r="K187" s="22">
        <f>+B186*12*0.18/5</f>
        <v>613919.08799999999</v>
      </c>
      <c r="L187" s="28">
        <f t="shared" si="24"/>
        <v>3988816.49115203</v>
      </c>
      <c r="M187" s="30"/>
      <c r="N187" s="30"/>
      <c r="O187" s="30"/>
      <c r="P187" s="4"/>
      <c r="Q187" s="31">
        <f>+(B187*100/B186)-100</f>
        <v>5.5000003518378975</v>
      </c>
    </row>
    <row r="188" spans="1:17" s="1" customFormat="1" x14ac:dyDescent="0.25">
      <c r="A188" s="32">
        <v>40940</v>
      </c>
      <c r="B188" s="8">
        <f>+B187</f>
        <v>1499270</v>
      </c>
      <c r="C188" s="33">
        <f t="shared" si="32"/>
        <v>104948.90000000001</v>
      </c>
      <c r="D188" s="33">
        <f>+D187</f>
        <v>0</v>
      </c>
      <c r="E188" s="33">
        <f>+E187</f>
        <v>0</v>
      </c>
      <c r="F188" s="5"/>
      <c r="G188" s="5"/>
      <c r="H188" s="5"/>
      <c r="I188" s="5"/>
      <c r="J188" s="5"/>
      <c r="K188" s="5"/>
      <c r="L188" s="33">
        <f t="shared" si="24"/>
        <v>1604218.9</v>
      </c>
      <c r="M188" s="34"/>
      <c r="N188" s="34"/>
      <c r="O188" s="34"/>
      <c r="P188" s="5"/>
      <c r="Q188" s="35"/>
    </row>
    <row r="189" spans="1:17" s="1" customFormat="1" x14ac:dyDescent="0.25">
      <c r="A189" s="32">
        <v>40969</v>
      </c>
      <c r="B189" s="8">
        <f t="shared" ref="B189:B198" si="33">+B188</f>
        <v>1499270</v>
      </c>
      <c r="C189" s="33">
        <f t="shared" si="32"/>
        <v>104948.90000000001</v>
      </c>
      <c r="D189" s="33">
        <f t="shared" si="32"/>
        <v>0</v>
      </c>
      <c r="E189" s="33">
        <f t="shared" si="32"/>
        <v>0</v>
      </c>
      <c r="F189" s="5"/>
      <c r="G189" s="5"/>
      <c r="H189" s="5"/>
      <c r="I189" s="5"/>
      <c r="J189" s="5"/>
      <c r="K189" s="5"/>
      <c r="L189" s="33">
        <f t="shared" si="24"/>
        <v>1604218.9</v>
      </c>
      <c r="M189" s="34"/>
      <c r="N189" s="34"/>
      <c r="O189" s="34"/>
      <c r="P189" s="5"/>
      <c r="Q189" s="35"/>
    </row>
    <row r="190" spans="1:17" s="1" customFormat="1" x14ac:dyDescent="0.25">
      <c r="A190" s="32">
        <v>41000</v>
      </c>
      <c r="B190" s="8">
        <f t="shared" si="33"/>
        <v>1499270</v>
      </c>
      <c r="C190" s="33">
        <f t="shared" si="32"/>
        <v>104948.90000000001</v>
      </c>
      <c r="D190" s="33">
        <f t="shared" si="32"/>
        <v>0</v>
      </c>
      <c r="E190" s="33">
        <f t="shared" si="32"/>
        <v>0</v>
      </c>
      <c r="F190" s="5"/>
      <c r="G190" s="5"/>
      <c r="H190" s="5"/>
      <c r="I190" s="5"/>
      <c r="J190" s="5"/>
      <c r="K190" s="5"/>
      <c r="L190" s="33">
        <f t="shared" si="24"/>
        <v>1604218.9</v>
      </c>
      <c r="M190" s="34"/>
      <c r="N190" s="34"/>
      <c r="O190" s="34"/>
      <c r="P190" s="5"/>
      <c r="Q190" s="35"/>
    </row>
    <row r="191" spans="1:17" s="1" customFormat="1" x14ac:dyDescent="0.25">
      <c r="A191" s="32">
        <v>41030</v>
      </c>
      <c r="B191" s="8">
        <f t="shared" si="33"/>
        <v>1499270</v>
      </c>
      <c r="C191" s="33">
        <f t="shared" si="32"/>
        <v>104948.90000000001</v>
      </c>
      <c r="D191" s="33">
        <f t="shared" si="32"/>
        <v>0</v>
      </c>
      <c r="E191" s="33">
        <f t="shared" si="32"/>
        <v>0</v>
      </c>
      <c r="F191" s="5"/>
      <c r="G191" s="5"/>
      <c r="H191" s="5"/>
      <c r="I191" s="5"/>
      <c r="J191" s="5"/>
      <c r="K191" s="5"/>
      <c r="L191" s="33">
        <f t="shared" si="24"/>
        <v>1604218.9</v>
      </c>
      <c r="M191" s="34"/>
      <c r="N191" s="34"/>
      <c r="O191" s="34"/>
      <c r="P191" s="5"/>
      <c r="Q191" s="35"/>
    </row>
    <row r="192" spans="1:17" s="1" customFormat="1" x14ac:dyDescent="0.25">
      <c r="A192" s="32">
        <v>41061</v>
      </c>
      <c r="B192" s="8">
        <f t="shared" si="33"/>
        <v>1499270</v>
      </c>
      <c r="C192" s="33">
        <f t="shared" si="32"/>
        <v>104948.90000000001</v>
      </c>
      <c r="D192" s="33">
        <f t="shared" si="32"/>
        <v>0</v>
      </c>
      <c r="E192" s="33">
        <f t="shared" si="32"/>
        <v>0</v>
      </c>
      <c r="F192" s="5"/>
      <c r="G192" s="5"/>
      <c r="H192" s="10">
        <f>(B192+C192+D192+E192+F187/12)/30*37</f>
        <v>2072644.5593378474</v>
      </c>
      <c r="I192" s="5"/>
      <c r="J192" s="5"/>
      <c r="K192" s="5"/>
      <c r="L192" s="33">
        <f t="shared" si="24"/>
        <v>3676863.4593378473</v>
      </c>
      <c r="M192" s="34"/>
      <c r="N192" s="34"/>
      <c r="O192" s="34"/>
      <c r="P192" s="5"/>
      <c r="Q192" s="35"/>
    </row>
    <row r="193" spans="1:17" s="1" customFormat="1" x14ac:dyDescent="0.25">
      <c r="A193" s="32">
        <v>41091</v>
      </c>
      <c r="B193" s="8">
        <f t="shared" si="33"/>
        <v>1499270</v>
      </c>
      <c r="C193" s="33">
        <f t="shared" ref="B189:E202" si="34">+C192</f>
        <v>104948.90000000001</v>
      </c>
      <c r="D193" s="33">
        <f t="shared" si="34"/>
        <v>0</v>
      </c>
      <c r="E193" s="33">
        <f t="shared" si="34"/>
        <v>0</v>
      </c>
      <c r="F193" s="5"/>
      <c r="G193" s="5"/>
      <c r="H193" s="5"/>
      <c r="I193" s="5"/>
      <c r="J193" s="5"/>
      <c r="K193" s="5"/>
      <c r="L193" s="33">
        <f t="shared" si="24"/>
        <v>1604218.9</v>
      </c>
      <c r="M193" s="34"/>
      <c r="N193" s="34"/>
      <c r="O193" s="34"/>
      <c r="P193" s="5"/>
      <c r="Q193" s="35"/>
    </row>
    <row r="194" spans="1:17" s="1" customFormat="1" x14ac:dyDescent="0.25">
      <c r="A194" s="32">
        <v>41122</v>
      </c>
      <c r="B194" s="8">
        <f t="shared" si="33"/>
        <v>1499270</v>
      </c>
      <c r="C194" s="33">
        <f t="shared" si="34"/>
        <v>104948.90000000001</v>
      </c>
      <c r="D194" s="33">
        <f t="shared" si="34"/>
        <v>0</v>
      </c>
      <c r="E194" s="33">
        <f t="shared" si="34"/>
        <v>0</v>
      </c>
      <c r="F194" s="5"/>
      <c r="G194" s="5"/>
      <c r="H194" s="5"/>
      <c r="I194" s="5"/>
      <c r="J194" s="5"/>
      <c r="K194" s="5"/>
      <c r="L194" s="33">
        <f t="shared" si="24"/>
        <v>1604218.9</v>
      </c>
      <c r="M194" s="34"/>
      <c r="N194" s="34"/>
      <c r="O194" s="34"/>
      <c r="P194" s="5"/>
      <c r="Q194" s="35"/>
    </row>
    <row r="195" spans="1:17" s="1" customFormat="1" x14ac:dyDescent="0.25">
      <c r="A195" s="32">
        <v>41153</v>
      </c>
      <c r="B195" s="8">
        <f t="shared" si="33"/>
        <v>1499270</v>
      </c>
      <c r="C195" s="33">
        <f t="shared" si="34"/>
        <v>104948.90000000001</v>
      </c>
      <c r="D195" s="33">
        <f t="shared" si="34"/>
        <v>0</v>
      </c>
      <c r="E195" s="33">
        <f t="shared" si="34"/>
        <v>0</v>
      </c>
      <c r="F195" s="5"/>
      <c r="G195" s="5"/>
      <c r="H195" s="5"/>
      <c r="I195" s="5"/>
      <c r="J195" s="5"/>
      <c r="K195" s="5"/>
      <c r="L195" s="33">
        <f t="shared" si="24"/>
        <v>1604218.9</v>
      </c>
      <c r="M195" s="34"/>
      <c r="N195" s="34"/>
      <c r="O195" s="34"/>
      <c r="P195" s="5"/>
      <c r="Q195" s="35"/>
    </row>
    <row r="196" spans="1:17" s="1" customFormat="1" x14ac:dyDescent="0.25">
      <c r="A196" s="32">
        <v>41183</v>
      </c>
      <c r="B196" s="8">
        <f t="shared" si="33"/>
        <v>1499270</v>
      </c>
      <c r="C196" s="33">
        <f t="shared" si="34"/>
        <v>104948.90000000001</v>
      </c>
      <c r="D196" s="33">
        <f t="shared" si="34"/>
        <v>0</v>
      </c>
      <c r="E196" s="33">
        <f t="shared" si="34"/>
        <v>0</v>
      </c>
      <c r="F196" s="5"/>
      <c r="G196" s="5"/>
      <c r="H196" s="5"/>
      <c r="I196" s="5"/>
      <c r="J196" s="5"/>
      <c r="K196" s="5"/>
      <c r="L196" s="33">
        <f t="shared" si="24"/>
        <v>1604218.9</v>
      </c>
      <c r="M196" s="34"/>
      <c r="N196" s="34"/>
      <c r="O196" s="34"/>
      <c r="P196" s="5"/>
      <c r="Q196" s="35"/>
    </row>
    <row r="197" spans="1:17" s="1" customFormat="1" x14ac:dyDescent="0.25">
      <c r="A197" s="32">
        <v>41214</v>
      </c>
      <c r="B197" s="8">
        <f t="shared" si="33"/>
        <v>1499270</v>
      </c>
      <c r="C197" s="33">
        <f t="shared" si="34"/>
        <v>104948.90000000001</v>
      </c>
      <c r="D197" s="33">
        <f t="shared" si="34"/>
        <v>0</v>
      </c>
      <c r="E197" s="33">
        <f t="shared" si="34"/>
        <v>0</v>
      </c>
      <c r="F197" s="10"/>
      <c r="G197" s="10"/>
      <c r="H197" s="5"/>
      <c r="I197" s="10"/>
      <c r="J197" s="5"/>
      <c r="K197" s="5"/>
      <c r="L197" s="33">
        <f t="shared" si="24"/>
        <v>1604218.9</v>
      </c>
      <c r="M197" s="34"/>
      <c r="N197" s="34"/>
      <c r="O197" s="34"/>
      <c r="P197" s="5"/>
      <c r="Q197" s="35"/>
    </row>
    <row r="198" spans="1:17" s="1" customFormat="1" ht="15.75" thickBot="1" x14ac:dyDescent="0.3">
      <c r="A198" s="36">
        <v>41244</v>
      </c>
      <c r="B198" s="9">
        <f t="shared" si="33"/>
        <v>1499270</v>
      </c>
      <c r="C198" s="37">
        <f t="shared" si="34"/>
        <v>104948.90000000001</v>
      </c>
      <c r="D198" s="37">
        <f t="shared" si="34"/>
        <v>0</v>
      </c>
      <c r="E198" s="37">
        <f t="shared" si="34"/>
        <v>0</v>
      </c>
      <c r="F198" s="6"/>
      <c r="G198" s="6"/>
      <c r="H198" s="6"/>
      <c r="I198" s="6"/>
      <c r="J198" s="11">
        <f>(B198+C198+D198+E198+F187/12+H192/12+I187/12)/12*12</f>
        <v>1916600.7718741563</v>
      </c>
      <c r="K198" s="11"/>
      <c r="L198" s="37">
        <f t="shared" si="24"/>
        <v>3520819.6718741562</v>
      </c>
      <c r="M198" s="38">
        <v>360</v>
      </c>
      <c r="N198" s="39">
        <f>(B198+C198+D198+E198+F187/12+H192/12+I187/12+J198/12)/360*M198</f>
        <v>2076317.5028636695</v>
      </c>
      <c r="O198" s="39">
        <f>N198*12%/360*M198</f>
        <v>249158.10034364034</v>
      </c>
      <c r="P198" s="39">
        <f>SUM(L187:L198)+N198+O198</f>
        <v>27949945.32557134</v>
      </c>
      <c r="Q198" s="40"/>
    </row>
    <row r="199" spans="1:17" s="1" customFormat="1" x14ac:dyDescent="0.25">
      <c r="A199" s="27">
        <v>41275</v>
      </c>
      <c r="B199" s="7">
        <v>1558342</v>
      </c>
      <c r="C199" s="28">
        <f>+B199*0.07</f>
        <v>109083.94000000002</v>
      </c>
      <c r="D199" s="28">
        <v>0</v>
      </c>
      <c r="E199" s="28">
        <v>0</v>
      </c>
      <c r="F199" s="29">
        <f>(B199+C199+D199+E199+H192/12+I199/12)/30*15</f>
        <v>953494.3870557436</v>
      </c>
      <c r="G199" s="29">
        <f>B193/30*2</f>
        <v>99951.333333333328</v>
      </c>
      <c r="H199" s="4"/>
      <c r="I199" s="29">
        <f>(+B193+C193)*0.5</f>
        <v>802109.45</v>
      </c>
      <c r="J199" s="4"/>
      <c r="K199" s="22">
        <f>+B198*12*0.18/5</f>
        <v>647684.6399999999</v>
      </c>
      <c r="L199" s="28">
        <f t="shared" si="24"/>
        <v>4170665.7503890768</v>
      </c>
      <c r="M199" s="30"/>
      <c r="N199" s="30"/>
      <c r="O199" s="30"/>
      <c r="P199" s="4"/>
      <c r="Q199" s="31">
        <f>+(B199*100/B198)-100</f>
        <v>3.9400508247346977</v>
      </c>
    </row>
    <row r="200" spans="1:17" s="1" customFormat="1" x14ac:dyDescent="0.25">
      <c r="A200" s="32">
        <v>41306</v>
      </c>
      <c r="B200" s="8">
        <f>+B199</f>
        <v>1558342</v>
      </c>
      <c r="C200" s="33">
        <f t="shared" si="34"/>
        <v>109083.94000000002</v>
      </c>
      <c r="D200" s="33">
        <f>+D199</f>
        <v>0</v>
      </c>
      <c r="E200" s="33">
        <f>+E199</f>
        <v>0</v>
      </c>
      <c r="F200" s="5"/>
      <c r="G200" s="5"/>
      <c r="H200" s="5"/>
      <c r="I200" s="5"/>
      <c r="J200" s="5"/>
      <c r="K200" s="5"/>
      <c r="L200" s="33">
        <f t="shared" ref="L200:L259" si="35">SUM(B200:K200)</f>
        <v>1667425.94</v>
      </c>
      <c r="M200" s="34"/>
      <c r="N200" s="34"/>
      <c r="O200" s="34"/>
      <c r="P200" s="5"/>
      <c r="Q200" s="35"/>
    </row>
    <row r="201" spans="1:17" s="1" customFormat="1" x14ac:dyDescent="0.25">
      <c r="A201" s="32">
        <v>41334</v>
      </c>
      <c r="B201" s="8">
        <f t="shared" ref="B201:B210" si="36">+B200</f>
        <v>1558342</v>
      </c>
      <c r="C201" s="33">
        <f t="shared" si="34"/>
        <v>109083.94000000002</v>
      </c>
      <c r="D201" s="33">
        <f t="shared" si="34"/>
        <v>0</v>
      </c>
      <c r="E201" s="33">
        <f t="shared" si="34"/>
        <v>0</v>
      </c>
      <c r="F201" s="5"/>
      <c r="G201" s="5"/>
      <c r="H201" s="5"/>
      <c r="I201" s="5"/>
      <c r="J201" s="5"/>
      <c r="K201" s="5"/>
      <c r="L201" s="33">
        <f t="shared" si="35"/>
        <v>1667425.94</v>
      </c>
      <c r="M201" s="34"/>
      <c r="N201" s="34"/>
      <c r="O201" s="34"/>
      <c r="P201" s="5"/>
      <c r="Q201" s="35"/>
    </row>
    <row r="202" spans="1:17" s="1" customFormat="1" x14ac:dyDescent="0.25">
      <c r="A202" s="32">
        <v>41365</v>
      </c>
      <c r="B202" s="8">
        <f t="shared" si="36"/>
        <v>1558342</v>
      </c>
      <c r="C202" s="33">
        <f t="shared" si="34"/>
        <v>109083.94000000002</v>
      </c>
      <c r="D202" s="33">
        <f t="shared" si="34"/>
        <v>0</v>
      </c>
      <c r="E202" s="33">
        <f t="shared" si="34"/>
        <v>0</v>
      </c>
      <c r="F202" s="5"/>
      <c r="G202" s="5"/>
      <c r="H202" s="5"/>
      <c r="I202" s="5"/>
      <c r="J202" s="5"/>
      <c r="K202" s="5"/>
      <c r="L202" s="33">
        <f t="shared" si="35"/>
        <v>1667425.94</v>
      </c>
      <c r="M202" s="34"/>
      <c r="N202" s="34"/>
      <c r="O202" s="34"/>
      <c r="P202" s="5"/>
      <c r="Q202" s="35"/>
    </row>
    <row r="203" spans="1:17" s="1" customFormat="1" x14ac:dyDescent="0.25">
      <c r="A203" s="32">
        <v>41395</v>
      </c>
      <c r="B203" s="8">
        <f t="shared" si="36"/>
        <v>1558342</v>
      </c>
      <c r="C203" s="33">
        <f t="shared" ref="B201:E210" si="37">+C202</f>
        <v>109083.94000000002</v>
      </c>
      <c r="D203" s="33">
        <f t="shared" si="37"/>
        <v>0</v>
      </c>
      <c r="E203" s="33">
        <f t="shared" si="37"/>
        <v>0</v>
      </c>
      <c r="F203" s="5"/>
      <c r="G203" s="5"/>
      <c r="H203" s="5"/>
      <c r="I203" s="5"/>
      <c r="J203" s="5"/>
      <c r="K203" s="5"/>
      <c r="L203" s="33">
        <f t="shared" si="35"/>
        <v>1667425.94</v>
      </c>
      <c r="M203" s="34"/>
      <c r="N203" s="34"/>
      <c r="O203" s="34"/>
      <c r="P203" s="5"/>
      <c r="Q203" s="35"/>
    </row>
    <row r="204" spans="1:17" s="1" customFormat="1" x14ac:dyDescent="0.25">
      <c r="A204" s="32">
        <v>41426</v>
      </c>
      <c r="B204" s="8">
        <f t="shared" si="36"/>
        <v>1558342</v>
      </c>
      <c r="C204" s="33">
        <f t="shared" si="37"/>
        <v>109083.94000000002</v>
      </c>
      <c r="D204" s="33">
        <f t="shared" si="37"/>
        <v>0</v>
      </c>
      <c r="E204" s="33">
        <f t="shared" si="37"/>
        <v>0</v>
      </c>
      <c r="F204" s="5"/>
      <c r="G204" s="5"/>
      <c r="H204" s="10">
        <f>(B204+C204+D204+E204+F199/12)/30*37</f>
        <v>2154490.0268918402</v>
      </c>
      <c r="I204" s="5"/>
      <c r="J204" s="5"/>
      <c r="K204" s="5"/>
      <c r="L204" s="33">
        <f t="shared" si="35"/>
        <v>3821915.9668918401</v>
      </c>
      <c r="M204" s="34"/>
      <c r="N204" s="34"/>
      <c r="O204" s="34"/>
      <c r="P204" s="5"/>
      <c r="Q204" s="35"/>
    </row>
    <row r="205" spans="1:17" s="1" customFormat="1" x14ac:dyDescent="0.25">
      <c r="A205" s="32">
        <v>41456</v>
      </c>
      <c r="B205" s="8">
        <f t="shared" si="36"/>
        <v>1558342</v>
      </c>
      <c r="C205" s="33">
        <f t="shared" si="37"/>
        <v>109083.94000000002</v>
      </c>
      <c r="D205" s="33">
        <f t="shared" si="37"/>
        <v>0</v>
      </c>
      <c r="E205" s="33">
        <f t="shared" si="37"/>
        <v>0</v>
      </c>
      <c r="F205" s="5"/>
      <c r="G205" s="5"/>
      <c r="H205" s="5"/>
      <c r="I205" s="5"/>
      <c r="J205" s="5"/>
      <c r="K205" s="5"/>
      <c r="L205" s="33">
        <f t="shared" si="35"/>
        <v>1667425.94</v>
      </c>
      <c r="M205" s="34"/>
      <c r="N205" s="34"/>
      <c r="O205" s="34"/>
      <c r="P205" s="5"/>
      <c r="Q205" s="35"/>
    </row>
    <row r="206" spans="1:17" s="1" customFormat="1" x14ac:dyDescent="0.25">
      <c r="A206" s="32">
        <v>41487</v>
      </c>
      <c r="B206" s="8">
        <f t="shared" si="36"/>
        <v>1558342</v>
      </c>
      <c r="C206" s="33">
        <f t="shared" si="37"/>
        <v>109083.94000000002</v>
      </c>
      <c r="D206" s="33">
        <f t="shared" si="37"/>
        <v>0</v>
      </c>
      <c r="E206" s="33">
        <f t="shared" si="37"/>
        <v>0</v>
      </c>
      <c r="F206" s="5"/>
      <c r="G206" s="5"/>
      <c r="H206" s="5"/>
      <c r="I206" s="5"/>
      <c r="J206" s="5"/>
      <c r="K206" s="5"/>
      <c r="L206" s="33">
        <f t="shared" si="35"/>
        <v>1667425.94</v>
      </c>
      <c r="M206" s="34"/>
      <c r="N206" s="34"/>
      <c r="O206" s="34"/>
      <c r="P206" s="5"/>
      <c r="Q206" s="35"/>
    </row>
    <row r="207" spans="1:17" s="1" customFormat="1" x14ac:dyDescent="0.25">
      <c r="A207" s="32">
        <v>41518</v>
      </c>
      <c r="B207" s="8">
        <f t="shared" si="36"/>
        <v>1558342</v>
      </c>
      <c r="C207" s="33">
        <f t="shared" si="37"/>
        <v>109083.94000000002</v>
      </c>
      <c r="D207" s="33">
        <f t="shared" si="37"/>
        <v>0</v>
      </c>
      <c r="E207" s="33">
        <f t="shared" si="37"/>
        <v>0</v>
      </c>
      <c r="F207" s="5"/>
      <c r="G207" s="5"/>
      <c r="H207" s="5"/>
      <c r="I207" s="5"/>
      <c r="J207" s="5"/>
      <c r="K207" s="5"/>
      <c r="L207" s="33">
        <f t="shared" si="35"/>
        <v>1667425.94</v>
      </c>
      <c r="M207" s="34"/>
      <c r="N207" s="34"/>
      <c r="O207" s="34"/>
      <c r="P207" s="5"/>
      <c r="Q207" s="35"/>
    </row>
    <row r="208" spans="1:17" s="1" customFormat="1" x14ac:dyDescent="0.25">
      <c r="A208" s="32">
        <v>41548</v>
      </c>
      <c r="B208" s="8">
        <f t="shared" si="36"/>
        <v>1558342</v>
      </c>
      <c r="C208" s="33">
        <f t="shared" si="37"/>
        <v>109083.94000000002</v>
      </c>
      <c r="D208" s="33">
        <f t="shared" si="37"/>
        <v>0</v>
      </c>
      <c r="E208" s="33">
        <f t="shared" si="37"/>
        <v>0</v>
      </c>
      <c r="F208" s="5"/>
      <c r="G208" s="5"/>
      <c r="H208" s="5"/>
      <c r="I208" s="5"/>
      <c r="J208" s="5"/>
      <c r="K208" s="5"/>
      <c r="L208" s="33">
        <f t="shared" si="35"/>
        <v>1667425.94</v>
      </c>
      <c r="M208" s="34"/>
      <c r="N208" s="34"/>
      <c r="O208" s="34"/>
      <c r="P208" s="5"/>
      <c r="Q208" s="35"/>
    </row>
    <row r="209" spans="1:17" s="1" customFormat="1" x14ac:dyDescent="0.25">
      <c r="A209" s="32">
        <v>41579</v>
      </c>
      <c r="B209" s="8">
        <f t="shared" si="36"/>
        <v>1558342</v>
      </c>
      <c r="C209" s="33">
        <f t="shared" si="37"/>
        <v>109083.94000000002</v>
      </c>
      <c r="D209" s="33">
        <f t="shared" si="37"/>
        <v>0</v>
      </c>
      <c r="E209" s="33">
        <f t="shared" si="37"/>
        <v>0</v>
      </c>
      <c r="F209" s="10"/>
      <c r="G209" s="10"/>
      <c r="H209" s="5"/>
      <c r="I209" s="10"/>
      <c r="J209" s="5"/>
      <c r="K209" s="5"/>
      <c r="L209" s="33">
        <f t="shared" si="35"/>
        <v>1667425.94</v>
      </c>
      <c r="M209" s="34"/>
      <c r="N209" s="34"/>
      <c r="O209" s="34"/>
      <c r="P209" s="5"/>
      <c r="Q209" s="35"/>
    </row>
    <row r="210" spans="1:17" s="1" customFormat="1" ht="15.75" thickBot="1" x14ac:dyDescent="0.3">
      <c r="A210" s="36">
        <v>41609</v>
      </c>
      <c r="B210" s="9">
        <f t="shared" si="36"/>
        <v>1558342</v>
      </c>
      <c r="C210" s="37">
        <f t="shared" si="37"/>
        <v>109083.94000000002</v>
      </c>
      <c r="D210" s="37">
        <f t="shared" si="37"/>
        <v>0</v>
      </c>
      <c r="E210" s="37">
        <f t="shared" si="37"/>
        <v>0</v>
      </c>
      <c r="F210" s="6"/>
      <c r="G210" s="6"/>
      <c r="H210" s="6"/>
      <c r="I210" s="6"/>
      <c r="J210" s="11">
        <f>(B210+C210+D210+E210+F199/12+H204/12+I199/12)/12*12</f>
        <v>1993267.0953289652</v>
      </c>
      <c r="K210" s="11"/>
      <c r="L210" s="37">
        <f t="shared" si="35"/>
        <v>3660693.0353289652</v>
      </c>
      <c r="M210" s="38">
        <v>360</v>
      </c>
      <c r="N210" s="39">
        <f>(B210+C210+D210+E210+F199/12+H204/12+I199/12+J210/12)/360*M210</f>
        <v>2159372.6866063792</v>
      </c>
      <c r="O210" s="39">
        <f>N210*12%/360*M210</f>
        <v>259124.72239276546</v>
      </c>
      <c r="P210" s="39">
        <f>SUM(L199:L210)+N210+O210</f>
        <v>29078605.621609028</v>
      </c>
      <c r="Q210" s="40"/>
    </row>
    <row r="211" spans="1:17" s="1" customFormat="1" x14ac:dyDescent="0.25">
      <c r="A211" s="27">
        <v>41640</v>
      </c>
      <c r="B211" s="7">
        <v>1615066</v>
      </c>
      <c r="C211" s="28">
        <f>+B211*0.07</f>
        <v>113054.62000000001</v>
      </c>
      <c r="D211" s="28">
        <v>0</v>
      </c>
      <c r="E211" s="28">
        <v>0</v>
      </c>
      <c r="F211" s="29">
        <f>(B211+C211+D211+E211+H204/12+I211/12)/30*15</f>
        <v>988568.76820382685</v>
      </c>
      <c r="G211" s="29">
        <f>B205/30*2</f>
        <v>103889.46666666666</v>
      </c>
      <c r="H211" s="4"/>
      <c r="I211" s="29">
        <f>(+B205+C205)*0.5</f>
        <v>833712.97</v>
      </c>
      <c r="J211" s="4"/>
      <c r="K211" s="22">
        <f>+B210*12*0.18/5</f>
        <v>673203.74399999995</v>
      </c>
      <c r="L211" s="28">
        <f t="shared" si="35"/>
        <v>4327495.5688704932</v>
      </c>
      <c r="M211" s="30"/>
      <c r="N211" s="30"/>
      <c r="O211" s="30"/>
      <c r="P211" s="4"/>
      <c r="Q211" s="31">
        <f>+(B211*100/B210)-100</f>
        <v>3.6400225367730599</v>
      </c>
    </row>
    <row r="212" spans="1:17" s="1" customFormat="1" x14ac:dyDescent="0.25">
      <c r="A212" s="32">
        <v>41671</v>
      </c>
      <c r="B212" s="8">
        <f>+B211</f>
        <v>1615066</v>
      </c>
      <c r="C212" s="33">
        <f t="shared" ref="C212:E227" si="38">+C211</f>
        <v>113054.62000000001</v>
      </c>
      <c r="D212" s="33">
        <f>+D211</f>
        <v>0</v>
      </c>
      <c r="E212" s="33">
        <f>+E211</f>
        <v>0</v>
      </c>
      <c r="F212" s="5"/>
      <c r="G212" s="5"/>
      <c r="H212" s="5"/>
      <c r="I212" s="5"/>
      <c r="J212" s="5"/>
      <c r="K212" s="5"/>
      <c r="L212" s="33">
        <f t="shared" si="35"/>
        <v>1728120.62</v>
      </c>
      <c r="M212" s="34"/>
      <c r="N212" s="34"/>
      <c r="O212" s="34"/>
      <c r="P212" s="5"/>
      <c r="Q212" s="35"/>
    </row>
    <row r="213" spans="1:17" s="1" customFormat="1" x14ac:dyDescent="0.25">
      <c r="A213" s="32">
        <v>41699</v>
      </c>
      <c r="B213" s="8">
        <f t="shared" ref="B213:B222" si="39">+B212</f>
        <v>1615066</v>
      </c>
      <c r="C213" s="33">
        <f t="shared" si="38"/>
        <v>113054.62000000001</v>
      </c>
      <c r="D213" s="33">
        <f t="shared" si="38"/>
        <v>0</v>
      </c>
      <c r="E213" s="33">
        <f t="shared" si="38"/>
        <v>0</v>
      </c>
      <c r="F213" s="5"/>
      <c r="G213" s="5"/>
      <c r="H213" s="5"/>
      <c r="I213" s="5"/>
      <c r="J213" s="5"/>
      <c r="K213" s="5"/>
      <c r="L213" s="33">
        <f t="shared" si="35"/>
        <v>1728120.62</v>
      </c>
      <c r="M213" s="34"/>
      <c r="N213" s="34"/>
      <c r="O213" s="34"/>
      <c r="P213" s="5"/>
      <c r="Q213" s="35"/>
    </row>
    <row r="214" spans="1:17" s="1" customFormat="1" x14ac:dyDescent="0.25">
      <c r="A214" s="32">
        <v>41730</v>
      </c>
      <c r="B214" s="8">
        <f t="shared" si="39"/>
        <v>1615066</v>
      </c>
      <c r="C214" s="33">
        <f t="shared" si="38"/>
        <v>113054.62000000001</v>
      </c>
      <c r="D214" s="33">
        <f t="shared" si="38"/>
        <v>0</v>
      </c>
      <c r="E214" s="33">
        <f t="shared" si="38"/>
        <v>0</v>
      </c>
      <c r="F214" s="5"/>
      <c r="G214" s="5"/>
      <c r="H214" s="5"/>
      <c r="I214" s="5"/>
      <c r="J214" s="5"/>
      <c r="K214" s="5"/>
      <c r="L214" s="33">
        <f t="shared" si="35"/>
        <v>1728120.62</v>
      </c>
      <c r="M214" s="34"/>
      <c r="N214" s="34"/>
      <c r="O214" s="34"/>
      <c r="P214" s="5"/>
      <c r="Q214" s="35"/>
    </row>
    <row r="215" spans="1:17" s="1" customFormat="1" x14ac:dyDescent="0.25">
      <c r="A215" s="32">
        <v>41760</v>
      </c>
      <c r="B215" s="8">
        <f t="shared" si="39"/>
        <v>1615066</v>
      </c>
      <c r="C215" s="33">
        <f t="shared" si="38"/>
        <v>113054.62000000001</v>
      </c>
      <c r="D215" s="33">
        <f t="shared" si="38"/>
        <v>0</v>
      </c>
      <c r="E215" s="33">
        <f t="shared" si="38"/>
        <v>0</v>
      </c>
      <c r="F215" s="5"/>
      <c r="G215" s="5"/>
      <c r="H215" s="5"/>
      <c r="I215" s="5"/>
      <c r="J215" s="5"/>
      <c r="K215" s="5"/>
      <c r="L215" s="33">
        <f t="shared" si="35"/>
        <v>1728120.62</v>
      </c>
      <c r="M215" s="34"/>
      <c r="N215" s="34"/>
      <c r="O215" s="34"/>
      <c r="P215" s="5"/>
      <c r="Q215" s="35"/>
    </row>
    <row r="216" spans="1:17" s="1" customFormat="1" x14ac:dyDescent="0.25">
      <c r="A216" s="32">
        <v>41791</v>
      </c>
      <c r="B216" s="8">
        <f t="shared" si="39"/>
        <v>1615066</v>
      </c>
      <c r="C216" s="33">
        <f t="shared" si="38"/>
        <v>113054.62000000001</v>
      </c>
      <c r="D216" s="33">
        <f t="shared" si="38"/>
        <v>0</v>
      </c>
      <c r="E216" s="33">
        <f t="shared" si="38"/>
        <v>0</v>
      </c>
      <c r="F216" s="5"/>
      <c r="G216" s="5"/>
      <c r="H216" s="10">
        <f>(B216+C216+D216+E216+F211/12)/30*37</f>
        <v>2232951.6658431715</v>
      </c>
      <c r="I216" s="5"/>
      <c r="J216" s="5"/>
      <c r="K216" s="5"/>
      <c r="L216" s="33">
        <f t="shared" si="35"/>
        <v>3961072.2858431716</v>
      </c>
      <c r="M216" s="34"/>
      <c r="N216" s="34"/>
      <c r="O216" s="34"/>
      <c r="P216" s="5"/>
      <c r="Q216" s="35"/>
    </row>
    <row r="217" spans="1:17" s="1" customFormat="1" x14ac:dyDescent="0.25">
      <c r="A217" s="32">
        <v>41821</v>
      </c>
      <c r="B217" s="8">
        <f t="shared" si="39"/>
        <v>1615066</v>
      </c>
      <c r="C217" s="33">
        <f t="shared" si="38"/>
        <v>113054.62000000001</v>
      </c>
      <c r="D217" s="33">
        <f t="shared" si="38"/>
        <v>0</v>
      </c>
      <c r="E217" s="33">
        <f t="shared" si="38"/>
        <v>0</v>
      </c>
      <c r="F217" s="5"/>
      <c r="G217" s="5"/>
      <c r="H217" s="5"/>
      <c r="I217" s="5"/>
      <c r="J217" s="5"/>
      <c r="K217" s="5"/>
      <c r="L217" s="33">
        <f t="shared" si="35"/>
        <v>1728120.62</v>
      </c>
      <c r="M217" s="34"/>
      <c r="N217" s="34"/>
      <c r="O217" s="34"/>
      <c r="P217" s="5"/>
      <c r="Q217" s="35"/>
    </row>
    <row r="218" spans="1:17" s="1" customFormat="1" x14ac:dyDescent="0.25">
      <c r="A218" s="32">
        <v>41852</v>
      </c>
      <c r="B218" s="8">
        <f t="shared" si="39"/>
        <v>1615066</v>
      </c>
      <c r="C218" s="33">
        <f t="shared" si="38"/>
        <v>113054.62000000001</v>
      </c>
      <c r="D218" s="33">
        <f t="shared" si="38"/>
        <v>0</v>
      </c>
      <c r="E218" s="33">
        <f t="shared" si="38"/>
        <v>0</v>
      </c>
      <c r="F218" s="5"/>
      <c r="G218" s="5"/>
      <c r="H218" s="5"/>
      <c r="I218" s="5"/>
      <c r="J218" s="5"/>
      <c r="K218" s="5"/>
      <c r="L218" s="33">
        <f t="shared" si="35"/>
        <v>1728120.62</v>
      </c>
      <c r="M218" s="34"/>
      <c r="N218" s="34"/>
      <c r="O218" s="34"/>
      <c r="P218" s="5"/>
      <c r="Q218" s="35"/>
    </row>
    <row r="219" spans="1:17" s="1" customFormat="1" x14ac:dyDescent="0.25">
      <c r="A219" s="32">
        <v>41883</v>
      </c>
      <c r="B219" s="8">
        <f t="shared" si="39"/>
        <v>1615066</v>
      </c>
      <c r="C219" s="33">
        <f t="shared" si="38"/>
        <v>113054.62000000001</v>
      </c>
      <c r="D219" s="33">
        <f t="shared" si="38"/>
        <v>0</v>
      </c>
      <c r="E219" s="33">
        <f t="shared" si="38"/>
        <v>0</v>
      </c>
      <c r="F219" s="5"/>
      <c r="G219" s="5"/>
      <c r="H219" s="5"/>
      <c r="I219" s="5"/>
      <c r="J219" s="5"/>
      <c r="K219" s="5"/>
      <c r="L219" s="33">
        <f t="shared" si="35"/>
        <v>1728120.62</v>
      </c>
      <c r="M219" s="34"/>
      <c r="N219" s="34"/>
      <c r="O219" s="34"/>
      <c r="P219" s="5"/>
      <c r="Q219" s="35"/>
    </row>
    <row r="220" spans="1:17" s="1" customFormat="1" x14ac:dyDescent="0.25">
      <c r="A220" s="32">
        <v>41913</v>
      </c>
      <c r="B220" s="8">
        <f t="shared" si="39"/>
        <v>1615066</v>
      </c>
      <c r="C220" s="33">
        <f t="shared" si="38"/>
        <v>113054.62000000001</v>
      </c>
      <c r="D220" s="33">
        <f t="shared" si="38"/>
        <v>0</v>
      </c>
      <c r="E220" s="33">
        <f t="shared" si="38"/>
        <v>0</v>
      </c>
      <c r="F220" s="5"/>
      <c r="G220" s="5"/>
      <c r="H220" s="5"/>
      <c r="I220" s="5"/>
      <c r="J220" s="5"/>
      <c r="K220" s="5"/>
      <c r="L220" s="33">
        <f t="shared" si="35"/>
        <v>1728120.62</v>
      </c>
      <c r="M220" s="34"/>
      <c r="N220" s="34"/>
      <c r="O220" s="34"/>
      <c r="P220" s="5"/>
      <c r="Q220" s="35"/>
    </row>
    <row r="221" spans="1:17" s="1" customFormat="1" x14ac:dyDescent="0.25">
      <c r="A221" s="32">
        <v>41944</v>
      </c>
      <c r="B221" s="8">
        <f t="shared" si="39"/>
        <v>1615066</v>
      </c>
      <c r="C221" s="33">
        <f t="shared" si="38"/>
        <v>113054.62000000001</v>
      </c>
      <c r="D221" s="33">
        <f t="shared" si="38"/>
        <v>0</v>
      </c>
      <c r="E221" s="33">
        <f t="shared" si="38"/>
        <v>0</v>
      </c>
      <c r="F221" s="10"/>
      <c r="G221" s="10"/>
      <c r="H221" s="5"/>
      <c r="I221" s="10"/>
      <c r="J221" s="5"/>
      <c r="K221" s="5"/>
      <c r="L221" s="33">
        <f t="shared" si="35"/>
        <v>1728120.62</v>
      </c>
      <c r="M221" s="34"/>
      <c r="N221" s="34"/>
      <c r="O221" s="34"/>
      <c r="P221" s="5"/>
      <c r="Q221" s="35"/>
    </row>
    <row r="222" spans="1:17" s="1" customFormat="1" ht="15.75" thickBot="1" x14ac:dyDescent="0.3">
      <c r="A222" s="36">
        <v>41974</v>
      </c>
      <c r="B222" s="9">
        <f t="shared" si="39"/>
        <v>1615066</v>
      </c>
      <c r="C222" s="37">
        <f t="shared" si="38"/>
        <v>113054.62000000001</v>
      </c>
      <c r="D222" s="37">
        <f t="shared" si="38"/>
        <v>0</v>
      </c>
      <c r="E222" s="37">
        <f t="shared" si="38"/>
        <v>0</v>
      </c>
      <c r="F222" s="6"/>
      <c r="G222" s="6"/>
      <c r="H222" s="6"/>
      <c r="I222" s="6"/>
      <c r="J222" s="11">
        <f>(B222+C222+D222+E222+F211/12+H216/12+I211/12)/12*12</f>
        <v>2066056.7370039164</v>
      </c>
      <c r="K222" s="11"/>
      <c r="L222" s="37">
        <f t="shared" si="35"/>
        <v>3794177.3570039165</v>
      </c>
      <c r="M222" s="38">
        <v>360</v>
      </c>
      <c r="N222" s="39">
        <f>(B222+C222+D222+E222+F211/12+H216/12+I211/12+J222/12)/360*M222</f>
        <v>2238228.1317542428</v>
      </c>
      <c r="O222" s="39">
        <f>N222*12%/360*M222</f>
        <v>268587.37581050914</v>
      </c>
      <c r="P222" s="39">
        <f>SUM(L211:L222)+N222+O222</f>
        <v>30142646.299282335</v>
      </c>
      <c r="Q222" s="40"/>
    </row>
    <row r="223" spans="1:17" s="1" customFormat="1" x14ac:dyDescent="0.25">
      <c r="A223" s="27">
        <v>42005</v>
      </c>
      <c r="B223" s="7">
        <v>1698404</v>
      </c>
      <c r="C223" s="28">
        <f>+B223*0.07</f>
        <v>118888.28000000001</v>
      </c>
      <c r="D223" s="28">
        <v>0</v>
      </c>
      <c r="E223" s="28">
        <v>0</v>
      </c>
      <c r="F223" s="29">
        <f>(B223+C223+D223+E223+H216/12+I223/12)/30*15</f>
        <v>1037688.3056601322</v>
      </c>
      <c r="G223" s="29">
        <f>B217/30*2</f>
        <v>107671.06666666667</v>
      </c>
      <c r="H223" s="4"/>
      <c r="I223" s="29">
        <f>(+B217+C217)*0.5</f>
        <v>864060.31</v>
      </c>
      <c r="J223" s="4"/>
      <c r="K223" s="22">
        <f>+B222*12*0.18/5</f>
        <v>697708.51199999999</v>
      </c>
      <c r="L223" s="28">
        <f t="shared" si="35"/>
        <v>4524420.4743267987</v>
      </c>
      <c r="M223" s="30"/>
      <c r="N223" s="30"/>
      <c r="O223" s="30"/>
      <c r="P223" s="4"/>
      <c r="Q223" s="31">
        <f>+(B223*100/B222)-100</f>
        <v>5.1600368034495148</v>
      </c>
    </row>
    <row r="224" spans="1:17" s="1" customFormat="1" x14ac:dyDescent="0.25">
      <c r="A224" s="32">
        <v>42036</v>
      </c>
      <c r="B224" s="8">
        <f>+B223</f>
        <v>1698404</v>
      </c>
      <c r="C224" s="33">
        <f t="shared" si="38"/>
        <v>118888.28000000001</v>
      </c>
      <c r="D224" s="33">
        <f>+D223</f>
        <v>0</v>
      </c>
      <c r="E224" s="33">
        <f>+E223</f>
        <v>0</v>
      </c>
      <c r="F224" s="5"/>
      <c r="G224" s="5"/>
      <c r="H224" s="5"/>
      <c r="I224" s="5"/>
      <c r="J224" s="5"/>
      <c r="K224" s="5"/>
      <c r="L224" s="33">
        <f t="shared" si="35"/>
        <v>1817292.28</v>
      </c>
      <c r="M224" s="34"/>
      <c r="N224" s="34"/>
      <c r="O224" s="34"/>
      <c r="P224" s="5"/>
      <c r="Q224" s="35"/>
    </row>
    <row r="225" spans="1:17" s="1" customFormat="1" x14ac:dyDescent="0.25">
      <c r="A225" s="32">
        <v>42064</v>
      </c>
      <c r="B225" s="8">
        <f t="shared" ref="B225:B234" si="40">+B224</f>
        <v>1698404</v>
      </c>
      <c r="C225" s="33">
        <f t="shared" si="38"/>
        <v>118888.28000000001</v>
      </c>
      <c r="D225" s="33">
        <f t="shared" si="38"/>
        <v>0</v>
      </c>
      <c r="E225" s="33">
        <f t="shared" si="38"/>
        <v>0</v>
      </c>
      <c r="F225" s="5"/>
      <c r="G225" s="5"/>
      <c r="H225" s="5"/>
      <c r="I225" s="5"/>
      <c r="J225" s="5"/>
      <c r="K225" s="5"/>
      <c r="L225" s="33">
        <f t="shared" si="35"/>
        <v>1817292.28</v>
      </c>
      <c r="M225" s="34"/>
      <c r="N225" s="34"/>
      <c r="O225" s="34"/>
      <c r="P225" s="5"/>
      <c r="Q225" s="35"/>
    </row>
    <row r="226" spans="1:17" s="1" customFormat="1" x14ac:dyDescent="0.25">
      <c r="A226" s="32">
        <v>42095</v>
      </c>
      <c r="B226" s="8">
        <f t="shared" si="40"/>
        <v>1698404</v>
      </c>
      <c r="C226" s="33">
        <f t="shared" si="38"/>
        <v>118888.28000000001</v>
      </c>
      <c r="D226" s="33">
        <f t="shared" si="38"/>
        <v>0</v>
      </c>
      <c r="E226" s="33">
        <f t="shared" si="38"/>
        <v>0</v>
      </c>
      <c r="F226" s="5"/>
      <c r="G226" s="5"/>
      <c r="H226" s="5"/>
      <c r="I226" s="5"/>
      <c r="J226" s="5"/>
      <c r="K226" s="5"/>
      <c r="L226" s="33">
        <f t="shared" si="35"/>
        <v>1817292.28</v>
      </c>
      <c r="M226" s="34"/>
      <c r="N226" s="34"/>
      <c r="O226" s="34"/>
      <c r="P226" s="5"/>
      <c r="Q226" s="35"/>
    </row>
    <row r="227" spans="1:17" s="1" customFormat="1" x14ac:dyDescent="0.25">
      <c r="A227" s="32">
        <v>42125</v>
      </c>
      <c r="B227" s="8">
        <f t="shared" si="40"/>
        <v>1698404</v>
      </c>
      <c r="C227" s="33">
        <f t="shared" si="38"/>
        <v>118888.28000000001</v>
      </c>
      <c r="D227" s="33">
        <f t="shared" si="38"/>
        <v>0</v>
      </c>
      <c r="E227" s="33">
        <f t="shared" si="38"/>
        <v>0</v>
      </c>
      <c r="F227" s="5"/>
      <c r="G227" s="5"/>
      <c r="H227" s="5"/>
      <c r="I227" s="5"/>
      <c r="J227" s="5"/>
      <c r="K227" s="5"/>
      <c r="L227" s="33">
        <f t="shared" si="35"/>
        <v>1817292.28</v>
      </c>
      <c r="M227" s="34"/>
      <c r="N227" s="34"/>
      <c r="O227" s="34"/>
      <c r="P227" s="5"/>
      <c r="Q227" s="35"/>
    </row>
    <row r="228" spans="1:17" s="1" customFormat="1" x14ac:dyDescent="0.25">
      <c r="A228" s="32">
        <v>42156</v>
      </c>
      <c r="B228" s="8">
        <f t="shared" si="40"/>
        <v>1698404</v>
      </c>
      <c r="C228" s="33">
        <f t="shared" ref="B225:E240" si="41">+C227</f>
        <v>118888.28000000001</v>
      </c>
      <c r="D228" s="33">
        <f t="shared" si="41"/>
        <v>0</v>
      </c>
      <c r="E228" s="33">
        <f t="shared" si="41"/>
        <v>0</v>
      </c>
      <c r="F228" s="5"/>
      <c r="G228" s="5"/>
      <c r="H228" s="10">
        <f>(B228+C228+D228+E228+F223/12)/30*37</f>
        <v>2347978.443415069</v>
      </c>
      <c r="I228" s="5"/>
      <c r="J228" s="5"/>
      <c r="K228" s="5"/>
      <c r="L228" s="33">
        <f t="shared" si="35"/>
        <v>4165270.7234150693</v>
      </c>
      <c r="M228" s="34"/>
      <c r="N228" s="34"/>
      <c r="O228" s="34"/>
      <c r="P228" s="5"/>
      <c r="Q228" s="35"/>
    </row>
    <row r="229" spans="1:17" s="1" customFormat="1" x14ac:dyDescent="0.25">
      <c r="A229" s="32">
        <v>42186</v>
      </c>
      <c r="B229" s="8">
        <f t="shared" si="40"/>
        <v>1698404</v>
      </c>
      <c r="C229" s="33">
        <f t="shared" si="41"/>
        <v>118888.28000000001</v>
      </c>
      <c r="D229" s="33">
        <f t="shared" si="41"/>
        <v>0</v>
      </c>
      <c r="E229" s="33">
        <f t="shared" si="41"/>
        <v>0</v>
      </c>
      <c r="F229" s="5"/>
      <c r="G229" s="5"/>
      <c r="H229" s="5"/>
      <c r="I229" s="5"/>
      <c r="J229" s="5"/>
      <c r="K229" s="5"/>
      <c r="L229" s="33">
        <f t="shared" si="35"/>
        <v>1817292.28</v>
      </c>
      <c r="M229" s="34"/>
      <c r="N229" s="34"/>
      <c r="O229" s="34"/>
      <c r="P229" s="5"/>
      <c r="Q229" s="35"/>
    </row>
    <row r="230" spans="1:17" s="1" customFormat="1" x14ac:dyDescent="0.25">
      <c r="A230" s="32">
        <v>42217</v>
      </c>
      <c r="B230" s="8">
        <f t="shared" si="40"/>
        <v>1698404</v>
      </c>
      <c r="C230" s="33">
        <f t="shared" si="41"/>
        <v>118888.28000000001</v>
      </c>
      <c r="D230" s="33">
        <f t="shared" si="41"/>
        <v>0</v>
      </c>
      <c r="E230" s="33">
        <f t="shared" si="41"/>
        <v>0</v>
      </c>
      <c r="F230" s="5"/>
      <c r="G230" s="5"/>
      <c r="H230" s="5"/>
      <c r="I230" s="5"/>
      <c r="J230" s="5"/>
      <c r="K230" s="5"/>
      <c r="L230" s="33">
        <f t="shared" si="35"/>
        <v>1817292.28</v>
      </c>
      <c r="M230" s="34"/>
      <c r="N230" s="34"/>
      <c r="O230" s="34"/>
      <c r="P230" s="5"/>
      <c r="Q230" s="35"/>
    </row>
    <row r="231" spans="1:17" s="1" customFormat="1" x14ac:dyDescent="0.25">
      <c r="A231" s="32">
        <v>42248</v>
      </c>
      <c r="B231" s="8">
        <f t="shared" si="40"/>
        <v>1698404</v>
      </c>
      <c r="C231" s="33">
        <f t="shared" si="41"/>
        <v>118888.28000000001</v>
      </c>
      <c r="D231" s="33">
        <f t="shared" si="41"/>
        <v>0</v>
      </c>
      <c r="E231" s="33">
        <f t="shared" si="41"/>
        <v>0</v>
      </c>
      <c r="F231" s="5"/>
      <c r="G231" s="5"/>
      <c r="H231" s="5"/>
      <c r="I231" s="5"/>
      <c r="J231" s="5"/>
      <c r="K231" s="5"/>
      <c r="L231" s="33">
        <f t="shared" si="35"/>
        <v>1817292.28</v>
      </c>
      <c r="M231" s="34"/>
      <c r="N231" s="34"/>
      <c r="O231" s="34"/>
      <c r="P231" s="5"/>
      <c r="Q231" s="35"/>
    </row>
    <row r="232" spans="1:17" s="1" customFormat="1" x14ac:dyDescent="0.25">
      <c r="A232" s="32">
        <v>42278</v>
      </c>
      <c r="B232" s="8">
        <f t="shared" si="40"/>
        <v>1698404</v>
      </c>
      <c r="C232" s="33">
        <f t="shared" si="41"/>
        <v>118888.28000000001</v>
      </c>
      <c r="D232" s="33">
        <f t="shared" si="41"/>
        <v>0</v>
      </c>
      <c r="E232" s="33">
        <f t="shared" si="41"/>
        <v>0</v>
      </c>
      <c r="F232" s="5"/>
      <c r="G232" s="5"/>
      <c r="H232" s="5"/>
      <c r="I232" s="5"/>
      <c r="J232" s="5"/>
      <c r="K232" s="5"/>
      <c r="L232" s="33">
        <f t="shared" si="35"/>
        <v>1817292.28</v>
      </c>
      <c r="M232" s="34"/>
      <c r="N232" s="34"/>
      <c r="O232" s="34"/>
      <c r="P232" s="5"/>
      <c r="Q232" s="35"/>
    </row>
    <row r="233" spans="1:17" s="1" customFormat="1" x14ac:dyDescent="0.25">
      <c r="A233" s="32">
        <v>42309</v>
      </c>
      <c r="B233" s="8">
        <f t="shared" si="40"/>
        <v>1698404</v>
      </c>
      <c r="C233" s="33">
        <f t="shared" si="41"/>
        <v>118888.28000000001</v>
      </c>
      <c r="D233" s="33">
        <f t="shared" si="41"/>
        <v>0</v>
      </c>
      <c r="E233" s="33">
        <f t="shared" si="41"/>
        <v>0</v>
      </c>
      <c r="F233" s="10"/>
      <c r="G233" s="10"/>
      <c r="H233" s="5"/>
      <c r="I233" s="10"/>
      <c r="J233" s="5"/>
      <c r="K233" s="5"/>
      <c r="L233" s="33">
        <f t="shared" si="35"/>
        <v>1817292.28</v>
      </c>
      <c r="M233" s="34"/>
      <c r="N233" s="34"/>
      <c r="O233" s="34"/>
      <c r="P233" s="5"/>
      <c r="Q233" s="35"/>
    </row>
    <row r="234" spans="1:17" s="1" customFormat="1" ht="15.75" thickBot="1" x14ac:dyDescent="0.3">
      <c r="A234" s="36">
        <v>42339</v>
      </c>
      <c r="B234" s="9">
        <f t="shared" si="40"/>
        <v>1698404</v>
      </c>
      <c r="C234" s="37">
        <f t="shared" si="41"/>
        <v>118888.28000000001</v>
      </c>
      <c r="D234" s="37">
        <f t="shared" si="41"/>
        <v>0</v>
      </c>
      <c r="E234" s="37">
        <f t="shared" si="41"/>
        <v>0</v>
      </c>
      <c r="F234" s="6"/>
      <c r="G234" s="6"/>
      <c r="H234" s="6"/>
      <c r="I234" s="6"/>
      <c r="J234" s="11">
        <f>(B234+C234+D234+E234+F223/12+H228/12+I223/12)/12*12</f>
        <v>2171436.2015896002</v>
      </c>
      <c r="K234" s="11"/>
      <c r="L234" s="37">
        <f t="shared" si="35"/>
        <v>3988728.4815896004</v>
      </c>
      <c r="M234" s="38">
        <v>360</v>
      </c>
      <c r="N234" s="39">
        <f>(B234+C234+D234+E234+F223/12+H228/12+I223/12+J234/12)/360*M234</f>
        <v>2352389.2183887335</v>
      </c>
      <c r="O234" s="39">
        <f>N234*12%/360*M234</f>
        <v>282286.70620664803</v>
      </c>
      <c r="P234" s="39">
        <f>SUM(L223:L234)+N234+O234</f>
        <v>31668726.123926856</v>
      </c>
      <c r="Q234" s="40"/>
    </row>
    <row r="235" spans="1:17" s="1" customFormat="1" x14ac:dyDescent="0.25">
      <c r="A235" s="27">
        <v>42370</v>
      </c>
      <c r="B235" s="7">
        <v>1838863</v>
      </c>
      <c r="C235" s="28">
        <f>+B235*0.07</f>
        <v>128720.41000000002</v>
      </c>
      <c r="D235" s="28">
        <v>0</v>
      </c>
      <c r="E235" s="28">
        <v>0</v>
      </c>
      <c r="F235" s="29">
        <f>(B235+C235+D235+E235+H228/12+I235/12)/30*15</f>
        <v>1119484.3959756279</v>
      </c>
      <c r="G235" s="29">
        <f>B229/30*2</f>
        <v>113226.93333333333</v>
      </c>
      <c r="H235" s="4"/>
      <c r="I235" s="29">
        <f>(+B229+C229)*0.5</f>
        <v>908646.14</v>
      </c>
      <c r="J235" s="4"/>
      <c r="K235" s="22">
        <f>+B234*12*0.18/5</f>
        <v>733710.52799999993</v>
      </c>
      <c r="L235" s="28">
        <f t="shared" si="35"/>
        <v>4842651.4073089613</v>
      </c>
      <c r="M235" s="30"/>
      <c r="N235" s="30"/>
      <c r="O235" s="30"/>
      <c r="P235" s="4"/>
      <c r="Q235" s="31">
        <f>+(B235*100/B234)-100</f>
        <v>8.2700582429151126</v>
      </c>
    </row>
    <row r="236" spans="1:17" s="1" customFormat="1" x14ac:dyDescent="0.25">
      <c r="A236" s="32">
        <v>42401</v>
      </c>
      <c r="B236" s="8">
        <f>+B235</f>
        <v>1838863</v>
      </c>
      <c r="C236" s="33">
        <f t="shared" si="41"/>
        <v>128720.41000000002</v>
      </c>
      <c r="D236" s="33">
        <f>+D235</f>
        <v>0</v>
      </c>
      <c r="E236" s="33">
        <f>+E235</f>
        <v>0</v>
      </c>
      <c r="F236" s="5"/>
      <c r="G236" s="5"/>
      <c r="H236" s="5"/>
      <c r="I236" s="5"/>
      <c r="J236" s="5"/>
      <c r="K236" s="5"/>
      <c r="L236" s="33">
        <f t="shared" si="35"/>
        <v>1967583.41</v>
      </c>
      <c r="M236" s="34"/>
      <c r="N236" s="34"/>
      <c r="O236" s="34"/>
      <c r="P236" s="5"/>
      <c r="Q236" s="35"/>
    </row>
    <row r="237" spans="1:17" s="1" customFormat="1" x14ac:dyDescent="0.25">
      <c r="A237" s="32">
        <v>42430</v>
      </c>
      <c r="B237" s="8">
        <f t="shared" ref="B237:B246" si="42">+B236</f>
        <v>1838863</v>
      </c>
      <c r="C237" s="33">
        <f t="shared" si="41"/>
        <v>128720.41000000002</v>
      </c>
      <c r="D237" s="33">
        <f t="shared" si="41"/>
        <v>0</v>
      </c>
      <c r="E237" s="33">
        <f t="shared" si="41"/>
        <v>0</v>
      </c>
      <c r="F237" s="5"/>
      <c r="G237" s="5"/>
      <c r="H237" s="5"/>
      <c r="I237" s="5"/>
      <c r="J237" s="5"/>
      <c r="K237" s="5"/>
      <c r="L237" s="33">
        <f t="shared" si="35"/>
        <v>1967583.41</v>
      </c>
      <c r="M237" s="34"/>
      <c r="N237" s="34"/>
      <c r="O237" s="34"/>
      <c r="P237" s="5"/>
      <c r="Q237" s="35"/>
    </row>
    <row r="238" spans="1:17" s="1" customFormat="1" x14ac:dyDescent="0.25">
      <c r="A238" s="32">
        <v>42461</v>
      </c>
      <c r="B238" s="8">
        <f t="shared" si="42"/>
        <v>1838863</v>
      </c>
      <c r="C238" s="33">
        <f t="shared" si="41"/>
        <v>128720.41000000002</v>
      </c>
      <c r="D238" s="33">
        <f t="shared" si="41"/>
        <v>0</v>
      </c>
      <c r="E238" s="33">
        <f t="shared" si="41"/>
        <v>0</v>
      </c>
      <c r="F238" s="5"/>
      <c r="G238" s="5"/>
      <c r="H238" s="5"/>
      <c r="I238" s="5"/>
      <c r="J238" s="5"/>
      <c r="K238" s="5"/>
      <c r="L238" s="33">
        <f t="shared" si="35"/>
        <v>1967583.41</v>
      </c>
      <c r="M238" s="34"/>
      <c r="N238" s="34"/>
      <c r="O238" s="34"/>
      <c r="P238" s="5"/>
      <c r="Q238" s="35"/>
    </row>
    <row r="239" spans="1:17" s="1" customFormat="1" x14ac:dyDescent="0.25">
      <c r="A239" s="32">
        <v>42491</v>
      </c>
      <c r="B239" s="8">
        <f t="shared" si="42"/>
        <v>1838863</v>
      </c>
      <c r="C239" s="33">
        <f t="shared" si="41"/>
        <v>128720.41000000002</v>
      </c>
      <c r="D239" s="33">
        <f t="shared" si="41"/>
        <v>0</v>
      </c>
      <c r="E239" s="33">
        <f t="shared" si="41"/>
        <v>0</v>
      </c>
      <c r="F239" s="5"/>
      <c r="G239" s="5"/>
      <c r="H239" s="5"/>
      <c r="I239" s="5"/>
      <c r="J239" s="5"/>
      <c r="K239" s="5"/>
      <c r="L239" s="33">
        <f t="shared" si="35"/>
        <v>1967583.41</v>
      </c>
      <c r="M239" s="34"/>
      <c r="N239" s="34"/>
      <c r="O239" s="34"/>
      <c r="P239" s="5"/>
      <c r="Q239" s="35"/>
    </row>
    <row r="240" spans="1:17" s="1" customFormat="1" x14ac:dyDescent="0.25">
      <c r="A240" s="32">
        <v>42522</v>
      </c>
      <c r="B240" s="8">
        <f t="shared" si="42"/>
        <v>1838863</v>
      </c>
      <c r="C240" s="33">
        <f t="shared" si="41"/>
        <v>128720.41000000002</v>
      </c>
      <c r="D240" s="33">
        <f t="shared" si="41"/>
        <v>0</v>
      </c>
      <c r="E240" s="33">
        <f t="shared" si="41"/>
        <v>0</v>
      </c>
      <c r="F240" s="5"/>
      <c r="G240" s="5"/>
      <c r="H240" s="10">
        <f>(B240+C240+D240+E240+F235/12)/30*37</f>
        <v>2541744.3241419396</v>
      </c>
      <c r="I240" s="5"/>
      <c r="J240" s="5"/>
      <c r="K240" s="5"/>
      <c r="L240" s="33">
        <f t="shared" si="35"/>
        <v>4509327.7341419393</v>
      </c>
      <c r="M240" s="34"/>
      <c r="N240" s="34"/>
      <c r="O240" s="34"/>
      <c r="P240" s="5"/>
      <c r="Q240" s="35"/>
    </row>
    <row r="241" spans="1:17" s="1" customFormat="1" x14ac:dyDescent="0.25">
      <c r="A241" s="32">
        <v>42552</v>
      </c>
      <c r="B241" s="8">
        <f t="shared" si="42"/>
        <v>1838863</v>
      </c>
      <c r="C241" s="33">
        <f t="shared" ref="B237:E252" si="43">+C240</f>
        <v>128720.41000000002</v>
      </c>
      <c r="D241" s="33">
        <f t="shared" si="43"/>
        <v>0</v>
      </c>
      <c r="E241" s="33">
        <f t="shared" si="43"/>
        <v>0</v>
      </c>
      <c r="F241" s="5"/>
      <c r="G241" s="5"/>
      <c r="H241" s="5"/>
      <c r="I241" s="5"/>
      <c r="J241" s="5"/>
      <c r="K241" s="5"/>
      <c r="L241" s="33">
        <f t="shared" si="35"/>
        <v>1967583.41</v>
      </c>
      <c r="M241" s="34"/>
      <c r="N241" s="34"/>
      <c r="O241" s="34"/>
      <c r="P241" s="5"/>
      <c r="Q241" s="35"/>
    </row>
    <row r="242" spans="1:17" s="1" customFormat="1" x14ac:dyDescent="0.25">
      <c r="A242" s="32">
        <v>42583</v>
      </c>
      <c r="B242" s="8">
        <f t="shared" si="42"/>
        <v>1838863</v>
      </c>
      <c r="C242" s="33">
        <f t="shared" si="43"/>
        <v>128720.41000000002</v>
      </c>
      <c r="D242" s="33">
        <f t="shared" si="43"/>
        <v>0</v>
      </c>
      <c r="E242" s="33">
        <f t="shared" si="43"/>
        <v>0</v>
      </c>
      <c r="F242" s="5"/>
      <c r="G242" s="5"/>
      <c r="H242" s="5"/>
      <c r="I242" s="5"/>
      <c r="J242" s="5"/>
      <c r="K242" s="5"/>
      <c r="L242" s="33">
        <f t="shared" si="35"/>
        <v>1967583.41</v>
      </c>
      <c r="M242" s="34"/>
      <c r="N242" s="34"/>
      <c r="O242" s="34"/>
      <c r="P242" s="5"/>
      <c r="Q242" s="35"/>
    </row>
    <row r="243" spans="1:17" s="1" customFormat="1" x14ac:dyDescent="0.25">
      <c r="A243" s="32">
        <v>42614</v>
      </c>
      <c r="B243" s="8">
        <f t="shared" si="42"/>
        <v>1838863</v>
      </c>
      <c r="C243" s="33">
        <f t="shared" si="43"/>
        <v>128720.41000000002</v>
      </c>
      <c r="D243" s="33">
        <f t="shared" si="43"/>
        <v>0</v>
      </c>
      <c r="E243" s="33">
        <f t="shared" si="43"/>
        <v>0</v>
      </c>
      <c r="F243" s="5"/>
      <c r="G243" s="5"/>
      <c r="H243" s="5"/>
      <c r="I243" s="5"/>
      <c r="J243" s="5"/>
      <c r="K243" s="5"/>
      <c r="L243" s="33">
        <f t="shared" si="35"/>
        <v>1967583.41</v>
      </c>
      <c r="M243" s="34"/>
      <c r="N243" s="34"/>
      <c r="O243" s="34"/>
      <c r="P243" s="5"/>
      <c r="Q243" s="35"/>
    </row>
    <row r="244" spans="1:17" s="1" customFormat="1" x14ac:dyDescent="0.25">
      <c r="A244" s="32">
        <v>42644</v>
      </c>
      <c r="B244" s="8">
        <f t="shared" si="42"/>
        <v>1838863</v>
      </c>
      <c r="C244" s="33">
        <f t="shared" si="43"/>
        <v>128720.41000000002</v>
      </c>
      <c r="D244" s="33">
        <f t="shared" si="43"/>
        <v>0</v>
      </c>
      <c r="E244" s="33">
        <f t="shared" si="43"/>
        <v>0</v>
      </c>
      <c r="F244" s="5"/>
      <c r="G244" s="5"/>
      <c r="H244" s="5"/>
      <c r="I244" s="5"/>
      <c r="J244" s="5"/>
      <c r="K244" s="5"/>
      <c r="L244" s="33">
        <f t="shared" si="35"/>
        <v>1967583.41</v>
      </c>
      <c r="M244" s="34"/>
      <c r="N244" s="34"/>
      <c r="O244" s="34"/>
      <c r="P244" s="5"/>
      <c r="Q244" s="35"/>
    </row>
    <row r="245" spans="1:17" s="1" customFormat="1" x14ac:dyDescent="0.25">
      <c r="A245" s="32">
        <v>42675</v>
      </c>
      <c r="B245" s="8">
        <f t="shared" si="42"/>
        <v>1838863</v>
      </c>
      <c r="C245" s="33">
        <f t="shared" si="43"/>
        <v>128720.41000000002</v>
      </c>
      <c r="D245" s="33">
        <f t="shared" si="43"/>
        <v>0</v>
      </c>
      <c r="E245" s="33">
        <f t="shared" si="43"/>
        <v>0</v>
      </c>
      <c r="F245" s="10"/>
      <c r="G245" s="10"/>
      <c r="H245" s="5"/>
      <c r="I245" s="10"/>
      <c r="J245" s="5"/>
      <c r="K245" s="5"/>
      <c r="L245" s="33">
        <f t="shared" si="35"/>
        <v>1967583.41</v>
      </c>
      <c r="M245" s="34"/>
      <c r="N245" s="34"/>
      <c r="O245" s="34"/>
      <c r="P245" s="5"/>
      <c r="Q245" s="35"/>
    </row>
    <row r="246" spans="1:17" s="1" customFormat="1" ht="15.75" thickBot="1" x14ac:dyDescent="0.3">
      <c r="A246" s="36">
        <v>42705</v>
      </c>
      <c r="B246" s="9">
        <f t="shared" si="42"/>
        <v>1838863</v>
      </c>
      <c r="C246" s="37">
        <f t="shared" si="43"/>
        <v>128720.41000000002</v>
      </c>
      <c r="D246" s="37">
        <f t="shared" si="43"/>
        <v>0</v>
      </c>
      <c r="E246" s="37">
        <f t="shared" si="43"/>
        <v>0</v>
      </c>
      <c r="F246" s="6"/>
      <c r="G246" s="6"/>
      <c r="H246" s="6"/>
      <c r="I246" s="6"/>
      <c r="J246" s="11">
        <f>(B246+C246+D246+E246+F235/12+H240/12+I235/12)/12*12</f>
        <v>2348406.3150097975</v>
      </c>
      <c r="K246" s="11"/>
      <c r="L246" s="37">
        <f t="shared" si="35"/>
        <v>4315989.7250097971</v>
      </c>
      <c r="M246" s="38">
        <v>360</v>
      </c>
      <c r="N246" s="39">
        <f>(B246+C246+D246+E246+F235/12+H240/12+I235/12+J246/12)/360*M246</f>
        <v>2544106.8412606139</v>
      </c>
      <c r="O246" s="39">
        <f>N246*12%/360*M246</f>
        <v>305292.82095127366</v>
      </c>
      <c r="P246" s="39">
        <f>SUM(L235:L246)+N246+O246</f>
        <v>34225619.218672588</v>
      </c>
      <c r="Q246" s="40"/>
    </row>
    <row r="247" spans="1:17" s="1" customFormat="1" x14ac:dyDescent="0.25">
      <c r="A247" s="27">
        <v>42736</v>
      </c>
      <c r="B247" s="7">
        <v>1970342</v>
      </c>
      <c r="C247" s="28">
        <f>+B247*0.07</f>
        <v>137923.94</v>
      </c>
      <c r="D247" s="28">
        <v>0</v>
      </c>
      <c r="E247" s="28">
        <v>0</v>
      </c>
      <c r="F247" s="29">
        <f>(B247+C247+D247+E247+H240/12+I247/12)/30*15</f>
        <v>1201030.3045475809</v>
      </c>
      <c r="G247" s="29">
        <f>B241/30*2</f>
        <v>122590.86666666667</v>
      </c>
      <c r="H247" s="4"/>
      <c r="I247" s="29">
        <f>(+B241+C241)*0.5</f>
        <v>983791.70499999996</v>
      </c>
      <c r="J247" s="4"/>
      <c r="K247" s="22">
        <f>+B246*12*0.18/5</f>
        <v>794388.81599999999</v>
      </c>
      <c r="L247" s="28">
        <f t="shared" si="35"/>
        <v>5210067.6322142472</v>
      </c>
      <c r="M247" s="30"/>
      <c r="N247" s="30"/>
      <c r="O247" s="30"/>
      <c r="P247" s="4"/>
      <c r="Q247" s="31">
        <f>+(B247*100/B246)-100</f>
        <v>7.1500160697126489</v>
      </c>
    </row>
    <row r="248" spans="1:17" s="1" customFormat="1" x14ac:dyDescent="0.25">
      <c r="A248" s="32">
        <v>42767</v>
      </c>
      <c r="B248" s="8">
        <f>+B247</f>
        <v>1970342</v>
      </c>
      <c r="C248" s="33">
        <f t="shared" si="43"/>
        <v>137923.94</v>
      </c>
      <c r="D248" s="33">
        <f>+D247</f>
        <v>0</v>
      </c>
      <c r="E248" s="33">
        <f>+E247</f>
        <v>0</v>
      </c>
      <c r="F248" s="5"/>
      <c r="G248" s="5"/>
      <c r="H248" s="5"/>
      <c r="I248" s="5"/>
      <c r="J248" s="5"/>
      <c r="K248" s="5"/>
      <c r="L248" s="33">
        <f t="shared" si="35"/>
        <v>2108265.94</v>
      </c>
      <c r="M248" s="34"/>
      <c r="N248" s="34"/>
      <c r="O248" s="34"/>
      <c r="P248" s="5"/>
      <c r="Q248" s="35"/>
    </row>
    <row r="249" spans="1:17" s="1" customFormat="1" x14ac:dyDescent="0.25">
      <c r="A249" s="32">
        <v>42795</v>
      </c>
      <c r="B249" s="8">
        <f t="shared" ref="B249:B258" si="44">+B248</f>
        <v>1970342</v>
      </c>
      <c r="C249" s="33">
        <f t="shared" si="43"/>
        <v>137923.94</v>
      </c>
      <c r="D249" s="33">
        <f t="shared" si="43"/>
        <v>0</v>
      </c>
      <c r="E249" s="33">
        <f t="shared" si="43"/>
        <v>0</v>
      </c>
      <c r="F249" s="5"/>
      <c r="G249" s="5"/>
      <c r="H249" s="5"/>
      <c r="I249" s="5"/>
      <c r="J249" s="5"/>
      <c r="K249" s="5"/>
      <c r="L249" s="33">
        <f t="shared" si="35"/>
        <v>2108265.94</v>
      </c>
      <c r="M249" s="34"/>
      <c r="N249" s="34"/>
      <c r="O249" s="34"/>
      <c r="P249" s="5"/>
      <c r="Q249" s="35"/>
    </row>
    <row r="250" spans="1:17" s="1" customFormat="1" x14ac:dyDescent="0.25">
      <c r="A250" s="32">
        <v>42826</v>
      </c>
      <c r="B250" s="8">
        <f t="shared" si="44"/>
        <v>1970342</v>
      </c>
      <c r="C250" s="33">
        <f t="shared" si="43"/>
        <v>137923.94</v>
      </c>
      <c r="D250" s="33">
        <f t="shared" si="43"/>
        <v>0</v>
      </c>
      <c r="E250" s="33">
        <f t="shared" si="43"/>
        <v>0</v>
      </c>
      <c r="F250" s="5"/>
      <c r="G250" s="5"/>
      <c r="H250" s="5"/>
      <c r="I250" s="5"/>
      <c r="J250" s="5"/>
      <c r="K250" s="5"/>
      <c r="L250" s="33">
        <f t="shared" si="35"/>
        <v>2108265.94</v>
      </c>
      <c r="M250" s="34"/>
      <c r="N250" s="34"/>
      <c r="O250" s="34"/>
      <c r="P250" s="5"/>
      <c r="Q250" s="35"/>
    </row>
    <row r="251" spans="1:17" s="1" customFormat="1" x14ac:dyDescent="0.25">
      <c r="A251" s="32">
        <v>42856</v>
      </c>
      <c r="B251" s="8">
        <f t="shared" si="44"/>
        <v>1970342</v>
      </c>
      <c r="C251" s="33">
        <f t="shared" si="43"/>
        <v>137923.94</v>
      </c>
      <c r="D251" s="33">
        <f t="shared" si="43"/>
        <v>0</v>
      </c>
      <c r="E251" s="33">
        <f t="shared" si="43"/>
        <v>0</v>
      </c>
      <c r="F251" s="5"/>
      <c r="G251" s="5"/>
      <c r="H251" s="5"/>
      <c r="I251" s="5"/>
      <c r="J251" s="5"/>
      <c r="K251" s="5"/>
      <c r="L251" s="33">
        <f t="shared" si="35"/>
        <v>2108265.94</v>
      </c>
      <c r="M251" s="34"/>
      <c r="N251" s="34"/>
      <c r="O251" s="34"/>
      <c r="P251" s="5"/>
      <c r="Q251" s="35"/>
    </row>
    <row r="252" spans="1:17" s="1" customFormat="1" x14ac:dyDescent="0.25">
      <c r="A252" s="32">
        <v>42887</v>
      </c>
      <c r="B252" s="8">
        <f t="shared" si="44"/>
        <v>1970342</v>
      </c>
      <c r="C252" s="33">
        <f t="shared" si="43"/>
        <v>137923.94</v>
      </c>
      <c r="D252" s="33">
        <f t="shared" si="43"/>
        <v>0</v>
      </c>
      <c r="E252" s="33">
        <f t="shared" si="43"/>
        <v>0</v>
      </c>
      <c r="F252" s="5"/>
      <c r="G252" s="5"/>
      <c r="H252" s="10">
        <f>(B252+C252+D252+E252)/30*37</f>
        <v>2600194.6593333334</v>
      </c>
      <c r="I252" s="5"/>
      <c r="J252" s="5"/>
      <c r="K252" s="5"/>
      <c r="L252" s="33">
        <f t="shared" si="35"/>
        <v>4708460.5993333329</v>
      </c>
      <c r="M252" s="34"/>
      <c r="N252" s="34"/>
      <c r="O252" s="34"/>
      <c r="P252" s="5"/>
      <c r="Q252" s="35"/>
    </row>
    <row r="253" spans="1:17" s="1" customFormat="1" x14ac:dyDescent="0.25">
      <c r="A253" s="32">
        <v>42917</v>
      </c>
      <c r="B253" s="8">
        <f t="shared" si="44"/>
        <v>1970342</v>
      </c>
      <c r="C253" s="33">
        <f t="shared" ref="B249:E258" si="45">+C252</f>
        <v>137923.94</v>
      </c>
      <c r="D253" s="33">
        <f t="shared" si="45"/>
        <v>0</v>
      </c>
      <c r="E253" s="33">
        <f t="shared" si="45"/>
        <v>0</v>
      </c>
      <c r="F253" s="5"/>
      <c r="G253" s="5"/>
      <c r="H253" s="5"/>
      <c r="I253" s="5"/>
      <c r="J253" s="5"/>
      <c r="K253" s="5"/>
      <c r="L253" s="33">
        <f t="shared" si="35"/>
        <v>2108265.94</v>
      </c>
      <c r="M253" s="34"/>
      <c r="N253" s="34"/>
      <c r="O253" s="34"/>
      <c r="P253" s="5"/>
      <c r="Q253" s="35"/>
    </row>
    <row r="254" spans="1:17" s="1" customFormat="1" x14ac:dyDescent="0.25">
      <c r="A254" s="32">
        <v>42948</v>
      </c>
      <c r="B254" s="8">
        <f t="shared" si="44"/>
        <v>1970342</v>
      </c>
      <c r="C254" s="33">
        <f t="shared" si="45"/>
        <v>137923.94</v>
      </c>
      <c r="D254" s="33">
        <f t="shared" si="45"/>
        <v>0</v>
      </c>
      <c r="E254" s="33">
        <f t="shared" si="45"/>
        <v>0</v>
      </c>
      <c r="F254" s="5"/>
      <c r="G254" s="5"/>
      <c r="H254" s="5"/>
      <c r="I254" s="5"/>
      <c r="J254" s="5"/>
      <c r="K254" s="5"/>
      <c r="L254" s="33">
        <f t="shared" si="35"/>
        <v>2108265.94</v>
      </c>
      <c r="M254" s="34"/>
      <c r="N254" s="34"/>
      <c r="O254" s="34"/>
      <c r="P254" s="5"/>
      <c r="Q254" s="35"/>
    </row>
    <row r="255" spans="1:17" s="1" customFormat="1" x14ac:dyDescent="0.25">
      <c r="A255" s="32">
        <v>42979</v>
      </c>
      <c r="B255" s="8">
        <f t="shared" si="44"/>
        <v>1970342</v>
      </c>
      <c r="C255" s="33">
        <f t="shared" si="45"/>
        <v>137923.94</v>
      </c>
      <c r="D255" s="33">
        <f t="shared" si="45"/>
        <v>0</v>
      </c>
      <c r="E255" s="33">
        <f t="shared" si="45"/>
        <v>0</v>
      </c>
      <c r="F255" s="5"/>
      <c r="G255" s="5"/>
      <c r="H255" s="5"/>
      <c r="I255" s="5"/>
      <c r="J255" s="5"/>
      <c r="K255" s="5"/>
      <c r="L255" s="33">
        <f t="shared" si="35"/>
        <v>2108265.94</v>
      </c>
      <c r="M255" s="34"/>
      <c r="N255" s="34"/>
      <c r="O255" s="34"/>
      <c r="P255" s="5"/>
      <c r="Q255" s="35"/>
    </row>
    <row r="256" spans="1:17" s="1" customFormat="1" x14ac:dyDescent="0.25">
      <c r="A256" s="32">
        <v>43009</v>
      </c>
      <c r="B256" s="8">
        <f t="shared" si="44"/>
        <v>1970342</v>
      </c>
      <c r="C256" s="33">
        <f t="shared" si="45"/>
        <v>137923.94</v>
      </c>
      <c r="D256" s="33">
        <f t="shared" si="45"/>
        <v>0</v>
      </c>
      <c r="E256" s="33">
        <f t="shared" si="45"/>
        <v>0</v>
      </c>
      <c r="F256" s="5"/>
      <c r="G256" s="5"/>
      <c r="H256" s="5"/>
      <c r="I256" s="5"/>
      <c r="J256" s="5"/>
      <c r="K256" s="5"/>
      <c r="L256" s="33">
        <f t="shared" si="35"/>
        <v>2108265.94</v>
      </c>
      <c r="M256" s="34"/>
      <c r="N256" s="34"/>
      <c r="O256" s="34"/>
      <c r="P256" s="5"/>
      <c r="Q256" s="35"/>
    </row>
    <row r="257" spans="1:17" s="1" customFormat="1" x14ac:dyDescent="0.25">
      <c r="A257" s="32">
        <v>43040</v>
      </c>
      <c r="B257" s="8">
        <f t="shared" si="44"/>
        <v>1970342</v>
      </c>
      <c r="C257" s="33">
        <f t="shared" si="45"/>
        <v>137923.94</v>
      </c>
      <c r="D257" s="33">
        <f t="shared" si="45"/>
        <v>0</v>
      </c>
      <c r="E257" s="33">
        <f t="shared" si="45"/>
        <v>0</v>
      </c>
      <c r="F257" s="10"/>
      <c r="G257" s="10"/>
      <c r="H257" s="5"/>
      <c r="I257" s="10"/>
      <c r="J257" s="5"/>
      <c r="K257" s="5"/>
      <c r="L257" s="33">
        <f t="shared" si="35"/>
        <v>2108265.94</v>
      </c>
      <c r="M257" s="34"/>
      <c r="N257" s="34"/>
      <c r="O257" s="34"/>
      <c r="P257" s="5"/>
      <c r="Q257" s="35"/>
    </row>
    <row r="258" spans="1:17" s="1" customFormat="1" ht="15.75" thickBot="1" x14ac:dyDescent="0.3">
      <c r="A258" s="36">
        <v>43070</v>
      </c>
      <c r="B258" s="9">
        <f t="shared" si="44"/>
        <v>1970342</v>
      </c>
      <c r="C258" s="37">
        <f t="shared" si="45"/>
        <v>137923.94</v>
      </c>
      <c r="D258" s="37">
        <f t="shared" si="45"/>
        <v>0</v>
      </c>
      <c r="E258" s="37">
        <f t="shared" si="45"/>
        <v>0</v>
      </c>
      <c r="F258" s="6"/>
      <c r="G258" s="6"/>
      <c r="H258" s="6"/>
      <c r="I258" s="6"/>
      <c r="J258" s="11">
        <f>(B258+C258+D258+E258+F257/12+H252/12+I257/12)/12*11.5</f>
        <v>2228075.9604328703</v>
      </c>
      <c r="K258" s="11"/>
      <c r="L258" s="37">
        <f t="shared" si="35"/>
        <v>4336341.9004328698</v>
      </c>
      <c r="M258" s="38">
        <v>360</v>
      </c>
      <c r="N258" s="39">
        <f>(B258+C258+D258+E258+F257/12+H252/12+I257/12+J258/12)/360*M258</f>
        <v>2510621.8249805169</v>
      </c>
      <c r="O258" s="39">
        <f>N258*12%/360*M258</f>
        <v>301274.61899766204</v>
      </c>
      <c r="P258" s="39">
        <f>SUM(L247:L258)+N258+O258</f>
        <v>36041160.035958633</v>
      </c>
      <c r="Q258" s="40"/>
    </row>
    <row r="259" spans="1:17" s="1" customFormat="1" ht="15.75" thickBot="1" x14ac:dyDescent="0.3">
      <c r="A259" s="42">
        <v>43101</v>
      </c>
      <c r="B259" s="7">
        <v>2076543</v>
      </c>
      <c r="C259" s="43">
        <f>+B259*0.07</f>
        <v>145358.01</v>
      </c>
      <c r="D259" s="43">
        <v>0</v>
      </c>
      <c r="E259" s="43">
        <v>0</v>
      </c>
      <c r="F259" s="44">
        <f>(B259+C259+D259+E259+H252/12+I259/12)/30*15</f>
        <v>1263214.1562222221</v>
      </c>
      <c r="G259" s="44">
        <f>B253/30*2</f>
        <v>131356.13333333333</v>
      </c>
      <c r="H259" s="3"/>
      <c r="I259" s="44">
        <f>(+B253+C253)*0.5</f>
        <v>1054132.97</v>
      </c>
      <c r="J259" s="3"/>
      <c r="K259" s="23">
        <f>+B258*12*0.18/5</f>
        <v>851187.74399999995</v>
      </c>
      <c r="L259" s="43">
        <f t="shared" si="35"/>
        <v>5521792.0135555556</v>
      </c>
      <c r="M259" s="38">
        <v>30</v>
      </c>
      <c r="N259" s="39">
        <f>(B259+C259+D259+E259+F259/12+H259/12+I259/12+J259/12)/360*M259</f>
        <v>201251.10587654318</v>
      </c>
      <c r="O259" s="39">
        <f>N259*12%/360*M259</f>
        <v>2012.5110587654317</v>
      </c>
      <c r="P259" s="39">
        <f>SUM(L259)+N259+O259</f>
        <v>5725055.6304908646</v>
      </c>
      <c r="Q259" s="45">
        <f>+(B259*100/B258)-100</f>
        <v>5.3899779835175821</v>
      </c>
    </row>
    <row r="260" spans="1:17" ht="15.75" thickBot="1" x14ac:dyDescent="0.3">
      <c r="A260" s="46" t="s">
        <v>20</v>
      </c>
      <c r="B260" s="47">
        <f>SUM(B7:B259)</f>
        <v>280781307</v>
      </c>
      <c r="C260" s="47">
        <f t="shared" ref="C260:P260" si="46">SUM(C7:C259)</f>
        <v>15048242.729999982</v>
      </c>
      <c r="D260" s="47">
        <f t="shared" si="46"/>
        <v>0</v>
      </c>
      <c r="E260" s="47">
        <f t="shared" si="46"/>
        <v>0</v>
      </c>
      <c r="F260" s="47">
        <f t="shared" si="46"/>
        <v>15166080.040775487</v>
      </c>
      <c r="G260" s="47">
        <f t="shared" si="46"/>
        <v>1548359.7999999998</v>
      </c>
      <c r="H260" s="47">
        <f t="shared" si="46"/>
        <v>31481808.108611692</v>
      </c>
      <c r="I260" s="47">
        <f t="shared" si="46"/>
        <v>12233652.030000001</v>
      </c>
      <c r="J260" s="47">
        <f t="shared" si="46"/>
        <v>28902045.445789874</v>
      </c>
      <c r="K260" s="47">
        <f t="shared" si="46"/>
        <v>7612799.9039999992</v>
      </c>
      <c r="L260" s="47">
        <f t="shared" si="46"/>
        <v>392774295.05917716</v>
      </c>
      <c r="M260" s="47"/>
      <c r="N260" s="47">
        <f t="shared" si="46"/>
        <v>31608673.206660476</v>
      </c>
      <c r="O260" s="47">
        <f t="shared" si="46"/>
        <v>3770903.1631528377</v>
      </c>
      <c r="P260" s="47">
        <f t="shared" si="46"/>
        <v>428153871.42899036</v>
      </c>
    </row>
    <row r="261" spans="1:17" s="17" customFormat="1" x14ac:dyDescent="0.25">
      <c r="A261" s="12"/>
      <c r="B261" s="13"/>
      <c r="C261" s="13"/>
      <c r="D261" s="13"/>
      <c r="E261" s="13"/>
      <c r="F261" s="14"/>
      <c r="G261" s="14"/>
      <c r="H261" s="14"/>
      <c r="I261" s="14"/>
      <c r="J261" s="14"/>
      <c r="K261" s="14"/>
      <c r="L261" s="28">
        <f>+L260+N260+O260</f>
        <v>428153871.42899042</v>
      </c>
      <c r="M261" s="15"/>
      <c r="N261" s="16"/>
      <c r="O261" s="16"/>
      <c r="P261" s="16"/>
    </row>
    <row r="262" spans="1:17" x14ac:dyDescent="0.25">
      <c r="A262" s="12"/>
      <c r="B262" s="13"/>
      <c r="C262" s="13"/>
      <c r="D262" s="13"/>
      <c r="E262" s="13"/>
      <c r="F262" s="14"/>
      <c r="G262" s="14"/>
      <c r="H262" s="14"/>
      <c r="I262" s="14"/>
      <c r="J262" s="14"/>
      <c r="K262" s="14"/>
      <c r="L262" s="14"/>
      <c r="M262" s="15"/>
      <c r="N262" s="16"/>
      <c r="O262" s="16"/>
      <c r="P262" s="16"/>
    </row>
    <row r="263" spans="1:17" x14ac:dyDescent="0.25">
      <c r="A263" s="48"/>
      <c r="B263" s="13"/>
      <c r="C263" s="13"/>
      <c r="D263" s="13"/>
      <c r="E263" s="13"/>
      <c r="F263" s="14"/>
      <c r="G263" s="14"/>
      <c r="H263" s="14"/>
      <c r="I263" s="14"/>
      <c r="J263" s="14"/>
      <c r="K263" s="14"/>
      <c r="L263" s="14"/>
      <c r="M263" s="15"/>
      <c r="N263" s="16"/>
      <c r="O263" s="16"/>
      <c r="P263" s="16"/>
    </row>
    <row r="264" spans="1:17" x14ac:dyDescent="0.25">
      <c r="A264" s="12"/>
      <c r="B264" s="13"/>
      <c r="C264" s="13"/>
      <c r="D264" s="13"/>
      <c r="E264" s="13"/>
      <c r="F264" s="14"/>
      <c r="G264" s="14"/>
      <c r="H264" s="14"/>
      <c r="I264" s="14"/>
      <c r="J264" s="14"/>
      <c r="K264" s="14"/>
      <c r="L264" s="14"/>
      <c r="M264" s="15"/>
      <c r="N264" s="16"/>
      <c r="O264" s="16"/>
      <c r="P264" s="16"/>
    </row>
    <row r="265" spans="1:17" s="50" customFormat="1" ht="16.5" customHeight="1" x14ac:dyDescent="0.15">
      <c r="A265" s="49" t="s">
        <v>21</v>
      </c>
      <c r="B265" s="18"/>
      <c r="C265" s="18"/>
      <c r="D265" s="18"/>
      <c r="E265" s="18"/>
      <c r="F265" s="18"/>
      <c r="H265" s="18"/>
      <c r="I265" s="19" t="s">
        <v>28</v>
      </c>
      <c r="J265" s="51"/>
      <c r="K265" s="51"/>
      <c r="L265" s="51"/>
      <c r="M265" s="52"/>
      <c r="N265" s="52"/>
      <c r="O265" s="52"/>
      <c r="P265" s="52"/>
    </row>
    <row r="266" spans="1:17" s="50" customFormat="1" x14ac:dyDescent="0.2">
      <c r="A266" s="49" t="s">
        <v>23</v>
      </c>
      <c r="B266" s="18"/>
      <c r="C266" s="18"/>
      <c r="D266" s="18"/>
      <c r="E266" s="18"/>
      <c r="F266" s="18"/>
      <c r="H266" s="18"/>
      <c r="I266" s="20" t="s">
        <v>29</v>
      </c>
      <c r="J266" s="14"/>
      <c r="K266" s="14"/>
      <c r="L266" s="14"/>
      <c r="M266" s="15"/>
      <c r="N266" s="15"/>
      <c r="O266" s="15"/>
      <c r="P266" s="52"/>
    </row>
    <row r="267" spans="1:17" s="50" customFormat="1" ht="15" customHeight="1" x14ac:dyDescent="0.2">
      <c r="A267" s="53" t="s">
        <v>24</v>
      </c>
      <c r="B267" s="18"/>
      <c r="C267" s="18"/>
      <c r="D267" s="18"/>
      <c r="E267" s="18"/>
      <c r="F267" s="18"/>
      <c r="H267" s="18"/>
      <c r="I267" s="20" t="s">
        <v>22</v>
      </c>
      <c r="J267" s="14"/>
      <c r="K267" s="14"/>
      <c r="L267" s="15"/>
      <c r="M267" s="15"/>
      <c r="N267" s="15"/>
      <c r="O267" s="15"/>
      <c r="P267" s="52"/>
    </row>
    <row r="268" spans="1:17" ht="15.75" x14ac:dyDescent="0.25">
      <c r="A268" s="58">
        <v>44749</v>
      </c>
      <c r="B268" s="59"/>
      <c r="C268" s="1"/>
      <c r="D268" s="1"/>
      <c r="E268" s="1"/>
      <c r="F268" s="1"/>
      <c r="G268" s="21"/>
      <c r="H268" s="1"/>
      <c r="I268" s="1"/>
      <c r="J268" s="14"/>
      <c r="K268" s="14"/>
      <c r="L268" s="15"/>
      <c r="M268" s="15"/>
      <c r="N268" s="15"/>
      <c r="O268" s="15"/>
      <c r="P268" s="15"/>
    </row>
    <row r="269" spans="1:17" x14ac:dyDescent="0.25">
      <c r="A269" s="54" t="s">
        <v>0</v>
      </c>
      <c r="B269" s="1"/>
      <c r="C269" s="1"/>
      <c r="D269" s="1"/>
      <c r="E269" s="1"/>
      <c r="F269" s="1"/>
      <c r="G269" s="1"/>
      <c r="H269" s="1"/>
      <c r="I269" s="1"/>
      <c r="J269" s="14"/>
      <c r="K269" s="15"/>
      <c r="L269" s="15"/>
      <c r="M269" s="15"/>
      <c r="N269" s="15"/>
      <c r="O269" s="15"/>
    </row>
    <row r="270" spans="1:17" x14ac:dyDescent="0.25">
      <c r="A270" s="55"/>
      <c r="K270" s="14"/>
      <c r="L270" s="15"/>
      <c r="M270" s="15"/>
      <c r="N270" s="15"/>
      <c r="O270" s="15"/>
    </row>
    <row r="271" spans="1:17" x14ac:dyDescent="0.25">
      <c r="A271" s="55"/>
      <c r="K271" s="14"/>
      <c r="L271" s="15"/>
      <c r="M271" s="15"/>
      <c r="N271" s="15"/>
      <c r="O271" s="15"/>
    </row>
  </sheetData>
  <mergeCells count="9">
    <mergeCell ref="A268:B268"/>
    <mergeCell ref="A1:Q1"/>
    <mergeCell ref="A2:Q2"/>
    <mergeCell ref="A3:Q3"/>
    <mergeCell ref="A4:Q4"/>
    <mergeCell ref="B5:L5"/>
    <mergeCell ref="M5:O5"/>
    <mergeCell ref="P5:P6"/>
    <mergeCell ref="Q5:Q6"/>
  </mergeCells>
  <pageMargins left="0.70866141732283472" right="0.70866141732283472" top="0.35433070866141736" bottom="0.35433070866141736" header="0.31496062992125984" footer="0.31496062992125984"/>
  <pageSetup scale="7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71"/>
  <sheetViews>
    <sheetView tabSelected="1" zoomScale="106" zoomScaleNormal="106" workbookViewId="0">
      <pane xSplit="1" ySplit="6" topLeftCell="B256" activePane="bottomRight" state="frozen"/>
      <selection pane="topRight" activeCell="B1" sqref="B1"/>
      <selection pane="bottomLeft" activeCell="A7" sqref="A7"/>
      <selection pane="bottomRight" activeCell="F272" sqref="F272"/>
    </sheetView>
  </sheetViews>
  <sheetFormatPr baseColWidth="10" defaultRowHeight="15" x14ac:dyDescent="0.25"/>
  <cols>
    <col min="1" max="1" width="6.7109375" style="2" customWidth="1"/>
    <col min="2" max="2" width="9.5703125" style="2" customWidth="1"/>
    <col min="3" max="3" width="8.42578125" style="2" customWidth="1"/>
    <col min="4" max="5" width="9.42578125" style="2" customWidth="1"/>
    <col min="6" max="7" width="9.140625" style="2" customWidth="1"/>
    <col min="8" max="8" width="8.42578125" style="2" customWidth="1"/>
    <col min="9" max="9" width="9.85546875" style="2" customWidth="1"/>
    <col min="10" max="10" width="9.5703125" style="2" customWidth="1"/>
    <col min="11" max="11" width="11.42578125" style="2"/>
    <col min="12" max="12" width="9.7109375" style="2" customWidth="1"/>
    <col min="13" max="13" width="5.140625" style="2" customWidth="1"/>
    <col min="14" max="14" width="11.85546875" style="2" customWidth="1"/>
    <col min="15" max="15" width="13.7109375" style="2" customWidth="1"/>
    <col min="16" max="16" width="9.5703125" style="2" customWidth="1"/>
    <col min="17" max="17" width="6.7109375" style="2" customWidth="1"/>
    <col min="18" max="16384" width="11.42578125" style="2"/>
  </cols>
  <sheetData>
    <row r="1" spans="1:17" ht="15" customHeight="1" x14ac:dyDescent="0.25">
      <c r="A1" s="60" t="s">
        <v>33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1" t="s">
        <v>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ht="15" customHeight="1" x14ac:dyDescent="0.25">
      <c r="A3" s="61" t="s">
        <v>4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7" ht="43.5" customHeight="1" thickBot="1" x14ac:dyDescent="0.3">
      <c r="A4" s="56" t="s">
        <v>32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</row>
    <row r="5" spans="1:17" ht="15.75" customHeight="1" thickBot="1" x14ac:dyDescent="0.3">
      <c r="A5" s="24"/>
      <c r="B5" s="62" t="s">
        <v>5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57" t="s">
        <v>6</v>
      </c>
      <c r="N5" s="57"/>
      <c r="O5" s="57"/>
      <c r="P5" s="63" t="s">
        <v>7</v>
      </c>
      <c r="Q5" s="65" t="s">
        <v>8</v>
      </c>
    </row>
    <row r="6" spans="1:17" ht="45.75" thickBot="1" x14ac:dyDescent="0.3">
      <c r="A6" s="25" t="s">
        <v>1</v>
      </c>
      <c r="B6" s="3" t="s">
        <v>9</v>
      </c>
      <c r="C6" s="3" t="s">
        <v>10</v>
      </c>
      <c r="D6" s="3" t="s">
        <v>11</v>
      </c>
      <c r="E6" s="3" t="s">
        <v>25</v>
      </c>
      <c r="F6" s="3" t="s">
        <v>12</v>
      </c>
      <c r="G6" s="3" t="s">
        <v>13</v>
      </c>
      <c r="H6" s="3" t="s">
        <v>14</v>
      </c>
      <c r="I6" s="3" t="s">
        <v>15</v>
      </c>
      <c r="J6" s="3" t="s">
        <v>16</v>
      </c>
      <c r="K6" s="3" t="s">
        <v>26</v>
      </c>
      <c r="L6" s="3" t="s">
        <v>17</v>
      </c>
      <c r="M6" s="26" t="s">
        <v>18</v>
      </c>
      <c r="N6" s="26" t="s">
        <v>2</v>
      </c>
      <c r="O6" s="26" t="s">
        <v>19</v>
      </c>
      <c r="P6" s="64"/>
      <c r="Q6" s="66"/>
    </row>
    <row r="7" spans="1:17" x14ac:dyDescent="0.25">
      <c r="A7" s="27">
        <v>35431</v>
      </c>
      <c r="B7" s="7">
        <v>0</v>
      </c>
      <c r="C7" s="28"/>
      <c r="D7" s="28">
        <v>0</v>
      </c>
      <c r="E7" s="28">
        <v>0</v>
      </c>
      <c r="F7" s="29"/>
      <c r="G7" s="29"/>
      <c r="H7" s="4"/>
      <c r="I7" s="29"/>
      <c r="J7" s="4"/>
      <c r="K7" s="4"/>
      <c r="L7" s="28">
        <f>SUM(B7:K7)</f>
        <v>0</v>
      </c>
      <c r="M7" s="30"/>
      <c r="N7" s="30"/>
      <c r="O7" s="30"/>
      <c r="P7" s="4"/>
      <c r="Q7" s="31"/>
    </row>
    <row r="8" spans="1:17" x14ac:dyDescent="0.25">
      <c r="A8" s="32">
        <v>35462</v>
      </c>
      <c r="B8" s="8">
        <f>+B7</f>
        <v>0</v>
      </c>
      <c r="C8" s="33"/>
      <c r="D8" s="33">
        <f>+D7</f>
        <v>0</v>
      </c>
      <c r="E8" s="33">
        <f>+E7</f>
        <v>0</v>
      </c>
      <c r="F8" s="5"/>
      <c r="G8" s="5"/>
      <c r="H8" s="5"/>
      <c r="I8" s="5"/>
      <c r="J8" s="5"/>
      <c r="K8" s="5"/>
      <c r="L8" s="33">
        <f t="shared" ref="L8:L71" si="0">SUM(B8:K8)</f>
        <v>0</v>
      </c>
      <c r="M8" s="34"/>
      <c r="N8" s="34"/>
      <c r="O8" s="34"/>
      <c r="P8" s="5"/>
      <c r="Q8" s="35"/>
    </row>
    <row r="9" spans="1:17" x14ac:dyDescent="0.25">
      <c r="A9" s="32">
        <v>35490</v>
      </c>
      <c r="B9" s="8">
        <f t="shared" ref="B9:B18" si="1">+B8</f>
        <v>0</v>
      </c>
      <c r="C9" s="33"/>
      <c r="D9" s="33">
        <f t="shared" ref="D9:E18" si="2">+D8</f>
        <v>0</v>
      </c>
      <c r="E9" s="33">
        <f t="shared" si="2"/>
        <v>0</v>
      </c>
      <c r="F9" s="5"/>
      <c r="G9" s="5"/>
      <c r="H9" s="5"/>
      <c r="I9" s="5"/>
      <c r="J9" s="5"/>
      <c r="K9" s="5"/>
      <c r="L9" s="33">
        <f t="shared" si="0"/>
        <v>0</v>
      </c>
      <c r="M9" s="34"/>
      <c r="N9" s="34"/>
      <c r="O9" s="34"/>
      <c r="P9" s="5"/>
      <c r="Q9" s="35"/>
    </row>
    <row r="10" spans="1:17" x14ac:dyDescent="0.25">
      <c r="A10" s="32">
        <v>35521</v>
      </c>
      <c r="B10" s="8">
        <f t="shared" si="1"/>
        <v>0</v>
      </c>
      <c r="C10" s="33"/>
      <c r="D10" s="33">
        <f t="shared" si="2"/>
        <v>0</v>
      </c>
      <c r="E10" s="33">
        <f t="shared" si="2"/>
        <v>0</v>
      </c>
      <c r="F10" s="5"/>
      <c r="G10" s="5"/>
      <c r="H10" s="5"/>
      <c r="I10" s="5"/>
      <c r="J10" s="5"/>
      <c r="K10" s="5"/>
      <c r="L10" s="33">
        <f t="shared" si="0"/>
        <v>0</v>
      </c>
      <c r="M10" s="34"/>
      <c r="N10" s="34"/>
      <c r="O10" s="34"/>
      <c r="P10" s="5"/>
      <c r="Q10" s="35"/>
    </row>
    <row r="11" spans="1:17" x14ac:dyDescent="0.25">
      <c r="A11" s="32">
        <v>35551</v>
      </c>
      <c r="B11" s="8">
        <f t="shared" si="1"/>
        <v>0</v>
      </c>
      <c r="C11" s="33"/>
      <c r="D11" s="33">
        <f t="shared" si="2"/>
        <v>0</v>
      </c>
      <c r="E11" s="33">
        <f t="shared" si="2"/>
        <v>0</v>
      </c>
      <c r="F11" s="5"/>
      <c r="G11" s="5"/>
      <c r="H11" s="5"/>
      <c r="I11" s="5"/>
      <c r="J11" s="5"/>
      <c r="K11" s="5"/>
      <c r="L11" s="33">
        <f t="shared" si="0"/>
        <v>0</v>
      </c>
      <c r="M11" s="34"/>
      <c r="N11" s="34"/>
      <c r="O11" s="34"/>
      <c r="P11" s="5"/>
      <c r="Q11" s="35"/>
    </row>
    <row r="12" spans="1:17" x14ac:dyDescent="0.25">
      <c r="A12" s="32">
        <v>35582</v>
      </c>
      <c r="B12" s="8">
        <f t="shared" si="1"/>
        <v>0</v>
      </c>
      <c r="C12" s="33"/>
      <c r="D12" s="33">
        <f t="shared" si="2"/>
        <v>0</v>
      </c>
      <c r="E12" s="33">
        <f t="shared" si="2"/>
        <v>0</v>
      </c>
      <c r="F12" s="5"/>
      <c r="G12" s="5"/>
      <c r="H12" s="10">
        <f>(B12+C12+D12+E12)/30*37</f>
        <v>0</v>
      </c>
      <c r="I12" s="5"/>
      <c r="J12" s="5"/>
      <c r="K12" s="5"/>
      <c r="L12" s="33">
        <f t="shared" si="0"/>
        <v>0</v>
      </c>
      <c r="M12" s="34"/>
      <c r="N12" s="34"/>
      <c r="O12" s="34"/>
      <c r="P12" s="5"/>
      <c r="Q12" s="35"/>
    </row>
    <row r="13" spans="1:17" x14ac:dyDescent="0.25">
      <c r="A13" s="32">
        <v>35612</v>
      </c>
      <c r="B13" s="8">
        <f t="shared" si="1"/>
        <v>0</v>
      </c>
      <c r="C13" s="33"/>
      <c r="D13" s="33">
        <f t="shared" si="2"/>
        <v>0</v>
      </c>
      <c r="E13" s="33">
        <f t="shared" si="2"/>
        <v>0</v>
      </c>
      <c r="F13" s="5"/>
      <c r="G13" s="5"/>
      <c r="H13" s="5"/>
      <c r="I13" s="5"/>
      <c r="J13" s="5"/>
      <c r="K13" s="5"/>
      <c r="L13" s="33">
        <f t="shared" si="0"/>
        <v>0</v>
      </c>
      <c r="M13" s="34"/>
      <c r="N13" s="34"/>
      <c r="O13" s="34"/>
      <c r="P13" s="5"/>
      <c r="Q13" s="35"/>
    </row>
    <row r="14" spans="1:17" x14ac:dyDescent="0.25">
      <c r="A14" s="32">
        <v>35643</v>
      </c>
      <c r="B14" s="8">
        <f t="shared" si="1"/>
        <v>0</v>
      </c>
      <c r="C14" s="33"/>
      <c r="D14" s="33">
        <f t="shared" si="2"/>
        <v>0</v>
      </c>
      <c r="E14" s="33">
        <f t="shared" si="2"/>
        <v>0</v>
      </c>
      <c r="F14" s="5"/>
      <c r="G14" s="5"/>
      <c r="H14" s="5"/>
      <c r="I14" s="5"/>
      <c r="J14" s="5"/>
      <c r="K14" s="5"/>
      <c r="L14" s="33">
        <f t="shared" si="0"/>
        <v>0</v>
      </c>
      <c r="M14" s="34"/>
      <c r="N14" s="34"/>
      <c r="O14" s="34"/>
      <c r="P14" s="5"/>
      <c r="Q14" s="35"/>
    </row>
    <row r="15" spans="1:17" x14ac:dyDescent="0.25">
      <c r="A15" s="32">
        <v>35674</v>
      </c>
      <c r="B15" s="8">
        <f t="shared" si="1"/>
        <v>0</v>
      </c>
      <c r="C15" s="33"/>
      <c r="D15" s="33">
        <f t="shared" si="2"/>
        <v>0</v>
      </c>
      <c r="E15" s="33">
        <f t="shared" si="2"/>
        <v>0</v>
      </c>
      <c r="F15" s="5"/>
      <c r="G15" s="5"/>
      <c r="H15" s="5"/>
      <c r="I15" s="5"/>
      <c r="J15" s="5"/>
      <c r="K15" s="5"/>
      <c r="L15" s="33">
        <f t="shared" si="0"/>
        <v>0</v>
      </c>
      <c r="M15" s="34"/>
      <c r="N15" s="34"/>
      <c r="O15" s="34"/>
      <c r="P15" s="5"/>
      <c r="Q15" s="35"/>
    </row>
    <row r="16" spans="1:17" x14ac:dyDescent="0.25">
      <c r="A16" s="32">
        <v>35704</v>
      </c>
      <c r="B16" s="8">
        <f t="shared" si="1"/>
        <v>0</v>
      </c>
      <c r="C16" s="33"/>
      <c r="D16" s="33">
        <f t="shared" si="2"/>
        <v>0</v>
      </c>
      <c r="E16" s="33">
        <f t="shared" si="2"/>
        <v>0</v>
      </c>
      <c r="F16" s="5"/>
      <c r="G16" s="5"/>
      <c r="H16" s="5"/>
      <c r="I16" s="5"/>
      <c r="J16" s="5"/>
      <c r="K16" s="5"/>
      <c r="L16" s="33">
        <f t="shared" si="0"/>
        <v>0</v>
      </c>
      <c r="M16" s="34"/>
      <c r="N16" s="34"/>
      <c r="O16" s="34"/>
      <c r="P16" s="5"/>
      <c r="Q16" s="35"/>
    </row>
    <row r="17" spans="1:17" x14ac:dyDescent="0.25">
      <c r="A17" s="32">
        <v>35735</v>
      </c>
      <c r="B17" s="8">
        <f t="shared" si="1"/>
        <v>0</v>
      </c>
      <c r="C17" s="33"/>
      <c r="D17" s="33">
        <f t="shared" si="2"/>
        <v>0</v>
      </c>
      <c r="E17" s="33">
        <f t="shared" si="2"/>
        <v>0</v>
      </c>
      <c r="F17" s="10"/>
      <c r="G17" s="10"/>
      <c r="H17" s="5"/>
      <c r="I17" s="10"/>
      <c r="J17" s="5"/>
      <c r="K17" s="5"/>
      <c r="L17" s="33">
        <f t="shared" si="0"/>
        <v>0</v>
      </c>
      <c r="M17" s="34"/>
      <c r="N17" s="34"/>
      <c r="O17" s="34"/>
      <c r="P17" s="5"/>
      <c r="Q17" s="35"/>
    </row>
    <row r="18" spans="1:17" ht="15.75" thickBot="1" x14ac:dyDescent="0.3">
      <c r="A18" s="36">
        <v>35765</v>
      </c>
      <c r="B18" s="9">
        <f t="shared" si="1"/>
        <v>0</v>
      </c>
      <c r="C18" s="37"/>
      <c r="D18" s="37">
        <f t="shared" si="2"/>
        <v>0</v>
      </c>
      <c r="E18" s="37">
        <f t="shared" si="2"/>
        <v>0</v>
      </c>
      <c r="F18" s="6"/>
      <c r="G18" s="6"/>
      <c r="H18" s="6"/>
      <c r="I18" s="6"/>
      <c r="J18" s="11">
        <f>(B18+C18+D18+E18+F17/12+H12/12+I17/12)/12*12</f>
        <v>0</v>
      </c>
      <c r="K18" s="11"/>
      <c r="L18" s="37">
        <f t="shared" si="0"/>
        <v>0</v>
      </c>
      <c r="M18" s="38">
        <v>360</v>
      </c>
      <c r="N18" s="39">
        <f>(B18+C18+D18+E18+F17/12+H12/12+I17/12+J18/12)/360*M18</f>
        <v>0</v>
      </c>
      <c r="O18" s="39">
        <f>N18*12%/360*M18</f>
        <v>0</v>
      </c>
      <c r="P18" s="39">
        <f>SUM(L7:L18)+N18+O18</f>
        <v>0</v>
      </c>
      <c r="Q18" s="40"/>
    </row>
    <row r="19" spans="1:17" x14ac:dyDescent="0.25">
      <c r="A19" s="27">
        <v>35796</v>
      </c>
      <c r="B19" s="7">
        <v>0</v>
      </c>
      <c r="C19" s="28"/>
      <c r="D19" s="28">
        <v>0</v>
      </c>
      <c r="E19" s="28">
        <v>0</v>
      </c>
      <c r="F19" s="29">
        <f>(B19+C19+D19+E19+H12/12+I19/12)/30*15</f>
        <v>0</v>
      </c>
      <c r="G19" s="29">
        <f>B13/30*2</f>
        <v>0</v>
      </c>
      <c r="H19" s="4"/>
      <c r="I19" s="29">
        <f>(+B13+C13)*0.5</f>
        <v>0</v>
      </c>
      <c r="J19" s="4"/>
      <c r="K19" s="4"/>
      <c r="L19" s="28">
        <f t="shared" si="0"/>
        <v>0</v>
      </c>
      <c r="M19" s="30"/>
      <c r="N19" s="30"/>
      <c r="O19" s="30"/>
      <c r="P19" s="4"/>
      <c r="Q19" s="31">
        <v>0</v>
      </c>
    </row>
    <row r="20" spans="1:17" x14ac:dyDescent="0.25">
      <c r="A20" s="32">
        <v>35827</v>
      </c>
      <c r="B20" s="8">
        <f>+B19</f>
        <v>0</v>
      </c>
      <c r="C20" s="33"/>
      <c r="D20" s="33">
        <f>+D19</f>
        <v>0</v>
      </c>
      <c r="E20" s="33">
        <f>+E19</f>
        <v>0</v>
      </c>
      <c r="F20" s="5"/>
      <c r="G20" s="5"/>
      <c r="H20" s="5"/>
      <c r="I20" s="5"/>
      <c r="J20" s="5"/>
      <c r="K20" s="5"/>
      <c r="L20" s="33">
        <f t="shared" si="0"/>
        <v>0</v>
      </c>
      <c r="M20" s="34"/>
      <c r="N20" s="34"/>
      <c r="O20" s="34"/>
      <c r="P20" s="5"/>
      <c r="Q20" s="35"/>
    </row>
    <row r="21" spans="1:17" x14ac:dyDescent="0.25">
      <c r="A21" s="32">
        <v>35855</v>
      </c>
      <c r="B21" s="8">
        <f t="shared" ref="B21:B30" si="3">+B20</f>
        <v>0</v>
      </c>
      <c r="C21" s="33"/>
      <c r="D21" s="33">
        <f t="shared" ref="D21:E30" si="4">+D20</f>
        <v>0</v>
      </c>
      <c r="E21" s="33">
        <f t="shared" si="4"/>
        <v>0</v>
      </c>
      <c r="F21" s="5"/>
      <c r="G21" s="5"/>
      <c r="H21" s="5"/>
      <c r="I21" s="5"/>
      <c r="J21" s="5"/>
      <c r="K21" s="5"/>
      <c r="L21" s="33">
        <f t="shared" si="0"/>
        <v>0</v>
      </c>
      <c r="M21" s="34"/>
      <c r="N21" s="34"/>
      <c r="O21" s="34"/>
      <c r="P21" s="5"/>
      <c r="Q21" s="35"/>
    </row>
    <row r="22" spans="1:17" x14ac:dyDescent="0.25">
      <c r="A22" s="32">
        <v>35886</v>
      </c>
      <c r="B22" s="8">
        <f t="shared" si="3"/>
        <v>0</v>
      </c>
      <c r="C22" s="33"/>
      <c r="D22" s="33">
        <f t="shared" si="4"/>
        <v>0</v>
      </c>
      <c r="E22" s="33">
        <f t="shared" si="4"/>
        <v>0</v>
      </c>
      <c r="F22" s="5"/>
      <c r="G22" s="5"/>
      <c r="H22" s="5"/>
      <c r="I22" s="5"/>
      <c r="J22" s="5"/>
      <c r="K22" s="5"/>
      <c r="L22" s="33">
        <f t="shared" si="0"/>
        <v>0</v>
      </c>
      <c r="M22" s="34"/>
      <c r="N22" s="34"/>
      <c r="O22" s="34"/>
      <c r="P22" s="5"/>
      <c r="Q22" s="35"/>
    </row>
    <row r="23" spans="1:17" x14ac:dyDescent="0.25">
      <c r="A23" s="32">
        <v>35916</v>
      </c>
      <c r="B23" s="8">
        <f t="shared" si="3"/>
        <v>0</v>
      </c>
      <c r="C23" s="33"/>
      <c r="D23" s="33">
        <f t="shared" si="4"/>
        <v>0</v>
      </c>
      <c r="E23" s="33">
        <f t="shared" si="4"/>
        <v>0</v>
      </c>
      <c r="F23" s="5"/>
      <c r="G23" s="5"/>
      <c r="H23" s="5"/>
      <c r="I23" s="5"/>
      <c r="J23" s="5"/>
      <c r="K23" s="5"/>
      <c r="L23" s="33">
        <f t="shared" si="0"/>
        <v>0</v>
      </c>
      <c r="M23" s="34"/>
      <c r="N23" s="34"/>
      <c r="O23" s="34"/>
      <c r="P23" s="5"/>
      <c r="Q23" s="35"/>
    </row>
    <row r="24" spans="1:17" x14ac:dyDescent="0.25">
      <c r="A24" s="32">
        <v>35947</v>
      </c>
      <c r="B24" s="8">
        <f t="shared" si="3"/>
        <v>0</v>
      </c>
      <c r="C24" s="33"/>
      <c r="D24" s="33">
        <f t="shared" si="4"/>
        <v>0</v>
      </c>
      <c r="E24" s="33">
        <f t="shared" si="4"/>
        <v>0</v>
      </c>
      <c r="F24" s="5"/>
      <c r="G24" s="5"/>
      <c r="H24" s="10">
        <f>(B24+C24+D24+E24+F19/12)/30*37</f>
        <v>0</v>
      </c>
      <c r="I24" s="5"/>
      <c r="J24" s="5"/>
      <c r="K24" s="5"/>
      <c r="L24" s="33">
        <f t="shared" si="0"/>
        <v>0</v>
      </c>
      <c r="M24" s="34"/>
      <c r="N24" s="34"/>
      <c r="O24" s="34"/>
      <c r="P24" s="5"/>
      <c r="Q24" s="35"/>
    </row>
    <row r="25" spans="1:17" x14ac:dyDescent="0.25">
      <c r="A25" s="32">
        <v>35977</v>
      </c>
      <c r="B25" s="8">
        <f t="shared" si="3"/>
        <v>0</v>
      </c>
      <c r="C25" s="33"/>
      <c r="D25" s="33">
        <f t="shared" si="4"/>
        <v>0</v>
      </c>
      <c r="E25" s="33">
        <f t="shared" si="4"/>
        <v>0</v>
      </c>
      <c r="F25" s="5"/>
      <c r="G25" s="5"/>
      <c r="H25" s="5"/>
      <c r="I25" s="5"/>
      <c r="J25" s="5"/>
      <c r="K25" s="5"/>
      <c r="L25" s="33">
        <f t="shared" si="0"/>
        <v>0</v>
      </c>
      <c r="M25" s="34"/>
      <c r="N25" s="34"/>
      <c r="O25" s="34"/>
      <c r="P25" s="5"/>
      <c r="Q25" s="35"/>
    </row>
    <row r="26" spans="1:17" x14ac:dyDescent="0.25">
      <c r="A26" s="32">
        <v>36008</v>
      </c>
      <c r="B26" s="8">
        <f t="shared" si="3"/>
        <v>0</v>
      </c>
      <c r="C26" s="33"/>
      <c r="D26" s="33">
        <f t="shared" si="4"/>
        <v>0</v>
      </c>
      <c r="E26" s="33">
        <f t="shared" si="4"/>
        <v>0</v>
      </c>
      <c r="F26" s="5"/>
      <c r="G26" s="5"/>
      <c r="H26" s="5"/>
      <c r="I26" s="5"/>
      <c r="J26" s="5"/>
      <c r="K26" s="5"/>
      <c r="L26" s="33">
        <f t="shared" si="0"/>
        <v>0</v>
      </c>
      <c r="M26" s="34"/>
      <c r="N26" s="34"/>
      <c r="O26" s="34"/>
      <c r="P26" s="5"/>
      <c r="Q26" s="35"/>
    </row>
    <row r="27" spans="1:17" x14ac:dyDescent="0.25">
      <c r="A27" s="32">
        <v>36039</v>
      </c>
      <c r="B27" s="8">
        <f t="shared" si="3"/>
        <v>0</v>
      </c>
      <c r="C27" s="33"/>
      <c r="D27" s="33">
        <f t="shared" si="4"/>
        <v>0</v>
      </c>
      <c r="E27" s="33">
        <f t="shared" si="4"/>
        <v>0</v>
      </c>
      <c r="F27" s="5"/>
      <c r="G27" s="5"/>
      <c r="H27" s="5"/>
      <c r="I27" s="5"/>
      <c r="J27" s="5"/>
      <c r="K27" s="5"/>
      <c r="L27" s="33">
        <f t="shared" si="0"/>
        <v>0</v>
      </c>
      <c r="M27" s="34"/>
      <c r="N27" s="34"/>
      <c r="O27" s="34"/>
      <c r="P27" s="5"/>
      <c r="Q27" s="35"/>
    </row>
    <row r="28" spans="1:17" x14ac:dyDescent="0.25">
      <c r="A28" s="32">
        <v>36069</v>
      </c>
      <c r="B28" s="8">
        <f t="shared" si="3"/>
        <v>0</v>
      </c>
      <c r="C28" s="33"/>
      <c r="D28" s="33">
        <f t="shared" si="4"/>
        <v>0</v>
      </c>
      <c r="E28" s="33">
        <f t="shared" si="4"/>
        <v>0</v>
      </c>
      <c r="F28" s="5"/>
      <c r="G28" s="5"/>
      <c r="H28" s="5"/>
      <c r="I28" s="5"/>
      <c r="J28" s="5"/>
      <c r="K28" s="5"/>
      <c r="L28" s="33">
        <f t="shared" si="0"/>
        <v>0</v>
      </c>
      <c r="M28" s="34"/>
      <c r="N28" s="34"/>
      <c r="O28" s="34"/>
      <c r="P28" s="5"/>
      <c r="Q28" s="35"/>
    </row>
    <row r="29" spans="1:17" x14ac:dyDescent="0.25">
      <c r="A29" s="32">
        <v>36100</v>
      </c>
      <c r="B29" s="8">
        <f t="shared" si="3"/>
        <v>0</v>
      </c>
      <c r="C29" s="33"/>
      <c r="D29" s="33">
        <f t="shared" si="4"/>
        <v>0</v>
      </c>
      <c r="E29" s="33">
        <f t="shared" si="4"/>
        <v>0</v>
      </c>
      <c r="F29" s="10"/>
      <c r="G29" s="10"/>
      <c r="H29" s="5"/>
      <c r="I29" s="10"/>
      <c r="J29" s="5"/>
      <c r="K29" s="5"/>
      <c r="L29" s="33">
        <f t="shared" si="0"/>
        <v>0</v>
      </c>
      <c r="M29" s="34"/>
      <c r="N29" s="34"/>
      <c r="O29" s="34"/>
      <c r="P29" s="5"/>
      <c r="Q29" s="35"/>
    </row>
    <row r="30" spans="1:17" ht="15.75" thickBot="1" x14ac:dyDescent="0.3">
      <c r="A30" s="36">
        <v>36130</v>
      </c>
      <c r="B30" s="9">
        <f t="shared" si="3"/>
        <v>0</v>
      </c>
      <c r="C30" s="37"/>
      <c r="D30" s="37">
        <f t="shared" si="4"/>
        <v>0</v>
      </c>
      <c r="E30" s="37">
        <f t="shared" si="4"/>
        <v>0</v>
      </c>
      <c r="F30" s="6"/>
      <c r="G30" s="6"/>
      <c r="H30" s="6"/>
      <c r="I30" s="6"/>
      <c r="J30" s="11">
        <f>(B30+C30+D30+E30+F19/12+H24/12+I19/12)/12*12</f>
        <v>0</v>
      </c>
      <c r="K30" s="11"/>
      <c r="L30" s="37">
        <f t="shared" si="0"/>
        <v>0</v>
      </c>
      <c r="M30" s="38">
        <v>360</v>
      </c>
      <c r="N30" s="39">
        <f>(B30+C30+D30+E30+F19/12+H24/12+I19/12+J30/12)/360*M30</f>
        <v>0</v>
      </c>
      <c r="O30" s="39">
        <f>N30*12%/360*M30</f>
        <v>0</v>
      </c>
      <c r="P30" s="39">
        <f>SUM(L19:L30)+N30+O30</f>
        <v>0</v>
      </c>
      <c r="Q30" s="40"/>
    </row>
    <row r="31" spans="1:17" x14ac:dyDescent="0.25">
      <c r="A31" s="27">
        <v>36161</v>
      </c>
      <c r="B31" s="7">
        <v>651204</v>
      </c>
      <c r="C31" s="28"/>
      <c r="D31" s="28">
        <v>0</v>
      </c>
      <c r="E31" s="28">
        <v>0</v>
      </c>
      <c r="F31" s="29">
        <f>(B31+C31+D31+E31+H24/12+I31/12)/30*15</f>
        <v>325602</v>
      </c>
      <c r="G31" s="29">
        <f>B25/30*2</f>
        <v>0</v>
      </c>
      <c r="H31" s="4"/>
      <c r="I31" s="29">
        <f>(+B25+C25)*0.5</f>
        <v>0</v>
      </c>
      <c r="J31" s="4"/>
      <c r="K31" s="4"/>
      <c r="L31" s="28">
        <f t="shared" si="0"/>
        <v>976806</v>
      </c>
      <c r="M31" s="30"/>
      <c r="N31" s="30"/>
      <c r="O31" s="30"/>
      <c r="P31" s="4"/>
      <c r="Q31" s="31">
        <v>0</v>
      </c>
    </row>
    <row r="32" spans="1:17" x14ac:dyDescent="0.25">
      <c r="A32" s="32">
        <v>36192</v>
      </c>
      <c r="B32" s="8">
        <f>+B31</f>
        <v>651204</v>
      </c>
      <c r="C32" s="33"/>
      <c r="D32" s="33">
        <f>+D31</f>
        <v>0</v>
      </c>
      <c r="E32" s="33">
        <f>+E31</f>
        <v>0</v>
      </c>
      <c r="F32" s="5"/>
      <c r="G32" s="5"/>
      <c r="H32" s="5"/>
      <c r="I32" s="5"/>
      <c r="J32" s="5"/>
      <c r="K32" s="5"/>
      <c r="L32" s="33">
        <f t="shared" si="0"/>
        <v>651204</v>
      </c>
      <c r="M32" s="34"/>
      <c r="N32" s="34"/>
      <c r="O32" s="34"/>
      <c r="P32" s="5"/>
      <c r="Q32" s="41"/>
    </row>
    <row r="33" spans="1:17" x14ac:dyDescent="0.25">
      <c r="A33" s="32">
        <v>36220</v>
      </c>
      <c r="B33" s="8">
        <f t="shared" ref="B33:B42" si="5">+B32</f>
        <v>651204</v>
      </c>
      <c r="C33" s="33"/>
      <c r="D33" s="33">
        <f t="shared" ref="D33:E42" si="6">+D32</f>
        <v>0</v>
      </c>
      <c r="E33" s="33">
        <f t="shared" si="6"/>
        <v>0</v>
      </c>
      <c r="F33" s="5"/>
      <c r="G33" s="5"/>
      <c r="H33" s="5"/>
      <c r="I33" s="5"/>
      <c r="J33" s="5"/>
      <c r="K33" s="5"/>
      <c r="L33" s="33">
        <f t="shared" si="0"/>
        <v>651204</v>
      </c>
      <c r="M33" s="34"/>
      <c r="N33" s="34"/>
      <c r="O33" s="34"/>
      <c r="P33" s="5"/>
      <c r="Q33" s="35"/>
    </row>
    <row r="34" spans="1:17" x14ac:dyDescent="0.25">
      <c r="A34" s="32">
        <v>36251</v>
      </c>
      <c r="B34" s="8">
        <f t="shared" si="5"/>
        <v>651204</v>
      </c>
      <c r="C34" s="33"/>
      <c r="D34" s="33">
        <f t="shared" si="6"/>
        <v>0</v>
      </c>
      <c r="E34" s="33">
        <f t="shared" si="6"/>
        <v>0</v>
      </c>
      <c r="F34" s="5"/>
      <c r="G34" s="5"/>
      <c r="H34" s="5"/>
      <c r="I34" s="5"/>
      <c r="J34" s="5"/>
      <c r="K34" s="5"/>
      <c r="L34" s="33">
        <f t="shared" si="0"/>
        <v>651204</v>
      </c>
      <c r="M34" s="34"/>
      <c r="N34" s="34"/>
      <c r="O34" s="34"/>
      <c r="P34" s="5"/>
      <c r="Q34" s="35"/>
    </row>
    <row r="35" spans="1:17" x14ac:dyDescent="0.25">
      <c r="A35" s="32">
        <v>36281</v>
      </c>
      <c r="B35" s="8">
        <f t="shared" si="5"/>
        <v>651204</v>
      </c>
      <c r="C35" s="33"/>
      <c r="D35" s="33">
        <f t="shared" si="6"/>
        <v>0</v>
      </c>
      <c r="E35" s="33">
        <f t="shared" si="6"/>
        <v>0</v>
      </c>
      <c r="F35" s="5"/>
      <c r="G35" s="5"/>
      <c r="H35" s="5"/>
      <c r="I35" s="5"/>
      <c r="J35" s="5"/>
      <c r="K35" s="5"/>
      <c r="L35" s="33">
        <f t="shared" si="0"/>
        <v>651204</v>
      </c>
      <c r="M35" s="34"/>
      <c r="N35" s="34"/>
      <c r="O35" s="34"/>
      <c r="P35" s="5"/>
      <c r="Q35" s="35"/>
    </row>
    <row r="36" spans="1:17" x14ac:dyDescent="0.25">
      <c r="A36" s="32">
        <v>36312</v>
      </c>
      <c r="B36" s="8">
        <f t="shared" si="5"/>
        <v>651204</v>
      </c>
      <c r="C36" s="33"/>
      <c r="D36" s="33">
        <f t="shared" si="6"/>
        <v>0</v>
      </c>
      <c r="E36" s="33">
        <f t="shared" si="6"/>
        <v>0</v>
      </c>
      <c r="F36" s="5"/>
      <c r="G36" s="5"/>
      <c r="H36" s="10">
        <f>(B36+C36+D36+E36+F31/12)/30*37</f>
        <v>836616.25</v>
      </c>
      <c r="I36" s="5"/>
      <c r="J36" s="5"/>
      <c r="K36" s="5"/>
      <c r="L36" s="33">
        <f t="shared" si="0"/>
        <v>1487820.25</v>
      </c>
      <c r="M36" s="34"/>
      <c r="N36" s="34"/>
      <c r="O36" s="34"/>
      <c r="P36" s="5"/>
      <c r="Q36" s="35"/>
    </row>
    <row r="37" spans="1:17" x14ac:dyDescent="0.25">
      <c r="A37" s="32">
        <v>36342</v>
      </c>
      <c r="B37" s="8">
        <f t="shared" si="5"/>
        <v>651204</v>
      </c>
      <c r="C37" s="33"/>
      <c r="D37" s="33">
        <f t="shared" si="6"/>
        <v>0</v>
      </c>
      <c r="E37" s="33">
        <f t="shared" si="6"/>
        <v>0</v>
      </c>
      <c r="F37" s="5"/>
      <c r="G37" s="5"/>
      <c r="H37" s="5"/>
      <c r="I37" s="5"/>
      <c r="J37" s="5"/>
      <c r="K37" s="5"/>
      <c r="L37" s="33">
        <f t="shared" si="0"/>
        <v>651204</v>
      </c>
      <c r="M37" s="34"/>
      <c r="N37" s="34"/>
      <c r="O37" s="34"/>
      <c r="P37" s="5"/>
      <c r="Q37" s="35"/>
    </row>
    <row r="38" spans="1:17" x14ac:dyDescent="0.25">
      <c r="A38" s="32">
        <v>36373</v>
      </c>
      <c r="B38" s="8">
        <f t="shared" si="5"/>
        <v>651204</v>
      </c>
      <c r="C38" s="33"/>
      <c r="D38" s="33">
        <f t="shared" si="6"/>
        <v>0</v>
      </c>
      <c r="E38" s="33">
        <f t="shared" si="6"/>
        <v>0</v>
      </c>
      <c r="F38" s="5"/>
      <c r="G38" s="5"/>
      <c r="H38" s="5"/>
      <c r="I38" s="5"/>
      <c r="J38" s="5"/>
      <c r="K38" s="5"/>
      <c r="L38" s="33">
        <f t="shared" si="0"/>
        <v>651204</v>
      </c>
      <c r="M38" s="34"/>
      <c r="N38" s="34"/>
      <c r="O38" s="34"/>
      <c r="P38" s="5"/>
      <c r="Q38" s="35"/>
    </row>
    <row r="39" spans="1:17" x14ac:dyDescent="0.25">
      <c r="A39" s="32">
        <v>36404</v>
      </c>
      <c r="B39" s="8">
        <f t="shared" si="5"/>
        <v>651204</v>
      </c>
      <c r="C39" s="33"/>
      <c r="D39" s="33">
        <f t="shared" si="6"/>
        <v>0</v>
      </c>
      <c r="E39" s="33">
        <f t="shared" si="6"/>
        <v>0</v>
      </c>
      <c r="F39" s="5"/>
      <c r="G39" s="5"/>
      <c r="H39" s="5"/>
      <c r="I39" s="5"/>
      <c r="J39" s="5"/>
      <c r="K39" s="5"/>
      <c r="L39" s="33">
        <f t="shared" si="0"/>
        <v>651204</v>
      </c>
      <c r="M39" s="34"/>
      <c r="N39" s="34"/>
      <c r="O39" s="34"/>
      <c r="P39" s="5"/>
      <c r="Q39" s="35"/>
    </row>
    <row r="40" spans="1:17" x14ac:dyDescent="0.25">
      <c r="A40" s="32">
        <v>36434</v>
      </c>
      <c r="B40" s="8">
        <f t="shared" si="5"/>
        <v>651204</v>
      </c>
      <c r="C40" s="33"/>
      <c r="D40" s="33">
        <f t="shared" si="6"/>
        <v>0</v>
      </c>
      <c r="E40" s="33">
        <f t="shared" si="6"/>
        <v>0</v>
      </c>
      <c r="F40" s="5"/>
      <c r="G40" s="5"/>
      <c r="H40" s="5"/>
      <c r="I40" s="5"/>
      <c r="J40" s="5"/>
      <c r="K40" s="5"/>
      <c r="L40" s="33">
        <f t="shared" si="0"/>
        <v>651204</v>
      </c>
      <c r="M40" s="34"/>
      <c r="N40" s="34"/>
      <c r="O40" s="34"/>
      <c r="P40" s="5"/>
      <c r="Q40" s="35"/>
    </row>
    <row r="41" spans="1:17" x14ac:dyDescent="0.25">
      <c r="A41" s="32">
        <v>36465</v>
      </c>
      <c r="B41" s="8">
        <f t="shared" si="5"/>
        <v>651204</v>
      </c>
      <c r="C41" s="33"/>
      <c r="D41" s="33">
        <f t="shared" si="6"/>
        <v>0</v>
      </c>
      <c r="E41" s="33">
        <f t="shared" si="6"/>
        <v>0</v>
      </c>
      <c r="F41" s="10"/>
      <c r="G41" s="10"/>
      <c r="H41" s="5"/>
      <c r="I41" s="10"/>
      <c r="J41" s="5"/>
      <c r="K41" s="5"/>
      <c r="L41" s="33">
        <f t="shared" si="0"/>
        <v>651204</v>
      </c>
      <c r="M41" s="34"/>
      <c r="N41" s="34"/>
      <c r="O41" s="34"/>
      <c r="P41" s="5"/>
      <c r="Q41" s="35"/>
    </row>
    <row r="42" spans="1:17" ht="15.75" thickBot="1" x14ac:dyDescent="0.3">
      <c r="A42" s="36">
        <v>36495</v>
      </c>
      <c r="B42" s="9">
        <f t="shared" si="5"/>
        <v>651204</v>
      </c>
      <c r="C42" s="37"/>
      <c r="D42" s="37">
        <f t="shared" si="6"/>
        <v>0</v>
      </c>
      <c r="E42" s="37">
        <f t="shared" si="6"/>
        <v>0</v>
      </c>
      <c r="F42" s="6"/>
      <c r="G42" s="6"/>
      <c r="H42" s="6"/>
      <c r="I42" s="6"/>
      <c r="J42" s="11">
        <f>(B42+C42+D42+E42+F31/12+H36/12+I31/12)/12*12</f>
        <v>748055.52083333337</v>
      </c>
      <c r="K42" s="11"/>
      <c r="L42" s="37">
        <f t="shared" si="0"/>
        <v>1399259.5208333335</v>
      </c>
      <c r="M42" s="38">
        <v>360</v>
      </c>
      <c r="N42" s="39">
        <f>(B42+C42+D42+E42+F31/12+H36/12+I31/12+J42/12)/360*M42</f>
        <v>810393.48090277787</v>
      </c>
      <c r="O42" s="39">
        <f>N42*12%/360*M42</f>
        <v>97247.217708333337</v>
      </c>
      <c r="P42" s="39">
        <f>SUM(L31:L42)+N42+O42</f>
        <v>10632362.469444444</v>
      </c>
      <c r="Q42" s="40"/>
    </row>
    <row r="43" spans="1:17" x14ac:dyDescent="0.25">
      <c r="A43" s="27">
        <v>36526</v>
      </c>
      <c r="B43" s="7">
        <v>711310</v>
      </c>
      <c r="C43" s="28"/>
      <c r="D43" s="28">
        <v>0</v>
      </c>
      <c r="E43" s="28">
        <v>0</v>
      </c>
      <c r="F43" s="29">
        <f>(B43+C43+D43+E43+H36/12+I43/12)/30*15</f>
        <v>404080.76041666669</v>
      </c>
      <c r="G43" s="29">
        <f>B37/30*2</f>
        <v>43413.599999999999</v>
      </c>
      <c r="H43" s="4"/>
      <c r="I43" s="29">
        <f>(+B37+C37)*0.5</f>
        <v>325602</v>
      </c>
      <c r="J43" s="4"/>
      <c r="K43" s="4"/>
      <c r="L43" s="28">
        <f t="shared" si="0"/>
        <v>1484406.3604166668</v>
      </c>
      <c r="M43" s="30"/>
      <c r="N43" s="30"/>
      <c r="O43" s="30"/>
      <c r="P43" s="4"/>
      <c r="Q43" s="31">
        <f>+(B43*100/B42)-100</f>
        <v>9.2299801598270221</v>
      </c>
    </row>
    <row r="44" spans="1:17" x14ac:dyDescent="0.25">
      <c r="A44" s="32">
        <v>36557</v>
      </c>
      <c r="B44" s="8">
        <f>+B43</f>
        <v>711310</v>
      </c>
      <c r="C44" s="33"/>
      <c r="D44" s="33">
        <f>+D43</f>
        <v>0</v>
      </c>
      <c r="E44" s="33">
        <f>+E43</f>
        <v>0</v>
      </c>
      <c r="F44" s="5"/>
      <c r="G44" s="5"/>
      <c r="H44" s="5"/>
      <c r="I44" s="5"/>
      <c r="J44" s="5"/>
      <c r="K44" s="5"/>
      <c r="L44" s="33">
        <f t="shared" si="0"/>
        <v>711310</v>
      </c>
      <c r="M44" s="34"/>
      <c r="N44" s="34"/>
      <c r="O44" s="34"/>
      <c r="P44" s="5"/>
      <c r="Q44" s="35"/>
    </row>
    <row r="45" spans="1:17" x14ac:dyDescent="0.25">
      <c r="A45" s="32">
        <v>36586</v>
      </c>
      <c r="B45" s="8">
        <f t="shared" ref="B45:B54" si="7">+B44</f>
        <v>711310</v>
      </c>
      <c r="C45" s="33"/>
      <c r="D45" s="33">
        <f t="shared" ref="D45:E54" si="8">+D44</f>
        <v>0</v>
      </c>
      <c r="E45" s="33">
        <f t="shared" si="8"/>
        <v>0</v>
      </c>
      <c r="F45" s="5"/>
      <c r="G45" s="5"/>
      <c r="H45" s="5"/>
      <c r="I45" s="5"/>
      <c r="J45" s="5"/>
      <c r="K45" s="5"/>
      <c r="L45" s="33">
        <f t="shared" si="0"/>
        <v>711310</v>
      </c>
      <c r="M45" s="34"/>
      <c r="N45" s="34"/>
      <c r="O45" s="34"/>
      <c r="P45" s="5"/>
      <c r="Q45" s="35"/>
    </row>
    <row r="46" spans="1:17" x14ac:dyDescent="0.25">
      <c r="A46" s="32">
        <v>36617</v>
      </c>
      <c r="B46" s="8">
        <f t="shared" si="7"/>
        <v>711310</v>
      </c>
      <c r="C46" s="33"/>
      <c r="D46" s="33">
        <f t="shared" si="8"/>
        <v>0</v>
      </c>
      <c r="E46" s="33">
        <f t="shared" si="8"/>
        <v>0</v>
      </c>
      <c r="F46" s="5"/>
      <c r="G46" s="5"/>
      <c r="H46" s="5"/>
      <c r="I46" s="5"/>
      <c r="J46" s="5"/>
      <c r="K46" s="5"/>
      <c r="L46" s="33">
        <f t="shared" si="0"/>
        <v>711310</v>
      </c>
      <c r="M46" s="34"/>
      <c r="N46" s="34"/>
      <c r="O46" s="34"/>
      <c r="P46" s="5"/>
      <c r="Q46" s="35"/>
    </row>
    <row r="47" spans="1:17" x14ac:dyDescent="0.25">
      <c r="A47" s="32">
        <v>36647</v>
      </c>
      <c r="B47" s="8">
        <f t="shared" si="7"/>
        <v>711310</v>
      </c>
      <c r="C47" s="33"/>
      <c r="D47" s="33">
        <f t="shared" si="8"/>
        <v>0</v>
      </c>
      <c r="E47" s="33">
        <f t="shared" si="8"/>
        <v>0</v>
      </c>
      <c r="F47" s="5"/>
      <c r="G47" s="5"/>
      <c r="H47" s="5"/>
      <c r="I47" s="5"/>
      <c r="J47" s="5"/>
      <c r="K47" s="5"/>
      <c r="L47" s="33">
        <f t="shared" si="0"/>
        <v>711310</v>
      </c>
      <c r="M47" s="34"/>
      <c r="N47" s="34"/>
      <c r="O47" s="34"/>
      <c r="P47" s="5"/>
      <c r="Q47" s="35"/>
    </row>
    <row r="48" spans="1:17" x14ac:dyDescent="0.25">
      <c r="A48" s="32">
        <v>36678</v>
      </c>
      <c r="B48" s="8">
        <f t="shared" si="7"/>
        <v>711310</v>
      </c>
      <c r="C48" s="33"/>
      <c r="D48" s="33">
        <f t="shared" si="8"/>
        <v>0</v>
      </c>
      <c r="E48" s="33">
        <f t="shared" si="8"/>
        <v>0</v>
      </c>
      <c r="F48" s="5"/>
      <c r="G48" s="5"/>
      <c r="H48" s="10">
        <f>(B48+C48+D48+E48+F43/12)/30*37</f>
        <v>918812.8559317129</v>
      </c>
      <c r="I48" s="5"/>
      <c r="J48" s="5"/>
      <c r="K48" s="5"/>
      <c r="L48" s="33">
        <f t="shared" si="0"/>
        <v>1630122.8559317128</v>
      </c>
      <c r="M48" s="34"/>
      <c r="N48" s="34"/>
      <c r="O48" s="34"/>
      <c r="P48" s="5"/>
      <c r="Q48" s="35"/>
    </row>
    <row r="49" spans="1:17" x14ac:dyDescent="0.25">
      <c r="A49" s="32">
        <v>36708</v>
      </c>
      <c r="B49" s="8">
        <f t="shared" si="7"/>
        <v>711310</v>
      </c>
      <c r="C49" s="33"/>
      <c r="D49" s="33">
        <f t="shared" si="8"/>
        <v>0</v>
      </c>
      <c r="E49" s="33">
        <f t="shared" si="8"/>
        <v>0</v>
      </c>
      <c r="F49" s="5"/>
      <c r="G49" s="5"/>
      <c r="H49" s="5"/>
      <c r="I49" s="5"/>
      <c r="J49" s="5"/>
      <c r="K49" s="5"/>
      <c r="L49" s="33">
        <f t="shared" si="0"/>
        <v>711310</v>
      </c>
      <c r="M49" s="34"/>
      <c r="N49" s="34"/>
      <c r="O49" s="34"/>
      <c r="P49" s="5"/>
      <c r="Q49" s="35"/>
    </row>
    <row r="50" spans="1:17" x14ac:dyDescent="0.25">
      <c r="A50" s="32">
        <v>36739</v>
      </c>
      <c r="B50" s="8">
        <f t="shared" si="7"/>
        <v>711310</v>
      </c>
      <c r="C50" s="33"/>
      <c r="D50" s="33">
        <f t="shared" si="8"/>
        <v>0</v>
      </c>
      <c r="E50" s="33">
        <f t="shared" si="8"/>
        <v>0</v>
      </c>
      <c r="F50" s="5"/>
      <c r="G50" s="5"/>
      <c r="H50" s="5"/>
      <c r="I50" s="5"/>
      <c r="J50" s="5"/>
      <c r="K50" s="5"/>
      <c r="L50" s="33">
        <f t="shared" si="0"/>
        <v>711310</v>
      </c>
      <c r="M50" s="34"/>
      <c r="N50" s="34"/>
      <c r="O50" s="34"/>
      <c r="P50" s="5"/>
      <c r="Q50" s="35"/>
    </row>
    <row r="51" spans="1:17" x14ac:dyDescent="0.25">
      <c r="A51" s="32">
        <v>36770</v>
      </c>
      <c r="B51" s="8">
        <f t="shared" si="7"/>
        <v>711310</v>
      </c>
      <c r="C51" s="33"/>
      <c r="D51" s="33">
        <f t="shared" si="8"/>
        <v>0</v>
      </c>
      <c r="E51" s="33">
        <f t="shared" si="8"/>
        <v>0</v>
      </c>
      <c r="F51" s="5"/>
      <c r="G51" s="5"/>
      <c r="H51" s="5"/>
      <c r="I51" s="5"/>
      <c r="J51" s="5"/>
      <c r="K51" s="5"/>
      <c r="L51" s="33">
        <f t="shared" si="0"/>
        <v>711310</v>
      </c>
      <c r="M51" s="34"/>
      <c r="N51" s="34"/>
      <c r="O51" s="34"/>
      <c r="P51" s="5"/>
      <c r="Q51" s="35"/>
    </row>
    <row r="52" spans="1:17" x14ac:dyDescent="0.25">
      <c r="A52" s="32">
        <v>36800</v>
      </c>
      <c r="B52" s="8">
        <f t="shared" si="7"/>
        <v>711310</v>
      </c>
      <c r="C52" s="33"/>
      <c r="D52" s="33">
        <f t="shared" si="8"/>
        <v>0</v>
      </c>
      <c r="E52" s="33">
        <f t="shared" si="8"/>
        <v>0</v>
      </c>
      <c r="F52" s="5"/>
      <c r="G52" s="5"/>
      <c r="H52" s="5"/>
      <c r="I52" s="5"/>
      <c r="J52" s="5"/>
      <c r="K52" s="5"/>
      <c r="L52" s="33">
        <f t="shared" si="0"/>
        <v>711310</v>
      </c>
      <c r="M52" s="34"/>
      <c r="N52" s="34"/>
      <c r="O52" s="34"/>
      <c r="P52" s="5"/>
      <c r="Q52" s="35"/>
    </row>
    <row r="53" spans="1:17" x14ac:dyDescent="0.25">
      <c r="A53" s="32">
        <v>36831</v>
      </c>
      <c r="B53" s="8">
        <f t="shared" si="7"/>
        <v>711310</v>
      </c>
      <c r="C53" s="33"/>
      <c r="D53" s="33">
        <f t="shared" si="8"/>
        <v>0</v>
      </c>
      <c r="E53" s="33">
        <f t="shared" si="8"/>
        <v>0</v>
      </c>
      <c r="F53" s="10"/>
      <c r="G53" s="10"/>
      <c r="H53" s="5"/>
      <c r="I53" s="10"/>
      <c r="J53" s="5"/>
      <c r="K53" s="5"/>
      <c r="L53" s="33">
        <f t="shared" si="0"/>
        <v>711310</v>
      </c>
      <c r="M53" s="34"/>
      <c r="N53" s="34"/>
      <c r="O53" s="34"/>
      <c r="P53" s="5"/>
      <c r="Q53" s="35"/>
    </row>
    <row r="54" spans="1:17" ht="15.75" thickBot="1" x14ac:dyDescent="0.3">
      <c r="A54" s="36">
        <v>36861</v>
      </c>
      <c r="B54" s="9">
        <f t="shared" si="7"/>
        <v>711310</v>
      </c>
      <c r="C54" s="37"/>
      <c r="D54" s="37">
        <f t="shared" si="8"/>
        <v>0</v>
      </c>
      <c r="E54" s="37">
        <f t="shared" si="8"/>
        <v>0</v>
      </c>
      <c r="F54" s="6"/>
      <c r="G54" s="6"/>
      <c r="H54" s="6"/>
      <c r="I54" s="6"/>
      <c r="J54" s="11">
        <f>(B54+C54+D54+E54+F43/12+H48/12+I43/12)/12*12</f>
        <v>848684.63469569827</v>
      </c>
      <c r="K54" s="11"/>
      <c r="L54" s="37">
        <f t="shared" si="0"/>
        <v>1559994.6346956983</v>
      </c>
      <c r="M54" s="38">
        <v>360</v>
      </c>
      <c r="N54" s="39">
        <f>(B54+C54+D54+E54+F43/12+H48/12+I43/12+J54/12)/360*M54</f>
        <v>919408.35425367299</v>
      </c>
      <c r="O54" s="39">
        <f>N54*12%/360*M54</f>
        <v>110329.00251044075</v>
      </c>
      <c r="P54" s="39">
        <f>SUM(L43:L54)+N54+O54</f>
        <v>12106051.207808191</v>
      </c>
      <c r="Q54" s="40"/>
    </row>
    <row r="55" spans="1:17" x14ac:dyDescent="0.25">
      <c r="A55" s="27">
        <v>36892</v>
      </c>
      <c r="B55" s="7">
        <v>773553</v>
      </c>
      <c r="C55" s="28">
        <f>+B55*0.03</f>
        <v>23206.59</v>
      </c>
      <c r="D55" s="28">
        <v>0</v>
      </c>
      <c r="E55" s="28">
        <v>0</v>
      </c>
      <c r="F55" s="29">
        <f>(B55+C55+D55+E55+H48/12+I55/12)/30*15</f>
        <v>451482.622330488</v>
      </c>
      <c r="G55" s="29">
        <f>B49/30*2</f>
        <v>47420.666666666664</v>
      </c>
      <c r="H55" s="4"/>
      <c r="I55" s="29">
        <f>(+B49+C49)*0.5</f>
        <v>355655</v>
      </c>
      <c r="J55" s="4"/>
      <c r="K55" s="4"/>
      <c r="L55" s="28">
        <f t="shared" si="0"/>
        <v>1651317.8789971548</v>
      </c>
      <c r="M55" s="30"/>
      <c r="N55" s="30"/>
      <c r="O55" s="30"/>
      <c r="P55" s="4"/>
      <c r="Q55" s="31">
        <f>+(B55*100/B54)-100</f>
        <v>8.7504744766698082</v>
      </c>
    </row>
    <row r="56" spans="1:17" x14ac:dyDescent="0.25">
      <c r="A56" s="32">
        <v>36923</v>
      </c>
      <c r="B56" s="8">
        <f>+B55</f>
        <v>773553</v>
      </c>
      <c r="C56" s="33">
        <f>+C55</f>
        <v>23206.59</v>
      </c>
      <c r="D56" s="33">
        <f>+D55</f>
        <v>0</v>
      </c>
      <c r="E56" s="33">
        <f>+E55</f>
        <v>0</v>
      </c>
      <c r="F56" s="5"/>
      <c r="G56" s="5"/>
      <c r="H56" s="5"/>
      <c r="I56" s="5"/>
      <c r="J56" s="5"/>
      <c r="K56" s="5"/>
      <c r="L56" s="33">
        <f t="shared" si="0"/>
        <v>796759.59</v>
      </c>
      <c r="M56" s="34"/>
      <c r="N56" s="34"/>
      <c r="O56" s="34"/>
      <c r="P56" s="5"/>
      <c r="Q56" s="35"/>
    </row>
    <row r="57" spans="1:17" x14ac:dyDescent="0.25">
      <c r="A57" s="32">
        <v>36951</v>
      </c>
      <c r="B57" s="8">
        <f t="shared" ref="B57:E66" si="9">+B56</f>
        <v>773553</v>
      </c>
      <c r="C57" s="33">
        <f t="shared" si="9"/>
        <v>23206.59</v>
      </c>
      <c r="D57" s="33">
        <f t="shared" si="9"/>
        <v>0</v>
      </c>
      <c r="E57" s="33">
        <f t="shared" si="9"/>
        <v>0</v>
      </c>
      <c r="F57" s="5"/>
      <c r="G57" s="5"/>
      <c r="H57" s="5"/>
      <c r="I57" s="5"/>
      <c r="J57" s="5"/>
      <c r="K57" s="5"/>
      <c r="L57" s="33">
        <f t="shared" si="0"/>
        <v>796759.59</v>
      </c>
      <c r="M57" s="34"/>
      <c r="N57" s="34"/>
      <c r="O57" s="34"/>
      <c r="P57" s="5"/>
      <c r="Q57" s="35"/>
    </row>
    <row r="58" spans="1:17" x14ac:dyDescent="0.25">
      <c r="A58" s="32">
        <v>36982</v>
      </c>
      <c r="B58" s="8">
        <f t="shared" si="9"/>
        <v>773553</v>
      </c>
      <c r="C58" s="33">
        <f t="shared" si="9"/>
        <v>23206.59</v>
      </c>
      <c r="D58" s="33">
        <f t="shared" si="9"/>
        <v>0</v>
      </c>
      <c r="E58" s="33">
        <f t="shared" si="9"/>
        <v>0</v>
      </c>
      <c r="F58" s="5"/>
      <c r="G58" s="5"/>
      <c r="H58" s="5"/>
      <c r="I58" s="5"/>
      <c r="J58" s="5"/>
      <c r="K58" s="5"/>
      <c r="L58" s="33">
        <f t="shared" si="0"/>
        <v>796759.59</v>
      </c>
      <c r="M58" s="34"/>
      <c r="N58" s="34"/>
      <c r="O58" s="34"/>
      <c r="P58" s="5"/>
      <c r="Q58" s="35"/>
    </row>
    <row r="59" spans="1:17" x14ac:dyDescent="0.25">
      <c r="A59" s="32">
        <v>37012</v>
      </c>
      <c r="B59" s="8">
        <f t="shared" si="9"/>
        <v>773553</v>
      </c>
      <c r="C59" s="33">
        <f t="shared" si="9"/>
        <v>23206.59</v>
      </c>
      <c r="D59" s="33">
        <f t="shared" si="9"/>
        <v>0</v>
      </c>
      <c r="E59" s="33">
        <f t="shared" si="9"/>
        <v>0</v>
      </c>
      <c r="F59" s="5"/>
      <c r="G59" s="5"/>
      <c r="H59" s="5"/>
      <c r="I59" s="5"/>
      <c r="J59" s="5"/>
      <c r="K59" s="5"/>
      <c r="L59" s="33">
        <f t="shared" si="0"/>
        <v>796759.59</v>
      </c>
      <c r="M59" s="34"/>
      <c r="N59" s="34"/>
      <c r="O59" s="34"/>
      <c r="P59" s="5"/>
      <c r="Q59" s="35"/>
    </row>
    <row r="60" spans="1:17" x14ac:dyDescent="0.25">
      <c r="A60" s="32">
        <v>37043</v>
      </c>
      <c r="B60" s="8">
        <f t="shared" si="9"/>
        <v>773553</v>
      </c>
      <c r="C60" s="33">
        <f t="shared" si="9"/>
        <v>23206.59</v>
      </c>
      <c r="D60" s="33">
        <f t="shared" si="9"/>
        <v>0</v>
      </c>
      <c r="E60" s="33">
        <f t="shared" si="9"/>
        <v>0</v>
      </c>
      <c r="F60" s="5"/>
      <c r="G60" s="5"/>
      <c r="H60" s="10">
        <f>(B60+C60+D60+E60+F55/12)/30*37</f>
        <v>1029072.5416284113</v>
      </c>
      <c r="I60" s="5"/>
      <c r="J60" s="5"/>
      <c r="K60" s="5"/>
      <c r="L60" s="33">
        <f t="shared" si="0"/>
        <v>1825832.1316284114</v>
      </c>
      <c r="M60" s="34"/>
      <c r="N60" s="34"/>
      <c r="O60" s="34"/>
      <c r="P60" s="5"/>
      <c r="Q60" s="35"/>
    </row>
    <row r="61" spans="1:17" x14ac:dyDescent="0.25">
      <c r="A61" s="32">
        <v>37073</v>
      </c>
      <c r="B61" s="8">
        <f t="shared" si="9"/>
        <v>773553</v>
      </c>
      <c r="C61" s="33">
        <f t="shared" si="9"/>
        <v>23206.59</v>
      </c>
      <c r="D61" s="33">
        <f t="shared" si="9"/>
        <v>0</v>
      </c>
      <c r="E61" s="33">
        <f t="shared" si="9"/>
        <v>0</v>
      </c>
      <c r="F61" s="5"/>
      <c r="G61" s="5"/>
      <c r="H61" s="5"/>
      <c r="I61" s="5"/>
      <c r="J61" s="5"/>
      <c r="K61" s="5"/>
      <c r="L61" s="33">
        <f t="shared" si="0"/>
        <v>796759.59</v>
      </c>
      <c r="M61" s="34"/>
      <c r="N61" s="34"/>
      <c r="O61" s="34"/>
      <c r="P61" s="5"/>
      <c r="Q61" s="35"/>
    </row>
    <row r="62" spans="1:17" x14ac:dyDescent="0.25">
      <c r="A62" s="32">
        <v>37104</v>
      </c>
      <c r="B62" s="8">
        <f t="shared" si="9"/>
        <v>773553</v>
      </c>
      <c r="C62" s="33">
        <f t="shared" si="9"/>
        <v>23206.59</v>
      </c>
      <c r="D62" s="33">
        <f t="shared" si="9"/>
        <v>0</v>
      </c>
      <c r="E62" s="33">
        <f t="shared" si="9"/>
        <v>0</v>
      </c>
      <c r="F62" s="5"/>
      <c r="G62" s="5"/>
      <c r="H62" s="5"/>
      <c r="I62" s="5"/>
      <c r="J62" s="5"/>
      <c r="K62" s="5"/>
      <c r="L62" s="33">
        <f t="shared" si="0"/>
        <v>796759.59</v>
      </c>
      <c r="M62" s="34"/>
      <c r="N62" s="34"/>
      <c r="O62" s="34"/>
      <c r="P62" s="5"/>
      <c r="Q62" s="35"/>
    </row>
    <row r="63" spans="1:17" x14ac:dyDescent="0.25">
      <c r="A63" s="32">
        <v>37135</v>
      </c>
      <c r="B63" s="8">
        <f t="shared" si="9"/>
        <v>773553</v>
      </c>
      <c r="C63" s="33">
        <f t="shared" si="9"/>
        <v>23206.59</v>
      </c>
      <c r="D63" s="33">
        <f t="shared" si="9"/>
        <v>0</v>
      </c>
      <c r="E63" s="33">
        <f t="shared" si="9"/>
        <v>0</v>
      </c>
      <c r="F63" s="5"/>
      <c r="G63" s="5"/>
      <c r="H63" s="5"/>
      <c r="I63" s="5"/>
      <c r="J63" s="5"/>
      <c r="K63" s="5"/>
      <c r="L63" s="33">
        <f t="shared" si="0"/>
        <v>796759.59</v>
      </c>
      <c r="M63" s="34"/>
      <c r="N63" s="34"/>
      <c r="O63" s="34"/>
      <c r="P63" s="5"/>
      <c r="Q63" s="35"/>
    </row>
    <row r="64" spans="1:17" x14ac:dyDescent="0.25">
      <c r="A64" s="32">
        <v>37165</v>
      </c>
      <c r="B64" s="8">
        <f t="shared" si="9"/>
        <v>773553</v>
      </c>
      <c r="C64" s="33">
        <f t="shared" si="9"/>
        <v>23206.59</v>
      </c>
      <c r="D64" s="33">
        <f t="shared" si="9"/>
        <v>0</v>
      </c>
      <c r="E64" s="33">
        <f t="shared" si="9"/>
        <v>0</v>
      </c>
      <c r="F64" s="5"/>
      <c r="G64" s="5"/>
      <c r="H64" s="5"/>
      <c r="I64" s="5"/>
      <c r="J64" s="5"/>
      <c r="K64" s="5"/>
      <c r="L64" s="33">
        <f t="shared" si="0"/>
        <v>796759.59</v>
      </c>
      <c r="M64" s="34"/>
      <c r="N64" s="34"/>
      <c r="O64" s="34"/>
      <c r="P64" s="5"/>
      <c r="Q64" s="35"/>
    </row>
    <row r="65" spans="1:17" x14ac:dyDescent="0.25">
      <c r="A65" s="32">
        <v>37196</v>
      </c>
      <c r="B65" s="8">
        <f t="shared" si="9"/>
        <v>773553</v>
      </c>
      <c r="C65" s="33">
        <f t="shared" si="9"/>
        <v>23206.59</v>
      </c>
      <c r="D65" s="33">
        <f t="shared" si="9"/>
        <v>0</v>
      </c>
      <c r="E65" s="33">
        <f t="shared" si="9"/>
        <v>0</v>
      </c>
      <c r="F65" s="10"/>
      <c r="G65" s="10"/>
      <c r="H65" s="5"/>
      <c r="I65" s="10"/>
      <c r="J65" s="5"/>
      <c r="K65" s="5"/>
      <c r="L65" s="33">
        <f t="shared" si="0"/>
        <v>796759.59</v>
      </c>
      <c r="M65" s="34"/>
      <c r="N65" s="34"/>
      <c r="O65" s="34"/>
      <c r="P65" s="5"/>
      <c r="Q65" s="35"/>
    </row>
    <row r="66" spans="1:17" ht="15.75" thickBot="1" x14ac:dyDescent="0.3">
      <c r="A66" s="36">
        <v>37226</v>
      </c>
      <c r="B66" s="9">
        <f t="shared" si="9"/>
        <v>773553</v>
      </c>
      <c r="C66" s="37">
        <f t="shared" si="9"/>
        <v>23206.59</v>
      </c>
      <c r="D66" s="37">
        <f t="shared" si="9"/>
        <v>0</v>
      </c>
      <c r="E66" s="37">
        <f t="shared" si="9"/>
        <v>0</v>
      </c>
      <c r="F66" s="6"/>
      <c r="G66" s="6"/>
      <c r="H66" s="6"/>
      <c r="I66" s="6"/>
      <c r="J66" s="11">
        <f>(B66+C66+D66+E66+F55/12+H60/12+I55/12)/12*12</f>
        <v>949777.10366324149</v>
      </c>
      <c r="K66" s="11"/>
      <c r="L66" s="37">
        <f t="shared" si="0"/>
        <v>1746536.6936632413</v>
      </c>
      <c r="M66" s="38">
        <v>360</v>
      </c>
      <c r="N66" s="39">
        <f>(B66+C66+D66+E66+F55/12+H60/12+I55/12+J66/12)/360*M66</f>
        <v>1028925.1956351784</v>
      </c>
      <c r="O66" s="39">
        <f>N66*12%/360*M66</f>
        <v>123471.02347622138</v>
      </c>
      <c r="P66" s="39">
        <f>SUM(L55:L66)+N66+O66</f>
        <v>13546919.233400207</v>
      </c>
      <c r="Q66" s="40"/>
    </row>
    <row r="67" spans="1:17" x14ac:dyDescent="0.25">
      <c r="A67" s="27">
        <v>37257</v>
      </c>
      <c r="B67" s="7">
        <v>832730</v>
      </c>
      <c r="C67" s="28">
        <f>+B67*0.03</f>
        <v>24981.899999999998</v>
      </c>
      <c r="D67" s="28">
        <v>0</v>
      </c>
      <c r="E67" s="28">
        <v>0</v>
      </c>
      <c r="F67" s="29">
        <f>(B67+C67+D67+E67+H60/12+I67/12)/30*15</f>
        <v>488333.13069285051</v>
      </c>
      <c r="G67" s="29">
        <f>B61/30*2</f>
        <v>51570.2</v>
      </c>
      <c r="H67" s="4"/>
      <c r="I67" s="29">
        <f>(+B61+C61)*0.5</f>
        <v>398379.79499999998</v>
      </c>
      <c r="J67" s="4"/>
      <c r="K67" s="4"/>
      <c r="L67" s="28">
        <f t="shared" si="0"/>
        <v>1795995.0256928504</v>
      </c>
      <c r="M67" s="30"/>
      <c r="N67" s="30"/>
      <c r="O67" s="30"/>
      <c r="P67" s="4"/>
      <c r="Q67" s="31">
        <f>+(B67*100/B66)-100</f>
        <v>7.6500252729935738</v>
      </c>
    </row>
    <row r="68" spans="1:17" x14ac:dyDescent="0.25">
      <c r="A68" s="32">
        <v>37288</v>
      </c>
      <c r="B68" s="8">
        <f>+B67</f>
        <v>832730</v>
      </c>
      <c r="C68" s="33">
        <f t="shared" ref="C68:E83" si="10">+C67</f>
        <v>24981.899999999998</v>
      </c>
      <c r="D68" s="33">
        <f>+D67</f>
        <v>0</v>
      </c>
      <c r="E68" s="33">
        <f>+E67</f>
        <v>0</v>
      </c>
      <c r="F68" s="5"/>
      <c r="G68" s="5"/>
      <c r="H68" s="5"/>
      <c r="I68" s="5"/>
      <c r="J68" s="5"/>
      <c r="K68" s="5"/>
      <c r="L68" s="33">
        <f t="shared" si="0"/>
        <v>857711.9</v>
      </c>
      <c r="M68" s="34"/>
      <c r="N68" s="34"/>
      <c r="O68" s="34"/>
      <c r="P68" s="5"/>
      <c r="Q68" s="35"/>
    </row>
    <row r="69" spans="1:17" x14ac:dyDescent="0.25">
      <c r="A69" s="32">
        <v>37316</v>
      </c>
      <c r="B69" s="8">
        <f t="shared" ref="B69:B78" si="11">+B68</f>
        <v>832730</v>
      </c>
      <c r="C69" s="33">
        <f t="shared" si="10"/>
        <v>24981.899999999998</v>
      </c>
      <c r="D69" s="33">
        <f t="shared" si="10"/>
        <v>0</v>
      </c>
      <c r="E69" s="33">
        <f t="shared" si="10"/>
        <v>0</v>
      </c>
      <c r="F69" s="5"/>
      <c r="G69" s="5"/>
      <c r="H69" s="5"/>
      <c r="I69" s="5"/>
      <c r="J69" s="5"/>
      <c r="K69" s="5"/>
      <c r="L69" s="33">
        <f t="shared" si="0"/>
        <v>857711.9</v>
      </c>
      <c r="M69" s="34"/>
      <c r="N69" s="34"/>
      <c r="O69" s="34"/>
      <c r="P69" s="5"/>
      <c r="Q69" s="35"/>
    </row>
    <row r="70" spans="1:17" x14ac:dyDescent="0.25">
      <c r="A70" s="32">
        <v>37347</v>
      </c>
      <c r="B70" s="8">
        <f t="shared" si="11"/>
        <v>832730</v>
      </c>
      <c r="C70" s="33">
        <f t="shared" si="10"/>
        <v>24981.899999999998</v>
      </c>
      <c r="D70" s="33">
        <f t="shared" si="10"/>
        <v>0</v>
      </c>
      <c r="E70" s="33">
        <f t="shared" si="10"/>
        <v>0</v>
      </c>
      <c r="F70" s="5"/>
      <c r="G70" s="5"/>
      <c r="H70" s="5"/>
      <c r="I70" s="5"/>
      <c r="J70" s="5"/>
      <c r="K70" s="5"/>
      <c r="L70" s="33">
        <f t="shared" si="0"/>
        <v>857711.9</v>
      </c>
      <c r="M70" s="34"/>
      <c r="N70" s="34"/>
      <c r="O70" s="34"/>
      <c r="P70" s="5"/>
      <c r="Q70" s="35"/>
    </row>
    <row r="71" spans="1:17" x14ac:dyDescent="0.25">
      <c r="A71" s="32">
        <v>37377</v>
      </c>
      <c r="B71" s="8">
        <f t="shared" si="11"/>
        <v>832730</v>
      </c>
      <c r="C71" s="33">
        <f t="shared" si="10"/>
        <v>24981.899999999998</v>
      </c>
      <c r="D71" s="33">
        <f t="shared" si="10"/>
        <v>0</v>
      </c>
      <c r="E71" s="33">
        <f t="shared" si="10"/>
        <v>0</v>
      </c>
      <c r="F71" s="5"/>
      <c r="G71" s="5"/>
      <c r="H71" s="5"/>
      <c r="I71" s="5"/>
      <c r="J71" s="5"/>
      <c r="K71" s="5"/>
      <c r="L71" s="33">
        <f t="shared" si="0"/>
        <v>857711.9</v>
      </c>
      <c r="M71" s="34"/>
      <c r="N71" s="34"/>
      <c r="O71" s="34"/>
      <c r="P71" s="5"/>
      <c r="Q71" s="35"/>
    </row>
    <row r="72" spans="1:17" x14ac:dyDescent="0.25">
      <c r="A72" s="32">
        <v>37408</v>
      </c>
      <c r="B72" s="8">
        <f t="shared" si="11"/>
        <v>832730</v>
      </c>
      <c r="C72" s="33">
        <f t="shared" si="10"/>
        <v>24981.899999999998</v>
      </c>
      <c r="D72" s="33">
        <f t="shared" si="10"/>
        <v>0</v>
      </c>
      <c r="E72" s="33">
        <f t="shared" si="10"/>
        <v>0</v>
      </c>
      <c r="F72" s="5"/>
      <c r="G72" s="5"/>
      <c r="H72" s="10">
        <f>(B72+C72+D72+E72+F67/12)/30*37</f>
        <v>1108034.470654543</v>
      </c>
      <c r="I72" s="5"/>
      <c r="J72" s="5"/>
      <c r="K72" s="5"/>
      <c r="L72" s="33">
        <f t="shared" ref="L72:L135" si="12">SUM(B72:K72)</f>
        <v>1965746.3706545429</v>
      </c>
      <c r="M72" s="34"/>
      <c r="N72" s="34"/>
      <c r="O72" s="34"/>
      <c r="P72" s="5"/>
      <c r="Q72" s="35"/>
    </row>
    <row r="73" spans="1:17" x14ac:dyDescent="0.25">
      <c r="A73" s="32">
        <v>37438</v>
      </c>
      <c r="B73" s="8">
        <f t="shared" si="11"/>
        <v>832730</v>
      </c>
      <c r="C73" s="33">
        <f t="shared" si="10"/>
        <v>24981.899999999998</v>
      </c>
      <c r="D73" s="33">
        <f t="shared" si="10"/>
        <v>0</v>
      </c>
      <c r="E73" s="33">
        <f t="shared" si="10"/>
        <v>0</v>
      </c>
      <c r="F73" s="5"/>
      <c r="G73" s="5"/>
      <c r="H73" s="5"/>
      <c r="I73" s="5"/>
      <c r="J73" s="5"/>
      <c r="K73" s="5"/>
      <c r="L73" s="33">
        <f t="shared" si="12"/>
        <v>857711.9</v>
      </c>
      <c r="M73" s="34"/>
      <c r="N73" s="34"/>
      <c r="O73" s="34"/>
      <c r="P73" s="5"/>
      <c r="Q73" s="35"/>
    </row>
    <row r="74" spans="1:17" x14ac:dyDescent="0.25">
      <c r="A74" s="32">
        <v>37469</v>
      </c>
      <c r="B74" s="8">
        <f t="shared" si="11"/>
        <v>832730</v>
      </c>
      <c r="C74" s="33">
        <f t="shared" si="10"/>
        <v>24981.899999999998</v>
      </c>
      <c r="D74" s="33">
        <f t="shared" si="10"/>
        <v>0</v>
      </c>
      <c r="E74" s="33">
        <f t="shared" si="10"/>
        <v>0</v>
      </c>
      <c r="F74" s="5"/>
      <c r="G74" s="5"/>
      <c r="H74" s="5"/>
      <c r="I74" s="5"/>
      <c r="J74" s="5"/>
      <c r="K74" s="5"/>
      <c r="L74" s="33">
        <f t="shared" si="12"/>
        <v>857711.9</v>
      </c>
      <c r="M74" s="34"/>
      <c r="N74" s="34"/>
      <c r="O74" s="34"/>
      <c r="P74" s="5"/>
      <c r="Q74" s="35"/>
    </row>
    <row r="75" spans="1:17" x14ac:dyDescent="0.25">
      <c r="A75" s="32">
        <v>37500</v>
      </c>
      <c r="B75" s="8">
        <f t="shared" si="11"/>
        <v>832730</v>
      </c>
      <c r="C75" s="33">
        <f t="shared" si="10"/>
        <v>24981.899999999998</v>
      </c>
      <c r="D75" s="33">
        <f t="shared" si="10"/>
        <v>0</v>
      </c>
      <c r="E75" s="33">
        <f t="shared" si="10"/>
        <v>0</v>
      </c>
      <c r="F75" s="5"/>
      <c r="G75" s="5"/>
      <c r="H75" s="5"/>
      <c r="I75" s="5"/>
      <c r="J75" s="5"/>
      <c r="K75" s="5"/>
      <c r="L75" s="33">
        <f t="shared" si="12"/>
        <v>857711.9</v>
      </c>
      <c r="M75" s="34"/>
      <c r="N75" s="34"/>
      <c r="O75" s="34"/>
      <c r="P75" s="5"/>
      <c r="Q75" s="35"/>
    </row>
    <row r="76" spans="1:17" x14ac:dyDescent="0.25">
      <c r="A76" s="32">
        <v>37530</v>
      </c>
      <c r="B76" s="8">
        <f t="shared" si="11"/>
        <v>832730</v>
      </c>
      <c r="C76" s="33">
        <f t="shared" si="10"/>
        <v>24981.899999999998</v>
      </c>
      <c r="D76" s="33">
        <f t="shared" si="10"/>
        <v>0</v>
      </c>
      <c r="E76" s="33">
        <f t="shared" si="10"/>
        <v>0</v>
      </c>
      <c r="F76" s="5"/>
      <c r="G76" s="5"/>
      <c r="H76" s="5"/>
      <c r="I76" s="5"/>
      <c r="J76" s="5"/>
      <c r="K76" s="5"/>
      <c r="L76" s="33">
        <f t="shared" si="12"/>
        <v>857711.9</v>
      </c>
      <c r="M76" s="34"/>
      <c r="N76" s="34"/>
      <c r="O76" s="34"/>
      <c r="P76" s="5"/>
      <c r="Q76" s="35"/>
    </row>
    <row r="77" spans="1:17" x14ac:dyDescent="0.25">
      <c r="A77" s="32">
        <v>37561</v>
      </c>
      <c r="B77" s="8">
        <f t="shared" si="11"/>
        <v>832730</v>
      </c>
      <c r="C77" s="33">
        <f t="shared" si="10"/>
        <v>24981.899999999998</v>
      </c>
      <c r="D77" s="33">
        <f t="shared" si="10"/>
        <v>0</v>
      </c>
      <c r="E77" s="33">
        <f t="shared" si="10"/>
        <v>0</v>
      </c>
      <c r="F77" s="10"/>
      <c r="G77" s="10"/>
      <c r="H77" s="5"/>
      <c r="I77" s="10"/>
      <c r="J77" s="5"/>
      <c r="K77" s="5"/>
      <c r="L77" s="33">
        <f t="shared" si="12"/>
        <v>857711.9</v>
      </c>
      <c r="M77" s="34"/>
      <c r="N77" s="34"/>
      <c r="O77" s="34"/>
      <c r="P77" s="5"/>
      <c r="Q77" s="35"/>
    </row>
    <row r="78" spans="1:17" ht="15.75" thickBot="1" x14ac:dyDescent="0.3">
      <c r="A78" s="36">
        <v>37591</v>
      </c>
      <c r="B78" s="9">
        <f t="shared" si="11"/>
        <v>832730</v>
      </c>
      <c r="C78" s="37">
        <f t="shared" si="10"/>
        <v>24981.899999999998</v>
      </c>
      <c r="D78" s="37">
        <f t="shared" si="10"/>
        <v>0</v>
      </c>
      <c r="E78" s="37">
        <f t="shared" si="10"/>
        <v>0</v>
      </c>
      <c r="F78" s="6"/>
      <c r="G78" s="6"/>
      <c r="H78" s="6"/>
      <c r="I78" s="6"/>
      <c r="J78" s="11">
        <f>(B78+C78+D78+E78+F67/12+H72/12+I67/12)/12*12</f>
        <v>1023940.8496956162</v>
      </c>
      <c r="K78" s="11"/>
      <c r="L78" s="37">
        <f t="shared" si="12"/>
        <v>1881652.7496956163</v>
      </c>
      <c r="M78" s="38">
        <v>360</v>
      </c>
      <c r="N78" s="39">
        <f>(B78+C78+D78+E78+F67/12+H72/12+I67/12+J78/12)/360*M78</f>
        <v>1109269.2538369175</v>
      </c>
      <c r="O78" s="39">
        <f>N78*12%/360*M78</f>
        <v>133112.3104604301</v>
      </c>
      <c r="P78" s="39">
        <f>SUM(L67:L78)+N78+O78</f>
        <v>14605182.810340358</v>
      </c>
      <c r="Q78" s="40"/>
    </row>
    <row r="79" spans="1:17" x14ac:dyDescent="0.25">
      <c r="A79" s="27">
        <v>37622</v>
      </c>
      <c r="B79" s="7">
        <v>888023</v>
      </c>
      <c r="C79" s="28">
        <f>+B79*0.03</f>
        <v>26640.69</v>
      </c>
      <c r="D79" s="28">
        <v>0</v>
      </c>
      <c r="E79" s="28">
        <v>0</v>
      </c>
      <c r="F79" s="29">
        <f>(B79+C79+D79+E79+H72/12+I79/12)/30*15</f>
        <v>521368.94586060598</v>
      </c>
      <c r="G79" s="29">
        <f>B73/30*2</f>
        <v>55515.333333333336</v>
      </c>
      <c r="H79" s="4"/>
      <c r="I79" s="29">
        <f>(+B73+C73)*0.5</f>
        <v>428855.95</v>
      </c>
      <c r="J79" s="4"/>
      <c r="K79" s="4"/>
      <c r="L79" s="28">
        <f t="shared" si="12"/>
        <v>1920403.9191939391</v>
      </c>
      <c r="M79" s="30"/>
      <c r="N79" s="30"/>
      <c r="O79" s="30"/>
      <c r="P79" s="4"/>
      <c r="Q79" s="31">
        <f>+(B79*100/B78)-100</f>
        <v>6.6399673363515177</v>
      </c>
    </row>
    <row r="80" spans="1:17" x14ac:dyDescent="0.25">
      <c r="A80" s="32">
        <v>37653</v>
      </c>
      <c r="B80" s="8">
        <f>+B79</f>
        <v>888023</v>
      </c>
      <c r="C80" s="33">
        <f t="shared" si="10"/>
        <v>26640.69</v>
      </c>
      <c r="D80" s="33">
        <f>+D79</f>
        <v>0</v>
      </c>
      <c r="E80" s="33">
        <f>+E79</f>
        <v>0</v>
      </c>
      <c r="F80" s="5"/>
      <c r="G80" s="5"/>
      <c r="H80" s="5"/>
      <c r="I80" s="5"/>
      <c r="J80" s="5"/>
      <c r="K80" s="5"/>
      <c r="L80" s="33">
        <f t="shared" si="12"/>
        <v>914663.69</v>
      </c>
      <c r="M80" s="34"/>
      <c r="N80" s="34"/>
      <c r="O80" s="34"/>
      <c r="P80" s="5"/>
      <c r="Q80" s="35"/>
    </row>
    <row r="81" spans="1:17" x14ac:dyDescent="0.25">
      <c r="A81" s="32">
        <v>37681</v>
      </c>
      <c r="B81" s="8">
        <f t="shared" ref="B81:E96" si="13">+B80</f>
        <v>888023</v>
      </c>
      <c r="C81" s="33">
        <f t="shared" si="10"/>
        <v>26640.69</v>
      </c>
      <c r="D81" s="33">
        <f t="shared" si="10"/>
        <v>0</v>
      </c>
      <c r="E81" s="33">
        <f t="shared" si="10"/>
        <v>0</v>
      </c>
      <c r="F81" s="5"/>
      <c r="G81" s="5"/>
      <c r="H81" s="5"/>
      <c r="I81" s="5"/>
      <c r="J81" s="5"/>
      <c r="K81" s="5"/>
      <c r="L81" s="33">
        <f t="shared" si="12"/>
        <v>914663.69</v>
      </c>
      <c r="M81" s="34"/>
      <c r="N81" s="34"/>
      <c r="O81" s="34"/>
      <c r="P81" s="5"/>
      <c r="Q81" s="35"/>
    </row>
    <row r="82" spans="1:17" x14ac:dyDescent="0.25">
      <c r="A82" s="32">
        <v>37712</v>
      </c>
      <c r="B82" s="8">
        <f t="shared" si="13"/>
        <v>888023</v>
      </c>
      <c r="C82" s="33">
        <f t="shared" si="10"/>
        <v>26640.69</v>
      </c>
      <c r="D82" s="33">
        <f t="shared" si="10"/>
        <v>0</v>
      </c>
      <c r="E82" s="33">
        <f t="shared" si="10"/>
        <v>0</v>
      </c>
      <c r="F82" s="5"/>
      <c r="G82" s="5"/>
      <c r="H82" s="5"/>
      <c r="I82" s="5"/>
      <c r="J82" s="5"/>
      <c r="K82" s="5"/>
      <c r="L82" s="33">
        <f t="shared" si="12"/>
        <v>914663.69</v>
      </c>
      <c r="M82" s="34"/>
      <c r="N82" s="34"/>
      <c r="O82" s="34"/>
      <c r="P82" s="5"/>
      <c r="Q82" s="35"/>
    </row>
    <row r="83" spans="1:17" x14ac:dyDescent="0.25">
      <c r="A83" s="32">
        <v>37742</v>
      </c>
      <c r="B83" s="8">
        <f t="shared" si="13"/>
        <v>888023</v>
      </c>
      <c r="C83" s="33">
        <f t="shared" si="10"/>
        <v>26640.69</v>
      </c>
      <c r="D83" s="33">
        <f t="shared" si="10"/>
        <v>0</v>
      </c>
      <c r="E83" s="33">
        <f t="shared" si="10"/>
        <v>0</v>
      </c>
      <c r="F83" s="5"/>
      <c r="G83" s="5"/>
      <c r="H83" s="5"/>
      <c r="I83" s="5"/>
      <c r="J83" s="5"/>
      <c r="K83" s="5"/>
      <c r="L83" s="33">
        <f t="shared" si="12"/>
        <v>914663.69</v>
      </c>
      <c r="M83" s="34"/>
      <c r="N83" s="34"/>
      <c r="O83" s="34"/>
      <c r="P83" s="5"/>
      <c r="Q83" s="35"/>
    </row>
    <row r="84" spans="1:17" x14ac:dyDescent="0.25">
      <c r="A84" s="32">
        <v>37773</v>
      </c>
      <c r="B84" s="8">
        <f t="shared" si="13"/>
        <v>888023</v>
      </c>
      <c r="C84" s="33">
        <f t="shared" si="13"/>
        <v>26640.69</v>
      </c>
      <c r="D84" s="33">
        <f t="shared" si="13"/>
        <v>0</v>
      </c>
      <c r="E84" s="33">
        <f t="shared" si="13"/>
        <v>0</v>
      </c>
      <c r="F84" s="5"/>
      <c r="G84" s="5"/>
      <c r="H84" s="10">
        <f>(B84+C84+D84+E84+F79/12)/30*37</f>
        <v>1181670.3593245624</v>
      </c>
      <c r="I84" s="5"/>
      <c r="J84" s="5"/>
      <c r="K84" s="5"/>
      <c r="L84" s="33">
        <f t="shared" si="12"/>
        <v>2096334.0493245623</v>
      </c>
      <c r="M84" s="34"/>
      <c r="N84" s="34"/>
      <c r="O84" s="34"/>
      <c r="P84" s="5"/>
      <c r="Q84" s="35"/>
    </row>
    <row r="85" spans="1:17" x14ac:dyDescent="0.25">
      <c r="A85" s="32">
        <v>37803</v>
      </c>
      <c r="B85" s="8">
        <f t="shared" si="13"/>
        <v>888023</v>
      </c>
      <c r="C85" s="33">
        <f t="shared" si="13"/>
        <v>26640.69</v>
      </c>
      <c r="D85" s="33">
        <f t="shared" si="13"/>
        <v>0</v>
      </c>
      <c r="E85" s="33">
        <f t="shared" si="13"/>
        <v>0</v>
      </c>
      <c r="F85" s="5"/>
      <c r="G85" s="5"/>
      <c r="H85" s="5"/>
      <c r="I85" s="5"/>
      <c r="J85" s="5"/>
      <c r="K85" s="5"/>
      <c r="L85" s="33">
        <f t="shared" si="12"/>
        <v>914663.69</v>
      </c>
      <c r="M85" s="34"/>
      <c r="N85" s="34"/>
      <c r="O85" s="34"/>
      <c r="P85" s="5"/>
      <c r="Q85" s="35"/>
    </row>
    <row r="86" spans="1:17" x14ac:dyDescent="0.25">
      <c r="A86" s="32">
        <v>37834</v>
      </c>
      <c r="B86" s="8">
        <f t="shared" si="13"/>
        <v>888023</v>
      </c>
      <c r="C86" s="33">
        <f t="shared" si="13"/>
        <v>26640.69</v>
      </c>
      <c r="D86" s="33">
        <f t="shared" si="13"/>
        <v>0</v>
      </c>
      <c r="E86" s="33">
        <f t="shared" si="13"/>
        <v>0</v>
      </c>
      <c r="F86" s="5"/>
      <c r="G86" s="5"/>
      <c r="H86" s="5"/>
      <c r="I86" s="5"/>
      <c r="J86" s="5"/>
      <c r="K86" s="5"/>
      <c r="L86" s="33">
        <f t="shared" si="12"/>
        <v>914663.69</v>
      </c>
      <c r="M86" s="34"/>
      <c r="N86" s="34"/>
      <c r="O86" s="34"/>
      <c r="P86" s="5"/>
      <c r="Q86" s="35"/>
    </row>
    <row r="87" spans="1:17" x14ac:dyDescent="0.25">
      <c r="A87" s="32">
        <v>37865</v>
      </c>
      <c r="B87" s="8">
        <f t="shared" si="13"/>
        <v>888023</v>
      </c>
      <c r="C87" s="33">
        <f t="shared" si="13"/>
        <v>26640.69</v>
      </c>
      <c r="D87" s="33">
        <f t="shared" si="13"/>
        <v>0</v>
      </c>
      <c r="E87" s="33">
        <f t="shared" si="13"/>
        <v>0</v>
      </c>
      <c r="F87" s="5"/>
      <c r="G87" s="5"/>
      <c r="H87" s="5"/>
      <c r="I87" s="5"/>
      <c r="J87" s="5"/>
      <c r="K87" s="5"/>
      <c r="L87" s="33">
        <f t="shared" si="12"/>
        <v>914663.69</v>
      </c>
      <c r="M87" s="34"/>
      <c r="N87" s="34"/>
      <c r="O87" s="34"/>
      <c r="P87" s="5"/>
      <c r="Q87" s="35"/>
    </row>
    <row r="88" spans="1:17" x14ac:dyDescent="0.25">
      <c r="A88" s="32">
        <v>37895</v>
      </c>
      <c r="B88" s="8">
        <f t="shared" si="13"/>
        <v>888023</v>
      </c>
      <c r="C88" s="33">
        <f t="shared" si="13"/>
        <v>26640.69</v>
      </c>
      <c r="D88" s="33">
        <f t="shared" si="13"/>
        <v>0</v>
      </c>
      <c r="E88" s="33">
        <f t="shared" si="13"/>
        <v>0</v>
      </c>
      <c r="F88" s="5"/>
      <c r="G88" s="5"/>
      <c r="H88" s="5"/>
      <c r="I88" s="5"/>
      <c r="J88" s="5"/>
      <c r="K88" s="5"/>
      <c r="L88" s="33">
        <f t="shared" si="12"/>
        <v>914663.69</v>
      </c>
      <c r="M88" s="34"/>
      <c r="N88" s="34"/>
      <c r="O88" s="34"/>
      <c r="P88" s="5"/>
      <c r="Q88" s="35"/>
    </row>
    <row r="89" spans="1:17" x14ac:dyDescent="0.25">
      <c r="A89" s="32">
        <v>37926</v>
      </c>
      <c r="B89" s="8">
        <f t="shared" si="13"/>
        <v>888023</v>
      </c>
      <c r="C89" s="33">
        <f t="shared" si="13"/>
        <v>26640.69</v>
      </c>
      <c r="D89" s="33">
        <f t="shared" si="13"/>
        <v>0</v>
      </c>
      <c r="E89" s="33">
        <f t="shared" si="13"/>
        <v>0</v>
      </c>
      <c r="F89" s="10"/>
      <c r="G89" s="10"/>
      <c r="H89" s="5"/>
      <c r="I89" s="10"/>
      <c r="J89" s="5"/>
      <c r="K89" s="5"/>
      <c r="L89" s="33">
        <f t="shared" si="12"/>
        <v>914663.69</v>
      </c>
      <c r="M89" s="34"/>
      <c r="N89" s="34"/>
      <c r="O89" s="34"/>
      <c r="P89" s="5"/>
      <c r="Q89" s="35"/>
    </row>
    <row r="90" spans="1:17" ht="15.75" thickBot="1" x14ac:dyDescent="0.3">
      <c r="A90" s="36">
        <v>37956</v>
      </c>
      <c r="B90" s="9">
        <f t="shared" si="13"/>
        <v>888023</v>
      </c>
      <c r="C90" s="37">
        <f t="shared" si="13"/>
        <v>26640.69</v>
      </c>
      <c r="D90" s="37">
        <f t="shared" si="13"/>
        <v>0</v>
      </c>
      <c r="E90" s="37">
        <f t="shared" si="13"/>
        <v>0</v>
      </c>
      <c r="F90" s="6"/>
      <c r="G90" s="6"/>
      <c r="H90" s="6"/>
      <c r="I90" s="6"/>
      <c r="J90" s="11">
        <f>(B90+C90+D90+E90+F79/12+H84/12+I79/12)/12*12</f>
        <v>1092321.6279320973</v>
      </c>
      <c r="K90" s="11"/>
      <c r="L90" s="37">
        <f t="shared" si="12"/>
        <v>2006985.3179320972</v>
      </c>
      <c r="M90" s="38">
        <v>360</v>
      </c>
      <c r="N90" s="39">
        <f>(B90+C90+D90+E90+F79/12+H84/12+I79/12+J90/12)/360*M90</f>
        <v>1183348.4302597721</v>
      </c>
      <c r="O90" s="39">
        <f>N90*12%/360*M90</f>
        <v>142001.81163117263</v>
      </c>
      <c r="P90" s="39">
        <f>SUM(L79:L90)+N90+O90</f>
        <v>15581046.73834154</v>
      </c>
      <c r="Q90" s="40"/>
    </row>
    <row r="91" spans="1:17" x14ac:dyDescent="0.25">
      <c r="A91" s="27">
        <v>37987</v>
      </c>
      <c r="B91" s="7">
        <v>914446</v>
      </c>
      <c r="C91" s="28">
        <f>+B91*0.03</f>
        <v>27433.379999999997</v>
      </c>
      <c r="D91" s="28">
        <v>0</v>
      </c>
      <c r="E91" s="28">
        <v>0</v>
      </c>
      <c r="F91" s="29">
        <f>(B91+C91+D91+E91+H84/12+I91/12)/30*15</f>
        <v>539231.44851352344</v>
      </c>
      <c r="G91" s="29">
        <f>B85/30*2</f>
        <v>59201.533333333333</v>
      </c>
      <c r="H91" s="4"/>
      <c r="I91" s="29">
        <f>(+B85+C85)*0.5</f>
        <v>457331.84499999997</v>
      </c>
      <c r="J91" s="4"/>
      <c r="K91" s="4"/>
      <c r="L91" s="28">
        <f t="shared" si="12"/>
        <v>1997644.206846857</v>
      </c>
      <c r="M91" s="30"/>
      <c r="N91" s="30"/>
      <c r="O91" s="30"/>
      <c r="P91" s="4"/>
      <c r="Q91" s="31">
        <f>+(B91*100/B90)-100</f>
        <v>2.9754859952951733</v>
      </c>
    </row>
    <row r="92" spans="1:17" x14ac:dyDescent="0.25">
      <c r="A92" s="32">
        <v>38018</v>
      </c>
      <c r="B92" s="8">
        <f>+B91</f>
        <v>914446</v>
      </c>
      <c r="C92" s="33">
        <f t="shared" si="13"/>
        <v>27433.379999999997</v>
      </c>
      <c r="D92" s="33">
        <f>+D91</f>
        <v>0</v>
      </c>
      <c r="E92" s="33">
        <f>+E91</f>
        <v>0</v>
      </c>
      <c r="F92" s="5"/>
      <c r="G92" s="5"/>
      <c r="H92" s="5"/>
      <c r="I92" s="5"/>
      <c r="J92" s="5"/>
      <c r="K92" s="5"/>
      <c r="L92" s="33">
        <f t="shared" si="12"/>
        <v>941879.38</v>
      </c>
      <c r="M92" s="34"/>
      <c r="N92" s="34"/>
      <c r="O92" s="34"/>
      <c r="P92" s="5"/>
      <c r="Q92" s="35"/>
    </row>
    <row r="93" spans="1:17" x14ac:dyDescent="0.25">
      <c r="A93" s="32">
        <v>38047</v>
      </c>
      <c r="B93" s="8">
        <f t="shared" ref="B93:E108" si="14">+B92</f>
        <v>914446</v>
      </c>
      <c r="C93" s="33">
        <f t="shared" si="13"/>
        <v>27433.379999999997</v>
      </c>
      <c r="D93" s="33">
        <f t="shared" si="13"/>
        <v>0</v>
      </c>
      <c r="E93" s="33">
        <f t="shared" si="13"/>
        <v>0</v>
      </c>
      <c r="F93" s="5"/>
      <c r="G93" s="5"/>
      <c r="H93" s="5"/>
      <c r="I93" s="5"/>
      <c r="J93" s="5"/>
      <c r="K93" s="5"/>
      <c r="L93" s="33">
        <f t="shared" si="12"/>
        <v>941879.38</v>
      </c>
      <c r="M93" s="34"/>
      <c r="N93" s="34"/>
      <c r="O93" s="34"/>
      <c r="P93" s="5"/>
      <c r="Q93" s="35"/>
    </row>
    <row r="94" spans="1:17" x14ac:dyDescent="0.25">
      <c r="A94" s="32">
        <v>38078</v>
      </c>
      <c r="B94" s="8">
        <f t="shared" si="14"/>
        <v>914446</v>
      </c>
      <c r="C94" s="33">
        <f t="shared" si="13"/>
        <v>27433.379999999997</v>
      </c>
      <c r="D94" s="33">
        <f t="shared" si="13"/>
        <v>0</v>
      </c>
      <c r="E94" s="33">
        <f t="shared" si="13"/>
        <v>0</v>
      </c>
      <c r="F94" s="5"/>
      <c r="G94" s="5"/>
      <c r="H94" s="5"/>
      <c r="I94" s="5"/>
      <c r="J94" s="5"/>
      <c r="K94" s="5"/>
      <c r="L94" s="33">
        <f t="shared" si="12"/>
        <v>941879.38</v>
      </c>
      <c r="M94" s="34"/>
      <c r="N94" s="34"/>
      <c r="O94" s="34"/>
      <c r="P94" s="5"/>
      <c r="Q94" s="35"/>
    </row>
    <row r="95" spans="1:17" x14ac:dyDescent="0.25">
      <c r="A95" s="32">
        <v>38108</v>
      </c>
      <c r="B95" s="8">
        <f t="shared" si="14"/>
        <v>914446</v>
      </c>
      <c r="C95" s="33">
        <f t="shared" si="13"/>
        <v>27433.379999999997</v>
      </c>
      <c r="D95" s="33">
        <f t="shared" si="13"/>
        <v>0</v>
      </c>
      <c r="E95" s="33">
        <f t="shared" si="13"/>
        <v>0</v>
      </c>
      <c r="F95" s="5"/>
      <c r="G95" s="5"/>
      <c r="H95" s="5"/>
      <c r="I95" s="5"/>
      <c r="J95" s="5"/>
      <c r="K95" s="5"/>
      <c r="L95" s="33">
        <f t="shared" si="12"/>
        <v>941879.38</v>
      </c>
      <c r="M95" s="34"/>
      <c r="N95" s="34"/>
      <c r="O95" s="34"/>
      <c r="P95" s="5"/>
      <c r="Q95" s="35"/>
    </row>
    <row r="96" spans="1:17" x14ac:dyDescent="0.25">
      <c r="A96" s="32">
        <v>38139</v>
      </c>
      <c r="B96" s="8">
        <f t="shared" si="14"/>
        <v>914446</v>
      </c>
      <c r="C96" s="33">
        <f t="shared" si="13"/>
        <v>27433.379999999997</v>
      </c>
      <c r="D96" s="33">
        <f t="shared" si="13"/>
        <v>0</v>
      </c>
      <c r="E96" s="33">
        <f t="shared" si="13"/>
        <v>0</v>
      </c>
      <c r="F96" s="5"/>
      <c r="G96" s="5"/>
      <c r="H96" s="10">
        <f>(B96+C96+D96+E96+F91/12)/30*37</f>
        <v>1217072.2453194454</v>
      </c>
      <c r="I96" s="5"/>
      <c r="J96" s="5"/>
      <c r="K96" s="5"/>
      <c r="L96" s="33">
        <f t="shared" si="12"/>
        <v>2158951.6253194455</v>
      </c>
      <c r="M96" s="34"/>
      <c r="N96" s="34"/>
      <c r="O96" s="34"/>
      <c r="P96" s="5"/>
      <c r="Q96" s="35"/>
    </row>
    <row r="97" spans="1:17" x14ac:dyDescent="0.25">
      <c r="A97" s="32">
        <v>38169</v>
      </c>
      <c r="B97" s="8">
        <f t="shared" si="14"/>
        <v>914446</v>
      </c>
      <c r="C97" s="33">
        <f t="shared" si="14"/>
        <v>27433.379999999997</v>
      </c>
      <c r="D97" s="33">
        <f t="shared" si="14"/>
        <v>0</v>
      </c>
      <c r="E97" s="33">
        <f t="shared" si="14"/>
        <v>0</v>
      </c>
      <c r="F97" s="5"/>
      <c r="G97" s="5"/>
      <c r="H97" s="5"/>
      <c r="I97" s="5"/>
      <c r="J97" s="5"/>
      <c r="K97" s="5"/>
      <c r="L97" s="33">
        <f t="shared" si="12"/>
        <v>941879.38</v>
      </c>
      <c r="M97" s="34"/>
      <c r="N97" s="34"/>
      <c r="O97" s="34"/>
      <c r="P97" s="5"/>
      <c r="Q97" s="35"/>
    </row>
    <row r="98" spans="1:17" x14ac:dyDescent="0.25">
      <c r="A98" s="32">
        <v>38200</v>
      </c>
      <c r="B98" s="8">
        <f t="shared" si="14"/>
        <v>914446</v>
      </c>
      <c r="C98" s="33">
        <f t="shared" si="14"/>
        <v>27433.379999999997</v>
      </c>
      <c r="D98" s="33">
        <f t="shared" si="14"/>
        <v>0</v>
      </c>
      <c r="E98" s="33">
        <f t="shared" si="14"/>
        <v>0</v>
      </c>
      <c r="F98" s="5"/>
      <c r="G98" s="5"/>
      <c r="H98" s="5"/>
      <c r="I98" s="5"/>
      <c r="J98" s="5"/>
      <c r="K98" s="5"/>
      <c r="L98" s="33">
        <f t="shared" si="12"/>
        <v>941879.38</v>
      </c>
      <c r="M98" s="34"/>
      <c r="N98" s="34"/>
      <c r="O98" s="34"/>
      <c r="P98" s="5"/>
      <c r="Q98" s="35"/>
    </row>
    <row r="99" spans="1:17" x14ac:dyDescent="0.25">
      <c r="A99" s="32">
        <v>38231</v>
      </c>
      <c r="B99" s="8">
        <f t="shared" si="14"/>
        <v>914446</v>
      </c>
      <c r="C99" s="33">
        <f t="shared" si="14"/>
        <v>27433.379999999997</v>
      </c>
      <c r="D99" s="33">
        <f t="shared" si="14"/>
        <v>0</v>
      </c>
      <c r="E99" s="33">
        <f t="shared" si="14"/>
        <v>0</v>
      </c>
      <c r="F99" s="5"/>
      <c r="G99" s="5"/>
      <c r="H99" s="5"/>
      <c r="I99" s="5"/>
      <c r="J99" s="5"/>
      <c r="K99" s="5"/>
      <c r="L99" s="33">
        <f t="shared" si="12"/>
        <v>941879.38</v>
      </c>
      <c r="M99" s="34"/>
      <c r="N99" s="34"/>
      <c r="O99" s="34"/>
      <c r="P99" s="5"/>
      <c r="Q99" s="35"/>
    </row>
    <row r="100" spans="1:17" x14ac:dyDescent="0.25">
      <c r="A100" s="32">
        <v>38261</v>
      </c>
      <c r="B100" s="8">
        <f t="shared" si="14"/>
        <v>914446</v>
      </c>
      <c r="C100" s="33">
        <f t="shared" si="14"/>
        <v>27433.379999999997</v>
      </c>
      <c r="D100" s="33">
        <f t="shared" si="14"/>
        <v>0</v>
      </c>
      <c r="E100" s="33">
        <f t="shared" si="14"/>
        <v>0</v>
      </c>
      <c r="F100" s="5"/>
      <c r="G100" s="5"/>
      <c r="H100" s="5"/>
      <c r="I100" s="5"/>
      <c r="J100" s="5"/>
      <c r="K100" s="5"/>
      <c r="L100" s="33">
        <f t="shared" si="12"/>
        <v>941879.38</v>
      </c>
      <c r="M100" s="34"/>
      <c r="N100" s="34"/>
      <c r="O100" s="34"/>
      <c r="P100" s="5"/>
      <c r="Q100" s="35"/>
    </row>
    <row r="101" spans="1:17" x14ac:dyDescent="0.25">
      <c r="A101" s="32">
        <v>38292</v>
      </c>
      <c r="B101" s="8">
        <f t="shared" si="14"/>
        <v>914446</v>
      </c>
      <c r="C101" s="33">
        <f t="shared" si="14"/>
        <v>27433.379999999997</v>
      </c>
      <c r="D101" s="33">
        <f t="shared" si="14"/>
        <v>0</v>
      </c>
      <c r="E101" s="33">
        <f t="shared" si="14"/>
        <v>0</v>
      </c>
      <c r="F101" s="10"/>
      <c r="G101" s="10"/>
      <c r="H101" s="5"/>
      <c r="I101" s="10"/>
      <c r="J101" s="5"/>
      <c r="K101" s="5"/>
      <c r="L101" s="33">
        <f t="shared" si="12"/>
        <v>941879.38</v>
      </c>
      <c r="M101" s="34"/>
      <c r="N101" s="34"/>
      <c r="O101" s="34"/>
      <c r="P101" s="5"/>
      <c r="Q101" s="35"/>
    </row>
    <row r="102" spans="1:17" ht="15.75" thickBot="1" x14ac:dyDescent="0.3">
      <c r="A102" s="36">
        <v>38322</v>
      </c>
      <c r="B102" s="9">
        <f t="shared" si="14"/>
        <v>914446</v>
      </c>
      <c r="C102" s="37">
        <f t="shared" si="14"/>
        <v>27433.379999999997</v>
      </c>
      <c r="D102" s="37">
        <f t="shared" si="14"/>
        <v>0</v>
      </c>
      <c r="E102" s="37">
        <f t="shared" si="14"/>
        <v>0</v>
      </c>
      <c r="F102" s="6"/>
      <c r="G102" s="6"/>
      <c r="H102" s="6"/>
      <c r="I102" s="6"/>
      <c r="J102" s="11">
        <f>(B102+C102+D102+E102+F91/12+H96/12+I91/12)/12*12</f>
        <v>1126349.0082360806</v>
      </c>
      <c r="K102" s="11"/>
      <c r="L102" s="37">
        <f t="shared" si="12"/>
        <v>2068228.3882360808</v>
      </c>
      <c r="M102" s="38">
        <v>360</v>
      </c>
      <c r="N102" s="39">
        <f>(B102+C102+D102+E102+F91/12+H96/12+I91/12+J102/12)/360*M102</f>
        <v>1220211.4255890874</v>
      </c>
      <c r="O102" s="39">
        <f>N102*12%/360*M102</f>
        <v>146425.37107069048</v>
      </c>
      <c r="P102" s="39">
        <f>SUM(L91:L102)+N102+O102</f>
        <v>16068375.437062167</v>
      </c>
      <c r="Q102" s="40"/>
    </row>
    <row r="103" spans="1:17" x14ac:dyDescent="0.25">
      <c r="A103" s="27">
        <v>38353</v>
      </c>
      <c r="B103" s="7">
        <v>1016510</v>
      </c>
      <c r="C103" s="28">
        <f>+B103*0.03</f>
        <v>30495.3</v>
      </c>
      <c r="D103" s="28">
        <v>0</v>
      </c>
      <c r="E103" s="28">
        <v>0</v>
      </c>
      <c r="F103" s="29">
        <f>(B103+C103+D103+E103+H96/12+I103/12)/30*15</f>
        <v>593836.4806383102</v>
      </c>
      <c r="G103" s="29">
        <f>B97/30*2</f>
        <v>60963.066666666666</v>
      </c>
      <c r="H103" s="4"/>
      <c r="I103" s="29">
        <f>(+B97+C97)*0.5</f>
        <v>470939.69</v>
      </c>
      <c r="J103" s="4"/>
      <c r="K103" s="4"/>
      <c r="L103" s="28">
        <f t="shared" si="12"/>
        <v>2172744.537304977</v>
      </c>
      <c r="M103" s="30"/>
      <c r="N103" s="30"/>
      <c r="O103" s="30"/>
      <c r="P103" s="4"/>
      <c r="Q103" s="31">
        <f>+(B103*100/B102)-100</f>
        <v>11.161293285770839</v>
      </c>
    </row>
    <row r="104" spans="1:17" x14ac:dyDescent="0.25">
      <c r="A104" s="32">
        <v>38384</v>
      </c>
      <c r="B104" s="8">
        <f>+B103</f>
        <v>1016510</v>
      </c>
      <c r="C104" s="33">
        <f t="shared" si="14"/>
        <v>30495.3</v>
      </c>
      <c r="D104" s="33">
        <f>+D103</f>
        <v>0</v>
      </c>
      <c r="E104" s="33">
        <f>+E103</f>
        <v>0</v>
      </c>
      <c r="F104" s="5"/>
      <c r="G104" s="5"/>
      <c r="H104" s="5"/>
      <c r="I104" s="5"/>
      <c r="J104" s="5"/>
      <c r="K104" s="5"/>
      <c r="L104" s="33">
        <f t="shared" si="12"/>
        <v>1047005.3</v>
      </c>
      <c r="M104" s="34"/>
      <c r="N104" s="34"/>
      <c r="O104" s="34"/>
      <c r="P104" s="5"/>
      <c r="Q104" s="35"/>
    </row>
    <row r="105" spans="1:17" x14ac:dyDescent="0.25">
      <c r="A105" s="32">
        <v>38412</v>
      </c>
      <c r="B105" s="8">
        <f t="shared" ref="B105:E120" si="15">+B104</f>
        <v>1016510</v>
      </c>
      <c r="C105" s="33">
        <f t="shared" si="14"/>
        <v>30495.3</v>
      </c>
      <c r="D105" s="33">
        <f t="shared" si="14"/>
        <v>0</v>
      </c>
      <c r="E105" s="33">
        <f t="shared" si="14"/>
        <v>0</v>
      </c>
      <c r="F105" s="5"/>
      <c r="G105" s="5"/>
      <c r="H105" s="5"/>
      <c r="I105" s="5"/>
      <c r="J105" s="5"/>
      <c r="K105" s="5"/>
      <c r="L105" s="33">
        <f t="shared" si="12"/>
        <v>1047005.3</v>
      </c>
      <c r="M105" s="34"/>
      <c r="N105" s="34"/>
      <c r="O105" s="34"/>
      <c r="P105" s="5"/>
      <c r="Q105" s="35"/>
    </row>
    <row r="106" spans="1:17" x14ac:dyDescent="0.25">
      <c r="A106" s="32">
        <v>38443</v>
      </c>
      <c r="B106" s="8">
        <f t="shared" si="15"/>
        <v>1016510</v>
      </c>
      <c r="C106" s="33">
        <f t="shared" si="14"/>
        <v>30495.3</v>
      </c>
      <c r="D106" s="33">
        <f t="shared" si="14"/>
        <v>0</v>
      </c>
      <c r="E106" s="33">
        <f t="shared" si="14"/>
        <v>0</v>
      </c>
      <c r="F106" s="5"/>
      <c r="G106" s="5"/>
      <c r="H106" s="5"/>
      <c r="I106" s="5"/>
      <c r="J106" s="5"/>
      <c r="K106" s="5"/>
      <c r="L106" s="33">
        <f t="shared" si="12"/>
        <v>1047005.3</v>
      </c>
      <c r="M106" s="34"/>
      <c r="N106" s="34"/>
      <c r="O106" s="34"/>
      <c r="P106" s="5"/>
      <c r="Q106" s="35"/>
    </row>
    <row r="107" spans="1:17" x14ac:dyDescent="0.25">
      <c r="A107" s="32">
        <v>38473</v>
      </c>
      <c r="B107" s="8">
        <f t="shared" si="15"/>
        <v>1016510</v>
      </c>
      <c r="C107" s="33">
        <f t="shared" si="14"/>
        <v>30495.3</v>
      </c>
      <c r="D107" s="33">
        <f t="shared" si="14"/>
        <v>0</v>
      </c>
      <c r="E107" s="33">
        <f t="shared" si="14"/>
        <v>0</v>
      </c>
      <c r="F107" s="5"/>
      <c r="G107" s="5"/>
      <c r="H107" s="5"/>
      <c r="I107" s="5"/>
      <c r="J107" s="5"/>
      <c r="K107" s="5"/>
      <c r="L107" s="33">
        <f t="shared" si="12"/>
        <v>1047005.3</v>
      </c>
      <c r="M107" s="34"/>
      <c r="N107" s="34"/>
      <c r="O107" s="34"/>
      <c r="P107" s="5"/>
      <c r="Q107" s="35"/>
    </row>
    <row r="108" spans="1:17" x14ac:dyDescent="0.25">
      <c r="A108" s="32">
        <v>38504</v>
      </c>
      <c r="B108" s="8">
        <f t="shared" si="15"/>
        <v>1016510</v>
      </c>
      <c r="C108" s="33">
        <f t="shared" si="14"/>
        <v>30495.3</v>
      </c>
      <c r="D108" s="33">
        <f t="shared" si="14"/>
        <v>0</v>
      </c>
      <c r="E108" s="33">
        <f t="shared" si="14"/>
        <v>0</v>
      </c>
      <c r="F108" s="5"/>
      <c r="G108" s="5"/>
      <c r="H108" s="10">
        <f>(B108+C108+D108+E108+F103/12)/30*37</f>
        <v>1352339.7305100486</v>
      </c>
      <c r="I108" s="5"/>
      <c r="J108" s="5"/>
      <c r="K108" s="5"/>
      <c r="L108" s="33">
        <f t="shared" si="12"/>
        <v>2399345.0305100484</v>
      </c>
      <c r="M108" s="34"/>
      <c r="N108" s="34"/>
      <c r="O108" s="34"/>
      <c r="P108" s="5"/>
      <c r="Q108" s="35"/>
    </row>
    <row r="109" spans="1:17" x14ac:dyDescent="0.25">
      <c r="A109" s="32">
        <v>38534</v>
      </c>
      <c r="B109" s="8">
        <f t="shared" si="15"/>
        <v>1016510</v>
      </c>
      <c r="C109" s="33">
        <f t="shared" si="15"/>
        <v>30495.3</v>
      </c>
      <c r="D109" s="33">
        <f t="shared" si="15"/>
        <v>0</v>
      </c>
      <c r="E109" s="33">
        <f t="shared" si="15"/>
        <v>0</v>
      </c>
      <c r="F109" s="5"/>
      <c r="G109" s="5"/>
      <c r="H109" s="5"/>
      <c r="I109" s="5"/>
      <c r="J109" s="5"/>
      <c r="K109" s="5"/>
      <c r="L109" s="33">
        <f t="shared" si="12"/>
        <v>1047005.3</v>
      </c>
      <c r="M109" s="34"/>
      <c r="N109" s="34"/>
      <c r="O109" s="34"/>
      <c r="P109" s="5"/>
      <c r="Q109" s="35"/>
    </row>
    <row r="110" spans="1:17" x14ac:dyDescent="0.25">
      <c r="A110" s="32">
        <v>38565</v>
      </c>
      <c r="B110" s="8">
        <f t="shared" si="15"/>
        <v>1016510</v>
      </c>
      <c r="C110" s="33">
        <f t="shared" si="15"/>
        <v>30495.3</v>
      </c>
      <c r="D110" s="33">
        <f t="shared" si="15"/>
        <v>0</v>
      </c>
      <c r="E110" s="33">
        <f t="shared" si="15"/>
        <v>0</v>
      </c>
      <c r="F110" s="5"/>
      <c r="G110" s="5"/>
      <c r="H110" s="5"/>
      <c r="I110" s="5"/>
      <c r="J110" s="5"/>
      <c r="K110" s="5"/>
      <c r="L110" s="33">
        <f t="shared" si="12"/>
        <v>1047005.3</v>
      </c>
      <c r="M110" s="34"/>
      <c r="N110" s="34"/>
      <c r="O110" s="34"/>
      <c r="P110" s="5"/>
      <c r="Q110" s="35"/>
    </row>
    <row r="111" spans="1:17" x14ac:dyDescent="0.25">
      <c r="A111" s="32">
        <v>38596</v>
      </c>
      <c r="B111" s="8">
        <f t="shared" si="15"/>
        <v>1016510</v>
      </c>
      <c r="C111" s="33">
        <f t="shared" si="15"/>
        <v>30495.3</v>
      </c>
      <c r="D111" s="33">
        <f t="shared" si="15"/>
        <v>0</v>
      </c>
      <c r="E111" s="33">
        <f t="shared" si="15"/>
        <v>0</v>
      </c>
      <c r="F111" s="5"/>
      <c r="G111" s="5"/>
      <c r="H111" s="5"/>
      <c r="I111" s="5"/>
      <c r="J111" s="5"/>
      <c r="K111" s="5"/>
      <c r="L111" s="33">
        <f t="shared" si="12"/>
        <v>1047005.3</v>
      </c>
      <c r="M111" s="34"/>
      <c r="N111" s="34"/>
      <c r="O111" s="34"/>
      <c r="P111" s="5"/>
      <c r="Q111" s="35"/>
    </row>
    <row r="112" spans="1:17" x14ac:dyDescent="0.25">
      <c r="A112" s="32">
        <v>38626</v>
      </c>
      <c r="B112" s="8">
        <f t="shared" si="15"/>
        <v>1016510</v>
      </c>
      <c r="C112" s="33">
        <f t="shared" si="15"/>
        <v>30495.3</v>
      </c>
      <c r="D112" s="33">
        <f t="shared" si="15"/>
        <v>0</v>
      </c>
      <c r="E112" s="33">
        <f t="shared" si="15"/>
        <v>0</v>
      </c>
      <c r="F112" s="5"/>
      <c r="G112" s="5"/>
      <c r="H112" s="5"/>
      <c r="I112" s="5"/>
      <c r="J112" s="5"/>
      <c r="K112" s="5"/>
      <c r="L112" s="33">
        <f t="shared" si="12"/>
        <v>1047005.3</v>
      </c>
      <c r="M112" s="34"/>
      <c r="N112" s="34"/>
      <c r="O112" s="34"/>
      <c r="P112" s="5"/>
      <c r="Q112" s="35"/>
    </row>
    <row r="113" spans="1:17" x14ac:dyDescent="0.25">
      <c r="A113" s="32">
        <v>38657</v>
      </c>
      <c r="B113" s="8">
        <f t="shared" si="15"/>
        <v>1016510</v>
      </c>
      <c r="C113" s="33">
        <f t="shared" si="15"/>
        <v>30495.3</v>
      </c>
      <c r="D113" s="33">
        <f t="shared" si="15"/>
        <v>0</v>
      </c>
      <c r="E113" s="33">
        <f t="shared" si="15"/>
        <v>0</v>
      </c>
      <c r="F113" s="10"/>
      <c r="G113" s="10"/>
      <c r="H113" s="5"/>
      <c r="I113" s="10"/>
      <c r="J113" s="5"/>
      <c r="K113" s="5"/>
      <c r="L113" s="33">
        <f t="shared" si="12"/>
        <v>1047005.3</v>
      </c>
      <c r="M113" s="34"/>
      <c r="N113" s="34"/>
      <c r="O113" s="34"/>
      <c r="P113" s="5"/>
      <c r="Q113" s="35"/>
    </row>
    <row r="114" spans="1:17" ht="15.75" thickBot="1" x14ac:dyDescent="0.3">
      <c r="A114" s="36">
        <v>38687</v>
      </c>
      <c r="B114" s="9">
        <f t="shared" si="15"/>
        <v>1016510</v>
      </c>
      <c r="C114" s="37">
        <f t="shared" si="15"/>
        <v>30495.3</v>
      </c>
      <c r="D114" s="37">
        <f t="shared" si="15"/>
        <v>0</v>
      </c>
      <c r="E114" s="37">
        <f t="shared" si="15"/>
        <v>0</v>
      </c>
      <c r="F114" s="6"/>
      <c r="G114" s="6"/>
      <c r="H114" s="6"/>
      <c r="I114" s="6"/>
      <c r="J114" s="11">
        <f>(B114+C114+D114+E114+F103/12+H108/12+I103/12)/12*12</f>
        <v>1248431.6250956964</v>
      </c>
      <c r="K114" s="11"/>
      <c r="L114" s="37">
        <f t="shared" si="12"/>
        <v>2295436.9250956965</v>
      </c>
      <c r="M114" s="38">
        <v>360</v>
      </c>
      <c r="N114" s="39">
        <f>(B114+C114+D114+E114+F103/12+H108/12+I103/12+J114/12)/360*M114</f>
        <v>1352467.5938536711</v>
      </c>
      <c r="O114" s="39">
        <f>N114*12%/360*M114</f>
        <v>162296.11126244054</v>
      </c>
      <c r="P114" s="39">
        <f>SUM(L103:L114)+N114+O114</f>
        <v>17805337.898026835</v>
      </c>
      <c r="Q114" s="40"/>
    </row>
    <row r="115" spans="1:17" x14ac:dyDescent="0.25">
      <c r="A115" s="27">
        <v>38718</v>
      </c>
      <c r="B115" s="7">
        <v>1086649</v>
      </c>
      <c r="C115" s="28">
        <f>+B115*0.05</f>
        <v>54332.450000000004</v>
      </c>
      <c r="D115" s="28">
        <v>0</v>
      </c>
      <c r="E115" s="28">
        <v>0</v>
      </c>
      <c r="F115" s="29">
        <f>(B115+C115+D115+E115+H108/12+I115/12)/30*15</f>
        <v>648650.82418791868</v>
      </c>
      <c r="G115" s="29">
        <f>B109/30*2</f>
        <v>67767.333333333328</v>
      </c>
      <c r="H115" s="4"/>
      <c r="I115" s="29">
        <f>(+B109+C109)*0.5</f>
        <v>523502.65</v>
      </c>
      <c r="J115" s="4"/>
      <c r="K115" s="4"/>
      <c r="L115" s="28">
        <f t="shared" si="12"/>
        <v>2380902.2575212521</v>
      </c>
      <c r="M115" s="30"/>
      <c r="N115" s="30"/>
      <c r="O115" s="30"/>
      <c r="P115" s="4"/>
      <c r="Q115" s="31">
        <f>+(B115*100/B114)-100</f>
        <v>6.8999813085951018</v>
      </c>
    </row>
    <row r="116" spans="1:17" x14ac:dyDescent="0.25">
      <c r="A116" s="32">
        <v>38749</v>
      </c>
      <c r="B116" s="8">
        <f>+B115</f>
        <v>1086649</v>
      </c>
      <c r="C116" s="33">
        <f t="shared" si="15"/>
        <v>54332.450000000004</v>
      </c>
      <c r="D116" s="33">
        <f>+D115</f>
        <v>0</v>
      </c>
      <c r="E116" s="33">
        <f>+E115</f>
        <v>0</v>
      </c>
      <c r="F116" s="5"/>
      <c r="G116" s="5"/>
      <c r="H116" s="5"/>
      <c r="I116" s="5"/>
      <c r="J116" s="5"/>
      <c r="K116" s="5"/>
      <c r="L116" s="33">
        <f t="shared" si="12"/>
        <v>1140981.45</v>
      </c>
      <c r="M116" s="34"/>
      <c r="N116" s="34"/>
      <c r="O116" s="34"/>
      <c r="P116" s="5"/>
      <c r="Q116" s="35"/>
    </row>
    <row r="117" spans="1:17" x14ac:dyDescent="0.25">
      <c r="A117" s="32">
        <v>38777</v>
      </c>
      <c r="B117" s="8">
        <f t="shared" ref="B117:E132" si="16">+B116</f>
        <v>1086649</v>
      </c>
      <c r="C117" s="33">
        <f t="shared" si="15"/>
        <v>54332.450000000004</v>
      </c>
      <c r="D117" s="33">
        <f t="shared" si="15"/>
        <v>0</v>
      </c>
      <c r="E117" s="33">
        <f t="shared" si="15"/>
        <v>0</v>
      </c>
      <c r="F117" s="5"/>
      <c r="G117" s="5"/>
      <c r="H117" s="5"/>
      <c r="I117" s="5"/>
      <c r="J117" s="5"/>
      <c r="K117" s="5"/>
      <c r="L117" s="33">
        <f t="shared" si="12"/>
        <v>1140981.45</v>
      </c>
      <c r="M117" s="34"/>
      <c r="N117" s="34"/>
      <c r="O117" s="34"/>
      <c r="P117" s="5"/>
      <c r="Q117" s="35"/>
    </row>
    <row r="118" spans="1:17" x14ac:dyDescent="0.25">
      <c r="A118" s="32">
        <v>38808</v>
      </c>
      <c r="B118" s="8">
        <f t="shared" si="16"/>
        <v>1086649</v>
      </c>
      <c r="C118" s="33">
        <f t="shared" si="15"/>
        <v>54332.450000000004</v>
      </c>
      <c r="D118" s="33">
        <f t="shared" si="15"/>
        <v>0</v>
      </c>
      <c r="E118" s="33">
        <f t="shared" si="15"/>
        <v>0</v>
      </c>
      <c r="F118" s="5"/>
      <c r="G118" s="5"/>
      <c r="H118" s="5"/>
      <c r="I118" s="5"/>
      <c r="J118" s="5"/>
      <c r="K118" s="5"/>
      <c r="L118" s="33">
        <f t="shared" si="12"/>
        <v>1140981.45</v>
      </c>
      <c r="M118" s="34"/>
      <c r="N118" s="34"/>
      <c r="O118" s="34"/>
      <c r="P118" s="5"/>
      <c r="Q118" s="35"/>
    </row>
    <row r="119" spans="1:17" x14ac:dyDescent="0.25">
      <c r="A119" s="32">
        <v>38838</v>
      </c>
      <c r="B119" s="8">
        <f t="shared" si="16"/>
        <v>1086649</v>
      </c>
      <c r="C119" s="33">
        <f t="shared" si="15"/>
        <v>54332.450000000004</v>
      </c>
      <c r="D119" s="33">
        <f t="shared" si="15"/>
        <v>0</v>
      </c>
      <c r="E119" s="33">
        <f t="shared" si="15"/>
        <v>0</v>
      </c>
      <c r="F119" s="5"/>
      <c r="G119" s="5"/>
      <c r="H119" s="5"/>
      <c r="I119" s="5"/>
      <c r="J119" s="5"/>
      <c r="K119" s="5"/>
      <c r="L119" s="33">
        <f t="shared" si="12"/>
        <v>1140981.45</v>
      </c>
      <c r="M119" s="34"/>
      <c r="N119" s="34"/>
      <c r="O119" s="34"/>
      <c r="P119" s="5"/>
      <c r="Q119" s="35"/>
    </row>
    <row r="120" spans="1:17" x14ac:dyDescent="0.25">
      <c r="A120" s="32">
        <v>38869</v>
      </c>
      <c r="B120" s="8">
        <f t="shared" si="16"/>
        <v>1086649</v>
      </c>
      <c r="C120" s="33">
        <f t="shared" si="15"/>
        <v>54332.450000000004</v>
      </c>
      <c r="D120" s="33">
        <f t="shared" si="15"/>
        <v>0</v>
      </c>
      <c r="E120" s="33">
        <f t="shared" si="15"/>
        <v>0</v>
      </c>
      <c r="F120" s="5"/>
      <c r="G120" s="5"/>
      <c r="H120" s="10">
        <f>(B120+C120+D120+E120+F115/12)/30*37</f>
        <v>1473877.3452637582</v>
      </c>
      <c r="I120" s="5"/>
      <c r="J120" s="5"/>
      <c r="K120" s="5"/>
      <c r="L120" s="33">
        <f t="shared" si="12"/>
        <v>2614858.7952637579</v>
      </c>
      <c r="M120" s="34"/>
      <c r="N120" s="34"/>
      <c r="O120" s="34"/>
      <c r="P120" s="5"/>
      <c r="Q120" s="35"/>
    </row>
    <row r="121" spans="1:17" x14ac:dyDescent="0.25">
      <c r="A121" s="32">
        <v>38899</v>
      </c>
      <c r="B121" s="8">
        <f t="shared" si="16"/>
        <v>1086649</v>
      </c>
      <c r="C121" s="33">
        <f t="shared" si="16"/>
        <v>54332.450000000004</v>
      </c>
      <c r="D121" s="33">
        <f t="shared" si="16"/>
        <v>0</v>
      </c>
      <c r="E121" s="33">
        <f t="shared" si="16"/>
        <v>0</v>
      </c>
      <c r="F121" s="5"/>
      <c r="G121" s="5"/>
      <c r="H121" s="5"/>
      <c r="I121" s="5"/>
      <c r="J121" s="5"/>
      <c r="K121" s="5"/>
      <c r="L121" s="33">
        <f t="shared" si="12"/>
        <v>1140981.45</v>
      </c>
      <c r="M121" s="34"/>
      <c r="N121" s="34"/>
      <c r="O121" s="34"/>
      <c r="P121" s="5"/>
      <c r="Q121" s="35"/>
    </row>
    <row r="122" spans="1:17" x14ac:dyDescent="0.25">
      <c r="A122" s="32">
        <v>38930</v>
      </c>
      <c r="B122" s="8">
        <f t="shared" si="16"/>
        <v>1086649</v>
      </c>
      <c r="C122" s="33">
        <f t="shared" si="16"/>
        <v>54332.450000000004</v>
      </c>
      <c r="D122" s="33">
        <f t="shared" si="16"/>
        <v>0</v>
      </c>
      <c r="E122" s="33">
        <f t="shared" si="16"/>
        <v>0</v>
      </c>
      <c r="F122" s="5"/>
      <c r="G122" s="5"/>
      <c r="H122" s="5"/>
      <c r="I122" s="5"/>
      <c r="J122" s="5"/>
      <c r="K122" s="5"/>
      <c r="L122" s="33">
        <f t="shared" si="12"/>
        <v>1140981.45</v>
      </c>
      <c r="M122" s="34"/>
      <c r="N122" s="34"/>
      <c r="O122" s="34"/>
      <c r="P122" s="5"/>
      <c r="Q122" s="35"/>
    </row>
    <row r="123" spans="1:17" x14ac:dyDescent="0.25">
      <c r="A123" s="32">
        <v>38961</v>
      </c>
      <c r="B123" s="8">
        <f t="shared" si="16"/>
        <v>1086649</v>
      </c>
      <c r="C123" s="33">
        <f t="shared" si="16"/>
        <v>54332.450000000004</v>
      </c>
      <c r="D123" s="33">
        <f t="shared" si="16"/>
        <v>0</v>
      </c>
      <c r="E123" s="33">
        <f t="shared" si="16"/>
        <v>0</v>
      </c>
      <c r="F123" s="5"/>
      <c r="G123" s="5"/>
      <c r="H123" s="5"/>
      <c r="I123" s="5"/>
      <c r="J123" s="5"/>
      <c r="K123" s="5"/>
      <c r="L123" s="33">
        <f t="shared" si="12"/>
        <v>1140981.45</v>
      </c>
      <c r="M123" s="34"/>
      <c r="N123" s="34"/>
      <c r="O123" s="34"/>
      <c r="P123" s="5"/>
      <c r="Q123" s="35"/>
    </row>
    <row r="124" spans="1:17" x14ac:dyDescent="0.25">
      <c r="A124" s="32">
        <v>38991</v>
      </c>
      <c r="B124" s="8">
        <f t="shared" si="16"/>
        <v>1086649</v>
      </c>
      <c r="C124" s="33">
        <f t="shared" si="16"/>
        <v>54332.450000000004</v>
      </c>
      <c r="D124" s="33">
        <f t="shared" si="16"/>
        <v>0</v>
      </c>
      <c r="E124" s="33">
        <f t="shared" si="16"/>
        <v>0</v>
      </c>
      <c r="F124" s="5"/>
      <c r="G124" s="5"/>
      <c r="H124" s="5"/>
      <c r="I124" s="5"/>
      <c r="J124" s="5"/>
      <c r="K124" s="5"/>
      <c r="L124" s="33">
        <f t="shared" si="12"/>
        <v>1140981.45</v>
      </c>
      <c r="M124" s="34"/>
      <c r="N124" s="34"/>
      <c r="O124" s="34"/>
      <c r="P124" s="5"/>
      <c r="Q124" s="35"/>
    </row>
    <row r="125" spans="1:17" x14ac:dyDescent="0.25">
      <c r="A125" s="32">
        <v>39022</v>
      </c>
      <c r="B125" s="8">
        <f t="shared" si="16"/>
        <v>1086649</v>
      </c>
      <c r="C125" s="33">
        <f t="shared" si="16"/>
        <v>54332.450000000004</v>
      </c>
      <c r="D125" s="33">
        <f t="shared" si="16"/>
        <v>0</v>
      </c>
      <c r="E125" s="33">
        <f t="shared" si="16"/>
        <v>0</v>
      </c>
      <c r="F125" s="10"/>
      <c r="G125" s="10"/>
      <c r="H125" s="5"/>
      <c r="I125" s="10"/>
      <c r="J125" s="5"/>
      <c r="K125" s="5"/>
      <c r="L125" s="33">
        <f t="shared" si="12"/>
        <v>1140981.45</v>
      </c>
      <c r="M125" s="34"/>
      <c r="N125" s="34"/>
      <c r="O125" s="34"/>
      <c r="P125" s="5"/>
      <c r="Q125" s="35"/>
    </row>
    <row r="126" spans="1:17" ht="15.75" thickBot="1" x14ac:dyDescent="0.3">
      <c r="A126" s="36">
        <v>39052</v>
      </c>
      <c r="B126" s="9">
        <f t="shared" si="16"/>
        <v>1086649</v>
      </c>
      <c r="C126" s="37">
        <f t="shared" si="16"/>
        <v>54332.450000000004</v>
      </c>
      <c r="D126" s="37">
        <f t="shared" si="16"/>
        <v>0</v>
      </c>
      <c r="E126" s="37">
        <f t="shared" si="16"/>
        <v>0</v>
      </c>
      <c r="F126" s="6"/>
      <c r="G126" s="6"/>
      <c r="H126" s="6"/>
      <c r="I126" s="6"/>
      <c r="J126" s="11">
        <f>(B126+C126+D126+E126+F115/12+H120/12+I115/12)/12*12</f>
        <v>1361484.0182876398</v>
      </c>
      <c r="K126" s="11"/>
      <c r="L126" s="37">
        <f t="shared" si="12"/>
        <v>2502465.4682876398</v>
      </c>
      <c r="M126" s="38">
        <v>360</v>
      </c>
      <c r="N126" s="39">
        <f>(B126+C126+D126+E126+F115/12+H120/12+I115/12+J126/12)/360*M126</f>
        <v>1474941.0198116098</v>
      </c>
      <c r="O126" s="39">
        <f>N126*12%/360*M126</f>
        <v>176992.92237739317</v>
      </c>
      <c r="P126" s="39">
        <f>SUM(L115:L126)+N126+O126</f>
        <v>19418993.513261646</v>
      </c>
      <c r="Q126" s="40"/>
    </row>
    <row r="127" spans="1:17" x14ac:dyDescent="0.25">
      <c r="A127" s="27">
        <v>39083</v>
      </c>
      <c r="B127" s="7">
        <v>1157283</v>
      </c>
      <c r="C127" s="28">
        <f>+B127*0.05</f>
        <v>57864.15</v>
      </c>
      <c r="D127" s="28">
        <v>0</v>
      </c>
      <c r="E127" s="28">
        <v>0</v>
      </c>
      <c r="F127" s="29">
        <f>(B127+C127+D127+E127+H120/12+I127/12)/30*15</f>
        <v>692755.57792765659</v>
      </c>
      <c r="G127" s="29">
        <f>B121/30*2</f>
        <v>72443.266666666663</v>
      </c>
      <c r="H127" s="4"/>
      <c r="I127" s="29">
        <f>(+B121+C121)*0.5</f>
        <v>570490.72499999998</v>
      </c>
      <c r="J127" s="4"/>
      <c r="K127" s="22">
        <f>+B126*12*0.18/5</f>
        <v>469432.36799999996</v>
      </c>
      <c r="L127" s="28">
        <f t="shared" si="12"/>
        <v>3020269.0875943229</v>
      </c>
      <c r="M127" s="30"/>
      <c r="N127" s="30"/>
      <c r="O127" s="30"/>
      <c r="P127" s="4"/>
      <c r="Q127" s="31">
        <f>+(B127*100/B126)-100</f>
        <v>6.500167027255344</v>
      </c>
    </row>
    <row r="128" spans="1:17" x14ac:dyDescent="0.25">
      <c r="A128" s="32">
        <v>39114</v>
      </c>
      <c r="B128" s="8">
        <f>+B127</f>
        <v>1157283</v>
      </c>
      <c r="C128" s="33">
        <f t="shared" si="16"/>
        <v>57864.15</v>
      </c>
      <c r="D128" s="33">
        <f>+D127</f>
        <v>0</v>
      </c>
      <c r="E128" s="33">
        <f>+E127</f>
        <v>0</v>
      </c>
      <c r="F128" s="5"/>
      <c r="G128" s="5"/>
      <c r="H128" s="5"/>
      <c r="I128" s="5"/>
      <c r="J128" s="5"/>
      <c r="K128" s="5"/>
      <c r="L128" s="33">
        <f t="shared" si="12"/>
        <v>1215147.1499999999</v>
      </c>
      <c r="M128" s="34"/>
      <c r="N128" s="34"/>
      <c r="O128" s="34"/>
      <c r="P128" s="5"/>
      <c r="Q128" s="35"/>
    </row>
    <row r="129" spans="1:17" x14ac:dyDescent="0.25">
      <c r="A129" s="32">
        <v>39142</v>
      </c>
      <c r="B129" s="8">
        <f t="shared" ref="B129:E138" si="17">+B128</f>
        <v>1157283</v>
      </c>
      <c r="C129" s="33">
        <f t="shared" si="16"/>
        <v>57864.15</v>
      </c>
      <c r="D129" s="33">
        <f t="shared" si="16"/>
        <v>0</v>
      </c>
      <c r="E129" s="33">
        <f t="shared" si="16"/>
        <v>0</v>
      </c>
      <c r="F129" s="5"/>
      <c r="G129" s="5"/>
      <c r="H129" s="5"/>
      <c r="I129" s="5"/>
      <c r="J129" s="5"/>
      <c r="K129" s="5"/>
      <c r="L129" s="33">
        <f t="shared" si="12"/>
        <v>1215147.1499999999</v>
      </c>
      <c r="M129" s="34"/>
      <c r="N129" s="34"/>
      <c r="O129" s="34"/>
      <c r="P129" s="5"/>
      <c r="Q129" s="35"/>
    </row>
    <row r="130" spans="1:17" x14ac:dyDescent="0.25">
      <c r="A130" s="32">
        <v>39173</v>
      </c>
      <c r="B130" s="8">
        <f t="shared" si="17"/>
        <v>1157283</v>
      </c>
      <c r="C130" s="33">
        <f t="shared" si="16"/>
        <v>57864.15</v>
      </c>
      <c r="D130" s="33">
        <f t="shared" si="16"/>
        <v>0</v>
      </c>
      <c r="E130" s="33">
        <f t="shared" si="16"/>
        <v>0</v>
      </c>
      <c r="F130" s="5"/>
      <c r="G130" s="5"/>
      <c r="H130" s="5"/>
      <c r="I130" s="5"/>
      <c r="J130" s="5"/>
      <c r="K130" s="5"/>
      <c r="L130" s="33">
        <f t="shared" si="12"/>
        <v>1215147.1499999999</v>
      </c>
      <c r="M130" s="34"/>
      <c r="N130" s="34"/>
      <c r="O130" s="34"/>
      <c r="P130" s="5"/>
      <c r="Q130" s="35"/>
    </row>
    <row r="131" spans="1:17" x14ac:dyDescent="0.25">
      <c r="A131" s="32">
        <v>39203</v>
      </c>
      <c r="B131" s="8">
        <f t="shared" si="17"/>
        <v>1157283</v>
      </c>
      <c r="C131" s="33">
        <f t="shared" si="16"/>
        <v>57864.15</v>
      </c>
      <c r="D131" s="33">
        <f t="shared" si="16"/>
        <v>0</v>
      </c>
      <c r="E131" s="33">
        <f t="shared" si="16"/>
        <v>0</v>
      </c>
      <c r="F131" s="5"/>
      <c r="G131" s="5"/>
      <c r="H131" s="5"/>
      <c r="I131" s="5"/>
      <c r="J131" s="5"/>
      <c r="K131" s="5"/>
      <c r="L131" s="33">
        <f t="shared" si="12"/>
        <v>1215147.1499999999</v>
      </c>
      <c r="M131" s="34"/>
      <c r="N131" s="34"/>
      <c r="O131" s="34"/>
      <c r="P131" s="5"/>
      <c r="Q131" s="35"/>
    </row>
    <row r="132" spans="1:17" x14ac:dyDescent="0.25">
      <c r="A132" s="32">
        <v>39234</v>
      </c>
      <c r="B132" s="8">
        <f t="shared" si="17"/>
        <v>1157283</v>
      </c>
      <c r="C132" s="33">
        <f t="shared" si="16"/>
        <v>57864.15</v>
      </c>
      <c r="D132" s="33">
        <f t="shared" si="16"/>
        <v>0</v>
      </c>
      <c r="E132" s="33">
        <f t="shared" si="16"/>
        <v>0</v>
      </c>
      <c r="F132" s="5"/>
      <c r="G132" s="5"/>
      <c r="H132" s="10">
        <f>(B132+C132+D132+E132+F127/12)/30*37</f>
        <v>1569881.3638425646</v>
      </c>
      <c r="I132" s="5"/>
      <c r="J132" s="5"/>
      <c r="K132" s="5"/>
      <c r="L132" s="33">
        <f t="shared" si="12"/>
        <v>2785028.5138425645</v>
      </c>
      <c r="M132" s="34"/>
      <c r="N132" s="34"/>
      <c r="O132" s="34"/>
      <c r="P132" s="5"/>
      <c r="Q132" s="35"/>
    </row>
    <row r="133" spans="1:17" x14ac:dyDescent="0.25">
      <c r="A133" s="32">
        <v>39264</v>
      </c>
      <c r="B133" s="8">
        <f t="shared" si="17"/>
        <v>1157283</v>
      </c>
      <c r="C133" s="33">
        <f t="shared" si="17"/>
        <v>57864.15</v>
      </c>
      <c r="D133" s="33">
        <f t="shared" si="17"/>
        <v>0</v>
      </c>
      <c r="E133" s="33">
        <f t="shared" si="17"/>
        <v>0</v>
      </c>
      <c r="F133" s="5"/>
      <c r="G133" s="5"/>
      <c r="H133" s="5"/>
      <c r="I133" s="5"/>
      <c r="J133" s="5"/>
      <c r="K133" s="5"/>
      <c r="L133" s="33">
        <f t="shared" si="12"/>
        <v>1215147.1499999999</v>
      </c>
      <c r="M133" s="34"/>
      <c r="N133" s="34"/>
      <c r="O133" s="34"/>
      <c r="P133" s="5"/>
      <c r="Q133" s="35"/>
    </row>
    <row r="134" spans="1:17" x14ac:dyDescent="0.25">
      <c r="A134" s="32">
        <v>39295</v>
      </c>
      <c r="B134" s="8">
        <f t="shared" si="17"/>
        <v>1157283</v>
      </c>
      <c r="C134" s="33">
        <f t="shared" si="17"/>
        <v>57864.15</v>
      </c>
      <c r="D134" s="33">
        <f t="shared" si="17"/>
        <v>0</v>
      </c>
      <c r="E134" s="33">
        <f t="shared" si="17"/>
        <v>0</v>
      </c>
      <c r="F134" s="5"/>
      <c r="G134" s="5"/>
      <c r="H134" s="5"/>
      <c r="I134" s="5"/>
      <c r="J134" s="5"/>
      <c r="K134" s="5"/>
      <c r="L134" s="33">
        <f t="shared" si="12"/>
        <v>1215147.1499999999</v>
      </c>
      <c r="M134" s="34"/>
      <c r="N134" s="34"/>
      <c r="O134" s="34"/>
      <c r="P134" s="5"/>
      <c r="Q134" s="35"/>
    </row>
    <row r="135" spans="1:17" x14ac:dyDescent="0.25">
      <c r="A135" s="32">
        <v>39326</v>
      </c>
      <c r="B135" s="8">
        <f t="shared" si="17"/>
        <v>1157283</v>
      </c>
      <c r="C135" s="33">
        <f t="shared" si="17"/>
        <v>57864.15</v>
      </c>
      <c r="D135" s="33">
        <f t="shared" si="17"/>
        <v>0</v>
      </c>
      <c r="E135" s="33">
        <f t="shared" si="17"/>
        <v>0</v>
      </c>
      <c r="F135" s="5"/>
      <c r="G135" s="5"/>
      <c r="H135" s="5"/>
      <c r="I135" s="5"/>
      <c r="J135" s="5"/>
      <c r="K135" s="5"/>
      <c r="L135" s="33">
        <f t="shared" si="12"/>
        <v>1215147.1499999999</v>
      </c>
      <c r="M135" s="34"/>
      <c r="N135" s="34"/>
      <c r="O135" s="34"/>
      <c r="P135" s="5"/>
      <c r="Q135" s="35"/>
    </row>
    <row r="136" spans="1:17" x14ac:dyDescent="0.25">
      <c r="A136" s="32">
        <v>39356</v>
      </c>
      <c r="B136" s="8">
        <f t="shared" si="17"/>
        <v>1157283</v>
      </c>
      <c r="C136" s="33">
        <f t="shared" si="17"/>
        <v>57864.15</v>
      </c>
      <c r="D136" s="33">
        <f t="shared" si="17"/>
        <v>0</v>
      </c>
      <c r="E136" s="33">
        <f t="shared" si="17"/>
        <v>0</v>
      </c>
      <c r="F136" s="5"/>
      <c r="G136" s="5"/>
      <c r="H136" s="5"/>
      <c r="I136" s="5"/>
      <c r="J136" s="5"/>
      <c r="K136" s="5"/>
      <c r="L136" s="33">
        <f t="shared" ref="L136:L199" si="18">SUM(B136:K136)</f>
        <v>1215147.1499999999</v>
      </c>
      <c r="M136" s="34"/>
      <c r="N136" s="34"/>
      <c r="O136" s="34"/>
      <c r="P136" s="5"/>
      <c r="Q136" s="35"/>
    </row>
    <row r="137" spans="1:17" x14ac:dyDescent="0.25">
      <c r="A137" s="32">
        <v>39387</v>
      </c>
      <c r="B137" s="8">
        <f t="shared" si="17"/>
        <v>1157283</v>
      </c>
      <c r="C137" s="33">
        <f t="shared" si="17"/>
        <v>57864.15</v>
      </c>
      <c r="D137" s="33">
        <f t="shared" si="17"/>
        <v>0</v>
      </c>
      <c r="E137" s="33">
        <f t="shared" si="17"/>
        <v>0</v>
      </c>
      <c r="F137" s="10"/>
      <c r="G137" s="10"/>
      <c r="H137" s="5"/>
      <c r="I137" s="10"/>
      <c r="J137" s="5"/>
      <c r="K137" s="5"/>
      <c r="L137" s="33">
        <f t="shared" si="18"/>
        <v>1215147.1499999999</v>
      </c>
      <c r="M137" s="34"/>
      <c r="N137" s="34"/>
      <c r="O137" s="34"/>
      <c r="P137" s="5"/>
      <c r="Q137" s="35"/>
    </row>
    <row r="138" spans="1:17" ht="15.75" thickBot="1" x14ac:dyDescent="0.3">
      <c r="A138" s="36">
        <v>39417</v>
      </c>
      <c r="B138" s="9">
        <f t="shared" si="17"/>
        <v>1157283</v>
      </c>
      <c r="C138" s="37">
        <f t="shared" si="17"/>
        <v>57864.15</v>
      </c>
      <c r="D138" s="37">
        <f t="shared" si="17"/>
        <v>0</v>
      </c>
      <c r="E138" s="37">
        <f t="shared" si="17"/>
        <v>0</v>
      </c>
      <c r="F138" s="6"/>
      <c r="G138" s="6"/>
      <c r="H138" s="6"/>
      <c r="I138" s="6"/>
      <c r="J138" s="11">
        <f>(B138+C138+D138+E138+F127/12+H132/12+I127/12)/12*12</f>
        <v>1451241.1222308518</v>
      </c>
      <c r="K138" s="11"/>
      <c r="L138" s="37">
        <f t="shared" si="18"/>
        <v>2666388.2722308515</v>
      </c>
      <c r="M138" s="38">
        <v>360</v>
      </c>
      <c r="N138" s="39">
        <f>(B138+C138+D138+E138+F127/12+H132/12+I127/12+J138/12)/360*M138</f>
        <v>1572177.8824167561</v>
      </c>
      <c r="O138" s="39">
        <f>N138*12%/360*M138</f>
        <v>188661.34589001074</v>
      </c>
      <c r="P138" s="39">
        <f>SUM(L127:L138)+N138+O138</f>
        <v>21168849.451974507</v>
      </c>
      <c r="Q138" s="40"/>
    </row>
    <row r="139" spans="1:17" x14ac:dyDescent="0.25">
      <c r="A139" s="27">
        <v>39448</v>
      </c>
      <c r="B139" s="7">
        <v>1226720</v>
      </c>
      <c r="C139" s="28">
        <f>+B139*0.05</f>
        <v>61336</v>
      </c>
      <c r="D139" s="28">
        <v>0</v>
      </c>
      <c r="E139" s="28">
        <v>0</v>
      </c>
      <c r="F139" s="29">
        <f>(B139+C139+D139+E139+H132/12+I139/12)/30*15</f>
        <v>734755.28911844024</v>
      </c>
      <c r="G139" s="29">
        <f>B133/30*2</f>
        <v>77152.2</v>
      </c>
      <c r="H139" s="4"/>
      <c r="I139" s="29">
        <f>(+B133+C133)*0.5</f>
        <v>607573.57499999995</v>
      </c>
      <c r="J139" s="4"/>
      <c r="K139" s="22">
        <f>+B138*12*0.18/5</f>
        <v>499946.25599999994</v>
      </c>
      <c r="L139" s="28">
        <f t="shared" si="18"/>
        <v>3207483.3201184403</v>
      </c>
      <c r="M139" s="30"/>
      <c r="N139" s="30"/>
      <c r="O139" s="30"/>
      <c r="P139" s="4"/>
      <c r="Q139" s="31">
        <f>+(B139*100/B138)-100</f>
        <v>6.0000017281857652</v>
      </c>
    </row>
    <row r="140" spans="1:17" x14ac:dyDescent="0.25">
      <c r="A140" s="32">
        <v>39479</v>
      </c>
      <c r="B140" s="8">
        <f>+B139</f>
        <v>1226720</v>
      </c>
      <c r="C140" s="33">
        <f t="shared" ref="C140:E155" si="19">+C139</f>
        <v>61336</v>
      </c>
      <c r="D140" s="33">
        <f>+D139</f>
        <v>0</v>
      </c>
      <c r="E140" s="33">
        <f>+E139</f>
        <v>0</v>
      </c>
      <c r="F140" s="5"/>
      <c r="G140" s="5"/>
      <c r="H140" s="5"/>
      <c r="I140" s="5"/>
      <c r="J140" s="5"/>
      <c r="K140" s="5"/>
      <c r="L140" s="33">
        <f t="shared" si="18"/>
        <v>1288056</v>
      </c>
      <c r="M140" s="34"/>
      <c r="N140" s="34"/>
      <c r="O140" s="34"/>
      <c r="P140" s="5"/>
      <c r="Q140" s="35"/>
    </row>
    <row r="141" spans="1:17" x14ac:dyDescent="0.25">
      <c r="A141" s="32">
        <v>39508</v>
      </c>
      <c r="B141" s="8">
        <f t="shared" ref="B141:B150" si="20">+B140</f>
        <v>1226720</v>
      </c>
      <c r="C141" s="33">
        <f t="shared" si="19"/>
        <v>61336</v>
      </c>
      <c r="D141" s="33">
        <f t="shared" si="19"/>
        <v>0</v>
      </c>
      <c r="E141" s="33">
        <f t="shared" si="19"/>
        <v>0</v>
      </c>
      <c r="F141" s="5"/>
      <c r="G141" s="5"/>
      <c r="H141" s="5"/>
      <c r="I141" s="5"/>
      <c r="J141" s="5"/>
      <c r="K141" s="5"/>
      <c r="L141" s="33">
        <f t="shared" si="18"/>
        <v>1288056</v>
      </c>
      <c r="M141" s="34"/>
      <c r="N141" s="34"/>
      <c r="O141" s="34"/>
      <c r="P141" s="5"/>
      <c r="Q141" s="35"/>
    </row>
    <row r="142" spans="1:17" x14ac:dyDescent="0.25">
      <c r="A142" s="32">
        <v>39539</v>
      </c>
      <c r="B142" s="8">
        <f t="shared" si="20"/>
        <v>1226720</v>
      </c>
      <c r="C142" s="33">
        <f t="shared" si="19"/>
        <v>61336</v>
      </c>
      <c r="D142" s="33">
        <f t="shared" si="19"/>
        <v>0</v>
      </c>
      <c r="E142" s="33">
        <f t="shared" si="19"/>
        <v>0</v>
      </c>
      <c r="F142" s="5"/>
      <c r="G142" s="5"/>
      <c r="H142" s="5"/>
      <c r="I142" s="5"/>
      <c r="J142" s="5"/>
      <c r="K142" s="5"/>
      <c r="L142" s="33">
        <f t="shared" si="18"/>
        <v>1288056</v>
      </c>
      <c r="M142" s="34"/>
      <c r="N142" s="34"/>
      <c r="O142" s="34"/>
      <c r="P142" s="5"/>
      <c r="Q142" s="35"/>
    </row>
    <row r="143" spans="1:17" x14ac:dyDescent="0.25">
      <c r="A143" s="32">
        <v>39569</v>
      </c>
      <c r="B143" s="8">
        <f t="shared" si="20"/>
        <v>1226720</v>
      </c>
      <c r="C143" s="33">
        <f t="shared" si="19"/>
        <v>61336</v>
      </c>
      <c r="D143" s="33">
        <f t="shared" si="19"/>
        <v>0</v>
      </c>
      <c r="E143" s="33">
        <f t="shared" si="19"/>
        <v>0</v>
      </c>
      <c r="F143" s="5"/>
      <c r="G143" s="5"/>
      <c r="H143" s="5"/>
      <c r="I143" s="5"/>
      <c r="J143" s="5"/>
      <c r="K143" s="5"/>
      <c r="L143" s="33">
        <f t="shared" si="18"/>
        <v>1288056</v>
      </c>
      <c r="M143" s="34"/>
      <c r="N143" s="34"/>
      <c r="O143" s="34"/>
      <c r="P143" s="5"/>
      <c r="Q143" s="35"/>
    </row>
    <row r="144" spans="1:17" x14ac:dyDescent="0.25">
      <c r="A144" s="32">
        <v>39600</v>
      </c>
      <c r="B144" s="8">
        <f t="shared" si="20"/>
        <v>1226720</v>
      </c>
      <c r="C144" s="33">
        <f t="shared" si="19"/>
        <v>61336</v>
      </c>
      <c r="D144" s="33">
        <f t="shared" si="19"/>
        <v>0</v>
      </c>
      <c r="E144" s="33">
        <f t="shared" si="19"/>
        <v>0</v>
      </c>
      <c r="F144" s="5"/>
      <c r="G144" s="5"/>
      <c r="H144" s="10">
        <f>(B144+C144+D144+E144+F139/12)/30*37</f>
        <v>1664118.915826062</v>
      </c>
      <c r="I144" s="5"/>
      <c r="J144" s="5"/>
      <c r="K144" s="5"/>
      <c r="L144" s="33">
        <f t="shared" si="18"/>
        <v>2952174.9158260617</v>
      </c>
      <c r="M144" s="34"/>
      <c r="N144" s="34"/>
      <c r="O144" s="34"/>
      <c r="P144" s="5"/>
      <c r="Q144" s="35"/>
    </row>
    <row r="145" spans="1:17" x14ac:dyDescent="0.25">
      <c r="A145" s="32">
        <v>39630</v>
      </c>
      <c r="B145" s="8">
        <f t="shared" si="20"/>
        <v>1226720</v>
      </c>
      <c r="C145" s="33">
        <f t="shared" si="19"/>
        <v>61336</v>
      </c>
      <c r="D145" s="33">
        <f t="shared" si="19"/>
        <v>0</v>
      </c>
      <c r="E145" s="33">
        <f t="shared" si="19"/>
        <v>0</v>
      </c>
      <c r="F145" s="5"/>
      <c r="G145" s="5"/>
      <c r="H145" s="5"/>
      <c r="I145" s="5"/>
      <c r="J145" s="5"/>
      <c r="K145" s="5"/>
      <c r="L145" s="33">
        <f t="shared" si="18"/>
        <v>1288056</v>
      </c>
      <c r="M145" s="34"/>
      <c r="N145" s="34"/>
      <c r="O145" s="34"/>
      <c r="P145" s="5"/>
      <c r="Q145" s="35"/>
    </row>
    <row r="146" spans="1:17" x14ac:dyDescent="0.25">
      <c r="A146" s="32">
        <v>39661</v>
      </c>
      <c r="B146" s="8">
        <f t="shared" si="20"/>
        <v>1226720</v>
      </c>
      <c r="C146" s="33">
        <f t="shared" si="19"/>
        <v>61336</v>
      </c>
      <c r="D146" s="33">
        <f t="shared" si="19"/>
        <v>0</v>
      </c>
      <c r="E146" s="33">
        <f t="shared" si="19"/>
        <v>0</v>
      </c>
      <c r="F146" s="5"/>
      <c r="G146" s="5"/>
      <c r="H146" s="5"/>
      <c r="I146" s="5"/>
      <c r="J146" s="5"/>
      <c r="K146" s="5"/>
      <c r="L146" s="33">
        <f t="shared" si="18"/>
        <v>1288056</v>
      </c>
      <c r="M146" s="34"/>
      <c r="N146" s="34"/>
      <c r="O146" s="34"/>
      <c r="P146" s="5"/>
      <c r="Q146" s="35"/>
    </row>
    <row r="147" spans="1:17" x14ac:dyDescent="0.25">
      <c r="A147" s="32">
        <v>39692</v>
      </c>
      <c r="B147" s="8">
        <f t="shared" si="20"/>
        <v>1226720</v>
      </c>
      <c r="C147" s="33">
        <f t="shared" si="19"/>
        <v>61336</v>
      </c>
      <c r="D147" s="33">
        <f t="shared" si="19"/>
        <v>0</v>
      </c>
      <c r="E147" s="33">
        <f t="shared" si="19"/>
        <v>0</v>
      </c>
      <c r="F147" s="5"/>
      <c r="G147" s="5"/>
      <c r="H147" s="5"/>
      <c r="I147" s="5"/>
      <c r="J147" s="5"/>
      <c r="K147" s="5"/>
      <c r="L147" s="33">
        <f t="shared" si="18"/>
        <v>1288056</v>
      </c>
      <c r="M147" s="34"/>
      <c r="N147" s="34"/>
      <c r="O147" s="34"/>
      <c r="P147" s="5"/>
      <c r="Q147" s="35"/>
    </row>
    <row r="148" spans="1:17" x14ac:dyDescent="0.25">
      <c r="A148" s="32">
        <v>39722</v>
      </c>
      <c r="B148" s="8">
        <f t="shared" si="20"/>
        <v>1226720</v>
      </c>
      <c r="C148" s="33">
        <f t="shared" si="19"/>
        <v>61336</v>
      </c>
      <c r="D148" s="33">
        <f t="shared" si="19"/>
        <v>0</v>
      </c>
      <c r="E148" s="33">
        <f t="shared" si="19"/>
        <v>0</v>
      </c>
      <c r="F148" s="5"/>
      <c r="G148" s="5"/>
      <c r="H148" s="5"/>
      <c r="I148" s="5"/>
      <c r="J148" s="5"/>
      <c r="K148" s="5"/>
      <c r="L148" s="33">
        <f t="shared" si="18"/>
        <v>1288056</v>
      </c>
      <c r="M148" s="34"/>
      <c r="N148" s="34"/>
      <c r="O148" s="34"/>
      <c r="P148" s="5"/>
      <c r="Q148" s="35"/>
    </row>
    <row r="149" spans="1:17" x14ac:dyDescent="0.25">
      <c r="A149" s="32">
        <v>39753</v>
      </c>
      <c r="B149" s="8">
        <f t="shared" si="20"/>
        <v>1226720</v>
      </c>
      <c r="C149" s="33">
        <f t="shared" si="19"/>
        <v>61336</v>
      </c>
      <c r="D149" s="33">
        <f t="shared" si="19"/>
        <v>0</v>
      </c>
      <c r="E149" s="33">
        <f t="shared" si="19"/>
        <v>0</v>
      </c>
      <c r="F149" s="10"/>
      <c r="G149" s="10"/>
      <c r="H149" s="5"/>
      <c r="I149" s="10"/>
      <c r="J149" s="5"/>
      <c r="K149" s="5"/>
      <c r="L149" s="33">
        <f t="shared" si="18"/>
        <v>1288056</v>
      </c>
      <c r="M149" s="34"/>
      <c r="N149" s="34"/>
      <c r="O149" s="34"/>
      <c r="P149" s="5"/>
      <c r="Q149" s="35"/>
    </row>
    <row r="150" spans="1:17" ht="15.75" thickBot="1" x14ac:dyDescent="0.3">
      <c r="A150" s="36">
        <v>39783</v>
      </c>
      <c r="B150" s="9">
        <f t="shared" si="20"/>
        <v>1226720</v>
      </c>
      <c r="C150" s="37">
        <f t="shared" si="19"/>
        <v>61336</v>
      </c>
      <c r="D150" s="37">
        <f t="shared" si="19"/>
        <v>0</v>
      </c>
      <c r="E150" s="37">
        <f t="shared" si="19"/>
        <v>0</v>
      </c>
      <c r="F150" s="6"/>
      <c r="G150" s="6"/>
      <c r="H150" s="6"/>
      <c r="I150" s="6"/>
      <c r="J150" s="11">
        <f>(B150+C150+D150+E150+F139/12+H144/12+I139/12)/12*12</f>
        <v>1538593.3149953752</v>
      </c>
      <c r="K150" s="11"/>
      <c r="L150" s="37">
        <f t="shared" si="18"/>
        <v>2826649.3149953755</v>
      </c>
      <c r="M150" s="38">
        <v>360</v>
      </c>
      <c r="N150" s="39">
        <f>(B150+C150+D150+E150+F139/12+H144/12+I139/12+J150/12)/360*M150</f>
        <v>1666809.4245783233</v>
      </c>
      <c r="O150" s="39">
        <f>N150*12%/360*M150</f>
        <v>200017.13094939879</v>
      </c>
      <c r="P150" s="39">
        <f>SUM(L139:L150)+N150+O150</f>
        <v>22445638.106467601</v>
      </c>
      <c r="Q150" s="40"/>
    </row>
    <row r="151" spans="1:17" x14ac:dyDescent="0.25">
      <c r="A151" s="27">
        <v>39814</v>
      </c>
      <c r="B151" s="7">
        <v>1366019</v>
      </c>
      <c r="C151" s="28">
        <f>+B151*0.05</f>
        <v>68300.95</v>
      </c>
      <c r="D151" s="28">
        <v>0</v>
      </c>
      <c r="E151" s="28">
        <v>0</v>
      </c>
      <c r="F151" s="29">
        <f>(B151+C151+D151+E151+H144/12+I151/12)/30*15</f>
        <v>813332.76315941918</v>
      </c>
      <c r="G151" s="29">
        <f>B145/30*2</f>
        <v>81781.333333333328</v>
      </c>
      <c r="H151" s="4"/>
      <c r="I151" s="29">
        <f>(+B145+C145)*0.5</f>
        <v>644028</v>
      </c>
      <c r="J151" s="4"/>
      <c r="K151" s="22">
        <f>+B150*12*0.18/5</f>
        <v>529943.03999999992</v>
      </c>
      <c r="L151" s="28">
        <f t="shared" si="18"/>
        <v>3503405.0864927527</v>
      </c>
      <c r="M151" s="30"/>
      <c r="N151" s="30"/>
      <c r="O151" s="30"/>
      <c r="P151" s="4"/>
      <c r="Q151" s="31">
        <f>+(B151*100/B150)-100</f>
        <v>11.355403025955397</v>
      </c>
    </row>
    <row r="152" spans="1:17" x14ac:dyDescent="0.25">
      <c r="A152" s="32">
        <v>39845</v>
      </c>
      <c r="B152" s="8">
        <f>+B151</f>
        <v>1366019</v>
      </c>
      <c r="C152" s="33">
        <f t="shared" si="19"/>
        <v>68300.95</v>
      </c>
      <c r="D152" s="33">
        <f>+D151</f>
        <v>0</v>
      </c>
      <c r="E152" s="33">
        <f>+E151</f>
        <v>0</v>
      </c>
      <c r="F152" s="5"/>
      <c r="G152" s="5"/>
      <c r="H152" s="5"/>
      <c r="I152" s="5"/>
      <c r="J152" s="5"/>
      <c r="K152" s="5"/>
      <c r="L152" s="33">
        <f t="shared" si="18"/>
        <v>1434319.95</v>
      </c>
      <c r="M152" s="34"/>
      <c r="N152" s="34"/>
      <c r="O152" s="34"/>
      <c r="P152" s="5"/>
      <c r="Q152" s="35"/>
    </row>
    <row r="153" spans="1:17" x14ac:dyDescent="0.25">
      <c r="A153" s="32">
        <v>39873</v>
      </c>
      <c r="B153" s="8">
        <f t="shared" ref="B153:E168" si="21">+B152</f>
        <v>1366019</v>
      </c>
      <c r="C153" s="33">
        <f t="shared" si="19"/>
        <v>68300.95</v>
      </c>
      <c r="D153" s="33">
        <f t="shared" si="19"/>
        <v>0</v>
      </c>
      <c r="E153" s="33">
        <f t="shared" si="19"/>
        <v>0</v>
      </c>
      <c r="F153" s="5"/>
      <c r="G153" s="5"/>
      <c r="H153" s="5"/>
      <c r="I153" s="5"/>
      <c r="J153" s="5"/>
      <c r="K153" s="5"/>
      <c r="L153" s="33">
        <f t="shared" si="18"/>
        <v>1434319.95</v>
      </c>
      <c r="M153" s="34"/>
      <c r="N153" s="34"/>
      <c r="O153" s="34"/>
      <c r="P153" s="5"/>
      <c r="Q153" s="35"/>
    </row>
    <row r="154" spans="1:17" x14ac:dyDescent="0.25">
      <c r="A154" s="32">
        <v>39904</v>
      </c>
      <c r="B154" s="8">
        <f t="shared" si="21"/>
        <v>1366019</v>
      </c>
      <c r="C154" s="33">
        <f t="shared" si="19"/>
        <v>68300.95</v>
      </c>
      <c r="D154" s="33">
        <f t="shared" si="19"/>
        <v>0</v>
      </c>
      <c r="E154" s="33">
        <f t="shared" si="19"/>
        <v>0</v>
      </c>
      <c r="F154" s="5"/>
      <c r="G154" s="5"/>
      <c r="H154" s="5"/>
      <c r="I154" s="5"/>
      <c r="J154" s="5"/>
      <c r="K154" s="5"/>
      <c r="L154" s="33">
        <f t="shared" si="18"/>
        <v>1434319.95</v>
      </c>
      <c r="M154" s="34"/>
      <c r="N154" s="34"/>
      <c r="O154" s="34"/>
      <c r="P154" s="5"/>
      <c r="Q154" s="35"/>
    </row>
    <row r="155" spans="1:17" x14ac:dyDescent="0.25">
      <c r="A155" s="32">
        <v>39934</v>
      </c>
      <c r="B155" s="8">
        <f t="shared" si="21"/>
        <v>1366019</v>
      </c>
      <c r="C155" s="33">
        <f t="shared" si="19"/>
        <v>68300.95</v>
      </c>
      <c r="D155" s="33">
        <f t="shared" si="19"/>
        <v>0</v>
      </c>
      <c r="E155" s="33">
        <f t="shared" si="19"/>
        <v>0</v>
      </c>
      <c r="F155" s="5"/>
      <c r="G155" s="5"/>
      <c r="H155" s="5"/>
      <c r="I155" s="5"/>
      <c r="J155" s="5"/>
      <c r="K155" s="5"/>
      <c r="L155" s="33">
        <f t="shared" si="18"/>
        <v>1434319.95</v>
      </c>
      <c r="M155" s="34"/>
      <c r="N155" s="34"/>
      <c r="O155" s="34"/>
      <c r="P155" s="5"/>
      <c r="Q155" s="35"/>
    </row>
    <row r="156" spans="1:17" x14ac:dyDescent="0.25">
      <c r="A156" s="32">
        <v>39965</v>
      </c>
      <c r="B156" s="8">
        <f t="shared" si="21"/>
        <v>1366019</v>
      </c>
      <c r="C156" s="33">
        <f t="shared" si="21"/>
        <v>68300.95</v>
      </c>
      <c r="D156" s="33">
        <f t="shared" si="21"/>
        <v>0</v>
      </c>
      <c r="E156" s="33">
        <f t="shared" si="21"/>
        <v>0</v>
      </c>
      <c r="F156" s="5"/>
      <c r="G156" s="5"/>
      <c r="H156" s="10">
        <f>(B156+C156+D156+E156+F151/12)/30*37</f>
        <v>1852587.1389913848</v>
      </c>
      <c r="I156" s="5"/>
      <c r="J156" s="5"/>
      <c r="K156" s="5"/>
      <c r="L156" s="33">
        <f t="shared" si="18"/>
        <v>3286907.088991385</v>
      </c>
      <c r="M156" s="34"/>
      <c r="N156" s="34"/>
      <c r="O156" s="34"/>
      <c r="P156" s="5"/>
      <c r="Q156" s="35"/>
    </row>
    <row r="157" spans="1:17" x14ac:dyDescent="0.25">
      <c r="A157" s="32">
        <v>39995</v>
      </c>
      <c r="B157" s="8">
        <f t="shared" si="21"/>
        <v>1366019</v>
      </c>
      <c r="C157" s="33">
        <f t="shared" si="21"/>
        <v>68300.95</v>
      </c>
      <c r="D157" s="33">
        <f t="shared" si="21"/>
        <v>0</v>
      </c>
      <c r="E157" s="33">
        <f t="shared" si="21"/>
        <v>0</v>
      </c>
      <c r="F157" s="5"/>
      <c r="G157" s="5"/>
      <c r="H157" s="5"/>
      <c r="I157" s="5"/>
      <c r="J157" s="5"/>
      <c r="K157" s="5"/>
      <c r="L157" s="33">
        <f t="shared" si="18"/>
        <v>1434319.95</v>
      </c>
      <c r="M157" s="34"/>
      <c r="N157" s="34"/>
      <c r="O157" s="34"/>
      <c r="P157" s="5"/>
      <c r="Q157" s="35"/>
    </row>
    <row r="158" spans="1:17" x14ac:dyDescent="0.25">
      <c r="A158" s="32">
        <v>40026</v>
      </c>
      <c r="B158" s="8">
        <f t="shared" si="21"/>
        <v>1366019</v>
      </c>
      <c r="C158" s="33">
        <f t="shared" si="21"/>
        <v>68300.95</v>
      </c>
      <c r="D158" s="33">
        <f t="shared" si="21"/>
        <v>0</v>
      </c>
      <c r="E158" s="33">
        <f t="shared" si="21"/>
        <v>0</v>
      </c>
      <c r="F158" s="5"/>
      <c r="G158" s="5"/>
      <c r="H158" s="5"/>
      <c r="I158" s="5"/>
      <c r="J158" s="5"/>
      <c r="K158" s="5"/>
      <c r="L158" s="33">
        <f t="shared" si="18"/>
        <v>1434319.95</v>
      </c>
      <c r="M158" s="34"/>
      <c r="N158" s="34"/>
      <c r="O158" s="34"/>
      <c r="P158" s="5"/>
      <c r="Q158" s="35"/>
    </row>
    <row r="159" spans="1:17" x14ac:dyDescent="0.25">
      <c r="A159" s="32">
        <v>40057</v>
      </c>
      <c r="B159" s="8">
        <f t="shared" si="21"/>
        <v>1366019</v>
      </c>
      <c r="C159" s="33">
        <f t="shared" si="21"/>
        <v>68300.95</v>
      </c>
      <c r="D159" s="33">
        <f t="shared" si="21"/>
        <v>0</v>
      </c>
      <c r="E159" s="33">
        <f t="shared" si="21"/>
        <v>0</v>
      </c>
      <c r="F159" s="5"/>
      <c r="G159" s="5"/>
      <c r="H159" s="5"/>
      <c r="I159" s="5"/>
      <c r="J159" s="5"/>
      <c r="K159" s="5"/>
      <c r="L159" s="33">
        <f t="shared" si="18"/>
        <v>1434319.95</v>
      </c>
      <c r="M159" s="34"/>
      <c r="N159" s="34"/>
      <c r="O159" s="34"/>
      <c r="P159" s="5"/>
      <c r="Q159" s="35"/>
    </row>
    <row r="160" spans="1:17" x14ac:dyDescent="0.25">
      <c r="A160" s="32">
        <v>40087</v>
      </c>
      <c r="B160" s="8">
        <f t="shared" si="21"/>
        <v>1366019</v>
      </c>
      <c r="C160" s="33">
        <f t="shared" si="21"/>
        <v>68300.95</v>
      </c>
      <c r="D160" s="33">
        <f t="shared" si="21"/>
        <v>0</v>
      </c>
      <c r="E160" s="33">
        <f t="shared" si="21"/>
        <v>0</v>
      </c>
      <c r="F160" s="5"/>
      <c r="G160" s="5"/>
      <c r="H160" s="5"/>
      <c r="I160" s="5"/>
      <c r="J160" s="5"/>
      <c r="K160" s="5"/>
      <c r="L160" s="33">
        <f t="shared" si="18"/>
        <v>1434319.95</v>
      </c>
      <c r="M160" s="34"/>
      <c r="N160" s="34"/>
      <c r="O160" s="34"/>
      <c r="P160" s="5"/>
      <c r="Q160" s="35"/>
    </row>
    <row r="161" spans="1:17" x14ac:dyDescent="0.25">
      <c r="A161" s="32">
        <v>40118</v>
      </c>
      <c r="B161" s="8">
        <f t="shared" si="21"/>
        <v>1366019</v>
      </c>
      <c r="C161" s="33">
        <f t="shared" si="21"/>
        <v>68300.95</v>
      </c>
      <c r="D161" s="33">
        <f t="shared" si="21"/>
        <v>0</v>
      </c>
      <c r="E161" s="33">
        <f t="shared" si="21"/>
        <v>0</v>
      </c>
      <c r="F161" s="10"/>
      <c r="G161" s="10"/>
      <c r="H161" s="5"/>
      <c r="I161" s="10"/>
      <c r="J161" s="5"/>
      <c r="K161" s="5"/>
      <c r="L161" s="33">
        <f t="shared" si="18"/>
        <v>1434319.95</v>
      </c>
      <c r="M161" s="34"/>
      <c r="N161" s="34"/>
      <c r="O161" s="34"/>
      <c r="P161" s="5"/>
      <c r="Q161" s="35"/>
    </row>
    <row r="162" spans="1:17" ht="15.75" thickBot="1" x14ac:dyDescent="0.3">
      <c r="A162" s="36">
        <v>40148</v>
      </c>
      <c r="B162" s="9">
        <f t="shared" si="21"/>
        <v>1366019</v>
      </c>
      <c r="C162" s="37">
        <f t="shared" si="21"/>
        <v>68300.95</v>
      </c>
      <c r="D162" s="37">
        <f t="shared" si="21"/>
        <v>0</v>
      </c>
      <c r="E162" s="37">
        <f t="shared" si="21"/>
        <v>0</v>
      </c>
      <c r="F162" s="6"/>
      <c r="G162" s="6"/>
      <c r="H162" s="6"/>
      <c r="I162" s="6"/>
      <c r="J162" s="11">
        <f>(B162+C162+D162+E162+F151/12+H156/12+I151/12)/12*12</f>
        <v>1710148.9418459004</v>
      </c>
      <c r="K162" s="11"/>
      <c r="L162" s="37">
        <f t="shared" si="18"/>
        <v>3144468.8918459006</v>
      </c>
      <c r="M162" s="38">
        <v>360</v>
      </c>
      <c r="N162" s="39">
        <f>(B162+C162+D162+E162+F151/12+H156/12+I151/12+J162/12)/360*M162</f>
        <v>1852661.3536663919</v>
      </c>
      <c r="O162" s="39">
        <f>N162*12%/360*M162</f>
        <v>222319.36243996702</v>
      </c>
      <c r="P162" s="39">
        <f>SUM(L151:L162)+N162+O162</f>
        <v>24918641.333436396</v>
      </c>
      <c r="Q162" s="40"/>
    </row>
    <row r="163" spans="1:17" s="1" customFormat="1" x14ac:dyDescent="0.25">
      <c r="A163" s="27">
        <v>40179</v>
      </c>
      <c r="B163" s="7">
        <v>1421207</v>
      </c>
      <c r="C163" s="28">
        <f>+B163*0.05</f>
        <v>71060.350000000006</v>
      </c>
      <c r="D163" s="28">
        <v>0</v>
      </c>
      <c r="E163" s="28">
        <v>0</v>
      </c>
      <c r="F163" s="29">
        <f>(B163+C163+D163+E163+H156/12+I163/12)/30*15</f>
        <v>853206.47141630773</v>
      </c>
      <c r="G163" s="29">
        <f>B157/30*2</f>
        <v>91067.933333333334</v>
      </c>
      <c r="H163" s="4"/>
      <c r="I163" s="29">
        <f>(+B157+C157)*0.5</f>
        <v>717159.97499999998</v>
      </c>
      <c r="J163" s="4"/>
      <c r="K163" s="22">
        <f>+B162*12*0.18/5</f>
        <v>590120.20799999998</v>
      </c>
      <c r="L163" s="28">
        <f t="shared" si="18"/>
        <v>3743821.937749641</v>
      </c>
      <c r="M163" s="30"/>
      <c r="N163" s="30"/>
      <c r="O163" s="30"/>
      <c r="P163" s="4"/>
      <c r="Q163" s="31">
        <f>+(B163*100/B162)-100</f>
        <v>4.0400609361948909</v>
      </c>
    </row>
    <row r="164" spans="1:17" s="1" customFormat="1" x14ac:dyDescent="0.25">
      <c r="A164" s="32">
        <v>40210</v>
      </c>
      <c r="B164" s="8">
        <f>+B163</f>
        <v>1421207</v>
      </c>
      <c r="C164" s="33">
        <f t="shared" si="21"/>
        <v>71060.350000000006</v>
      </c>
      <c r="D164" s="33">
        <f>+D163</f>
        <v>0</v>
      </c>
      <c r="E164" s="33">
        <f>+E163</f>
        <v>0</v>
      </c>
      <c r="F164" s="5"/>
      <c r="G164" s="5"/>
      <c r="H164" s="5"/>
      <c r="I164" s="5"/>
      <c r="J164" s="5"/>
      <c r="K164" s="5"/>
      <c r="L164" s="33">
        <f t="shared" si="18"/>
        <v>1492267.35</v>
      </c>
      <c r="M164" s="34"/>
      <c r="N164" s="34"/>
      <c r="O164" s="34"/>
      <c r="P164" s="5"/>
      <c r="Q164" s="35"/>
    </row>
    <row r="165" spans="1:17" s="1" customFormat="1" x14ac:dyDescent="0.25">
      <c r="A165" s="32">
        <v>40238</v>
      </c>
      <c r="B165" s="8">
        <f t="shared" ref="B165:E180" si="22">+B164</f>
        <v>1421207</v>
      </c>
      <c r="C165" s="33">
        <f t="shared" si="21"/>
        <v>71060.350000000006</v>
      </c>
      <c r="D165" s="33">
        <f t="shared" si="21"/>
        <v>0</v>
      </c>
      <c r="E165" s="33">
        <f t="shared" si="21"/>
        <v>0</v>
      </c>
      <c r="F165" s="5"/>
      <c r="G165" s="5"/>
      <c r="H165" s="5"/>
      <c r="I165" s="5"/>
      <c r="J165" s="5"/>
      <c r="K165" s="5"/>
      <c r="L165" s="33">
        <f t="shared" si="18"/>
        <v>1492267.35</v>
      </c>
      <c r="M165" s="34"/>
      <c r="N165" s="34"/>
      <c r="O165" s="34"/>
      <c r="P165" s="5"/>
      <c r="Q165" s="35"/>
    </row>
    <row r="166" spans="1:17" s="1" customFormat="1" x14ac:dyDescent="0.25">
      <c r="A166" s="32">
        <v>40269</v>
      </c>
      <c r="B166" s="8">
        <f t="shared" si="22"/>
        <v>1421207</v>
      </c>
      <c r="C166" s="33">
        <f t="shared" si="21"/>
        <v>71060.350000000006</v>
      </c>
      <c r="D166" s="33">
        <f t="shared" si="21"/>
        <v>0</v>
      </c>
      <c r="E166" s="33">
        <f t="shared" si="21"/>
        <v>0</v>
      </c>
      <c r="F166" s="5"/>
      <c r="G166" s="5"/>
      <c r="H166" s="5"/>
      <c r="I166" s="5"/>
      <c r="J166" s="5"/>
      <c r="K166" s="5"/>
      <c r="L166" s="33">
        <f t="shared" si="18"/>
        <v>1492267.35</v>
      </c>
      <c r="M166" s="34"/>
      <c r="N166" s="34"/>
      <c r="O166" s="34"/>
      <c r="P166" s="5"/>
      <c r="Q166" s="35"/>
    </row>
    <row r="167" spans="1:17" s="1" customFormat="1" x14ac:dyDescent="0.25">
      <c r="A167" s="32">
        <v>40299</v>
      </c>
      <c r="B167" s="8">
        <f t="shared" si="22"/>
        <v>1421207</v>
      </c>
      <c r="C167" s="33">
        <f t="shared" si="21"/>
        <v>71060.350000000006</v>
      </c>
      <c r="D167" s="33">
        <f t="shared" si="21"/>
        <v>0</v>
      </c>
      <c r="E167" s="33">
        <f t="shared" si="21"/>
        <v>0</v>
      </c>
      <c r="F167" s="5"/>
      <c r="G167" s="5"/>
      <c r="H167" s="5"/>
      <c r="I167" s="5"/>
      <c r="J167" s="5"/>
      <c r="K167" s="5"/>
      <c r="L167" s="33">
        <f t="shared" si="18"/>
        <v>1492267.35</v>
      </c>
      <c r="M167" s="34"/>
      <c r="N167" s="34"/>
      <c r="O167" s="34"/>
      <c r="P167" s="5"/>
      <c r="Q167" s="35"/>
    </row>
    <row r="168" spans="1:17" s="1" customFormat="1" x14ac:dyDescent="0.25">
      <c r="A168" s="32">
        <v>40330</v>
      </c>
      <c r="B168" s="8">
        <f t="shared" si="22"/>
        <v>1421207</v>
      </c>
      <c r="C168" s="33">
        <f t="shared" si="21"/>
        <v>71060.350000000006</v>
      </c>
      <c r="D168" s="33">
        <f t="shared" si="21"/>
        <v>0</v>
      </c>
      <c r="E168" s="33">
        <f t="shared" si="21"/>
        <v>0</v>
      </c>
      <c r="F168" s="5"/>
      <c r="G168" s="5"/>
      <c r="H168" s="10">
        <f>(B168+C168+D168+E168+F163/12)/30*37</f>
        <v>1928153.7301177874</v>
      </c>
      <c r="I168" s="5"/>
      <c r="J168" s="5"/>
      <c r="K168" s="5"/>
      <c r="L168" s="33">
        <f t="shared" si="18"/>
        <v>3420421.0801177872</v>
      </c>
      <c r="M168" s="34"/>
      <c r="N168" s="34"/>
      <c r="O168" s="34"/>
      <c r="P168" s="5"/>
      <c r="Q168" s="35"/>
    </row>
    <row r="169" spans="1:17" s="1" customFormat="1" x14ac:dyDescent="0.25">
      <c r="A169" s="32">
        <v>40360</v>
      </c>
      <c r="B169" s="8">
        <f t="shared" si="22"/>
        <v>1421207</v>
      </c>
      <c r="C169" s="33">
        <f t="shared" si="22"/>
        <v>71060.350000000006</v>
      </c>
      <c r="D169" s="33">
        <f t="shared" si="22"/>
        <v>0</v>
      </c>
      <c r="E169" s="33">
        <f t="shared" si="22"/>
        <v>0</v>
      </c>
      <c r="F169" s="5"/>
      <c r="G169" s="5"/>
      <c r="H169" s="5"/>
      <c r="I169" s="5"/>
      <c r="J169" s="5"/>
      <c r="K169" s="5"/>
      <c r="L169" s="33">
        <f t="shared" si="18"/>
        <v>1492267.35</v>
      </c>
      <c r="M169" s="34"/>
      <c r="N169" s="34"/>
      <c r="O169" s="34"/>
      <c r="P169" s="5"/>
      <c r="Q169" s="35"/>
    </row>
    <row r="170" spans="1:17" s="1" customFormat="1" x14ac:dyDescent="0.25">
      <c r="A170" s="32">
        <v>40391</v>
      </c>
      <c r="B170" s="8">
        <f t="shared" si="22"/>
        <v>1421207</v>
      </c>
      <c r="C170" s="33">
        <f t="shared" si="22"/>
        <v>71060.350000000006</v>
      </c>
      <c r="D170" s="33">
        <f t="shared" si="22"/>
        <v>0</v>
      </c>
      <c r="E170" s="33">
        <f t="shared" si="22"/>
        <v>0</v>
      </c>
      <c r="F170" s="5"/>
      <c r="G170" s="5"/>
      <c r="H170" s="5"/>
      <c r="I170" s="5"/>
      <c r="J170" s="5"/>
      <c r="K170" s="5"/>
      <c r="L170" s="33">
        <f t="shared" si="18"/>
        <v>1492267.35</v>
      </c>
      <c r="M170" s="34"/>
      <c r="N170" s="34"/>
      <c r="O170" s="34"/>
      <c r="P170" s="5"/>
      <c r="Q170" s="35"/>
    </row>
    <row r="171" spans="1:17" s="1" customFormat="1" x14ac:dyDescent="0.25">
      <c r="A171" s="32">
        <v>40422</v>
      </c>
      <c r="B171" s="8">
        <f t="shared" si="22"/>
        <v>1421207</v>
      </c>
      <c r="C171" s="33">
        <f t="shared" si="22"/>
        <v>71060.350000000006</v>
      </c>
      <c r="D171" s="33">
        <f t="shared" si="22"/>
        <v>0</v>
      </c>
      <c r="E171" s="33">
        <f t="shared" si="22"/>
        <v>0</v>
      </c>
      <c r="F171" s="5"/>
      <c r="G171" s="5"/>
      <c r="H171" s="5"/>
      <c r="I171" s="5"/>
      <c r="J171" s="5"/>
      <c r="K171" s="5"/>
      <c r="L171" s="33">
        <f t="shared" si="18"/>
        <v>1492267.35</v>
      </c>
      <c r="M171" s="34"/>
      <c r="N171" s="34"/>
      <c r="O171" s="34"/>
      <c r="P171" s="5"/>
      <c r="Q171" s="35"/>
    </row>
    <row r="172" spans="1:17" s="1" customFormat="1" x14ac:dyDescent="0.25">
      <c r="A172" s="32">
        <v>40452</v>
      </c>
      <c r="B172" s="8">
        <f t="shared" si="22"/>
        <v>1421207</v>
      </c>
      <c r="C172" s="33">
        <f t="shared" si="22"/>
        <v>71060.350000000006</v>
      </c>
      <c r="D172" s="33">
        <f t="shared" si="22"/>
        <v>0</v>
      </c>
      <c r="E172" s="33">
        <f t="shared" si="22"/>
        <v>0</v>
      </c>
      <c r="F172" s="5"/>
      <c r="G172" s="5"/>
      <c r="H172" s="5"/>
      <c r="I172" s="5"/>
      <c r="J172" s="5"/>
      <c r="K172" s="5"/>
      <c r="L172" s="33">
        <f t="shared" si="18"/>
        <v>1492267.35</v>
      </c>
      <c r="M172" s="34"/>
      <c r="N172" s="34"/>
      <c r="O172" s="34"/>
      <c r="P172" s="5"/>
      <c r="Q172" s="35"/>
    </row>
    <row r="173" spans="1:17" s="1" customFormat="1" x14ac:dyDescent="0.25">
      <c r="A173" s="32">
        <v>40483</v>
      </c>
      <c r="B173" s="8">
        <f t="shared" si="22"/>
        <v>1421207</v>
      </c>
      <c r="C173" s="33">
        <f t="shared" si="22"/>
        <v>71060.350000000006</v>
      </c>
      <c r="D173" s="33">
        <f t="shared" si="22"/>
        <v>0</v>
      </c>
      <c r="E173" s="33">
        <f t="shared" si="22"/>
        <v>0</v>
      </c>
      <c r="F173" s="10"/>
      <c r="G173" s="10"/>
      <c r="H173" s="5"/>
      <c r="I173" s="10"/>
      <c r="J173" s="5"/>
      <c r="K173" s="5"/>
      <c r="L173" s="33">
        <f t="shared" si="18"/>
        <v>1492267.35</v>
      </c>
      <c r="M173" s="34"/>
      <c r="N173" s="34"/>
      <c r="O173" s="34"/>
      <c r="P173" s="5"/>
      <c r="Q173" s="35"/>
    </row>
    <row r="174" spans="1:17" s="1" customFormat="1" ht="15.75" thickBot="1" x14ac:dyDescent="0.3">
      <c r="A174" s="36">
        <v>40513</v>
      </c>
      <c r="B174" s="9">
        <f t="shared" si="22"/>
        <v>1421207</v>
      </c>
      <c r="C174" s="37">
        <f t="shared" si="22"/>
        <v>71060.350000000006</v>
      </c>
      <c r="D174" s="37">
        <f t="shared" si="22"/>
        <v>0</v>
      </c>
      <c r="E174" s="37">
        <f t="shared" si="22"/>
        <v>0</v>
      </c>
      <c r="F174" s="6"/>
      <c r="G174" s="6"/>
      <c r="H174" s="6"/>
      <c r="I174" s="6"/>
      <c r="J174" s="11">
        <f>(B174+C174+D174+E174+F163/12+H168/12+I163/12)/12*12</f>
        <v>1783810.6980445082</v>
      </c>
      <c r="K174" s="11"/>
      <c r="L174" s="37">
        <f t="shared" si="18"/>
        <v>3276078.0480445083</v>
      </c>
      <c r="M174" s="38">
        <v>360</v>
      </c>
      <c r="N174" s="39">
        <f>(B174+C174+D174+E174+F163/12+H168/12+I163/12+J174/12)/360*M174</f>
        <v>1932461.5895482171</v>
      </c>
      <c r="O174" s="39">
        <f>N174*12%/360*M174</f>
        <v>231895.39074578602</v>
      </c>
      <c r="P174" s="39">
        <f>SUM(L163:L174)+N174+O174</f>
        <v>26035084.19620594</v>
      </c>
      <c r="Q174" s="40"/>
    </row>
    <row r="175" spans="1:17" s="1" customFormat="1" x14ac:dyDescent="0.25">
      <c r="A175" s="27">
        <v>40544</v>
      </c>
      <c r="B175" s="7">
        <v>1464174</v>
      </c>
      <c r="C175" s="28">
        <f>+B175*0.07</f>
        <v>102492.18000000001</v>
      </c>
      <c r="D175" s="28">
        <v>0</v>
      </c>
      <c r="E175" s="28">
        <v>0</v>
      </c>
      <c r="F175" s="29">
        <f>(B175+C175+D175+E175+H168/12+I175/12)/30*15</f>
        <v>894761.73187990778</v>
      </c>
      <c r="G175" s="29">
        <f>B169/30*2</f>
        <v>94747.133333333331</v>
      </c>
      <c r="H175" s="4"/>
      <c r="I175" s="29">
        <f>(+B169+C169)*0.5</f>
        <v>746133.67500000005</v>
      </c>
      <c r="J175" s="4"/>
      <c r="K175" s="22">
        <f>+B174*12*0.18/5</f>
        <v>613961.424</v>
      </c>
      <c r="L175" s="28">
        <f t="shared" si="18"/>
        <v>3916270.1442132411</v>
      </c>
      <c r="M175" s="30"/>
      <c r="N175" s="30"/>
      <c r="O175" s="30"/>
      <c r="P175" s="4"/>
      <c r="Q175" s="31">
        <f>+(B175*100/B174)-100</f>
        <v>3.0232752864290688</v>
      </c>
    </row>
    <row r="176" spans="1:17" s="1" customFormat="1" x14ac:dyDescent="0.25">
      <c r="A176" s="32">
        <v>40575</v>
      </c>
      <c r="B176" s="8">
        <f>+B175</f>
        <v>1464174</v>
      </c>
      <c r="C176" s="33">
        <f t="shared" si="22"/>
        <v>102492.18000000001</v>
      </c>
      <c r="D176" s="33">
        <f>+D175</f>
        <v>0</v>
      </c>
      <c r="E176" s="33">
        <f>+E175</f>
        <v>0</v>
      </c>
      <c r="F176" s="5"/>
      <c r="G176" s="5"/>
      <c r="H176" s="5"/>
      <c r="I176" s="5"/>
      <c r="J176" s="5"/>
      <c r="K176" s="5"/>
      <c r="L176" s="33">
        <f t="shared" si="18"/>
        <v>1566666.18</v>
      </c>
      <c r="M176" s="34"/>
      <c r="N176" s="34"/>
      <c r="O176" s="34"/>
      <c r="P176" s="5"/>
      <c r="Q176" s="35"/>
    </row>
    <row r="177" spans="1:17" s="1" customFormat="1" x14ac:dyDescent="0.25">
      <c r="A177" s="32">
        <v>40603</v>
      </c>
      <c r="B177" s="8">
        <f t="shared" ref="B177:E192" si="23">+B176</f>
        <v>1464174</v>
      </c>
      <c r="C177" s="33">
        <f t="shared" si="22"/>
        <v>102492.18000000001</v>
      </c>
      <c r="D177" s="33">
        <f t="shared" si="22"/>
        <v>0</v>
      </c>
      <c r="E177" s="33">
        <f t="shared" si="22"/>
        <v>0</v>
      </c>
      <c r="F177" s="5"/>
      <c r="G177" s="5"/>
      <c r="H177" s="5"/>
      <c r="I177" s="5"/>
      <c r="J177" s="5"/>
      <c r="K177" s="5"/>
      <c r="L177" s="33">
        <f t="shared" si="18"/>
        <v>1566666.18</v>
      </c>
      <c r="M177" s="34"/>
      <c r="N177" s="34"/>
      <c r="O177" s="34"/>
      <c r="P177" s="5"/>
      <c r="Q177" s="35"/>
    </row>
    <row r="178" spans="1:17" s="1" customFormat="1" x14ac:dyDescent="0.25">
      <c r="A178" s="32">
        <v>40634</v>
      </c>
      <c r="B178" s="8">
        <f t="shared" si="23"/>
        <v>1464174</v>
      </c>
      <c r="C178" s="33">
        <f t="shared" si="22"/>
        <v>102492.18000000001</v>
      </c>
      <c r="D178" s="33">
        <f t="shared" si="22"/>
        <v>0</v>
      </c>
      <c r="E178" s="33">
        <f t="shared" si="22"/>
        <v>0</v>
      </c>
      <c r="F178" s="5"/>
      <c r="G178" s="5"/>
      <c r="H178" s="5"/>
      <c r="I178" s="5"/>
      <c r="J178" s="5"/>
      <c r="K178" s="5"/>
      <c r="L178" s="33">
        <f t="shared" si="18"/>
        <v>1566666.18</v>
      </c>
      <c r="M178" s="34"/>
      <c r="N178" s="34"/>
      <c r="O178" s="34"/>
      <c r="P178" s="5"/>
      <c r="Q178" s="35"/>
    </row>
    <row r="179" spans="1:17" s="1" customFormat="1" x14ac:dyDescent="0.25">
      <c r="A179" s="32">
        <v>40664</v>
      </c>
      <c r="B179" s="8">
        <f t="shared" si="23"/>
        <v>1464174</v>
      </c>
      <c r="C179" s="33">
        <f t="shared" si="22"/>
        <v>102492.18000000001</v>
      </c>
      <c r="D179" s="33">
        <f t="shared" si="22"/>
        <v>0</v>
      </c>
      <c r="E179" s="33">
        <f t="shared" si="22"/>
        <v>0</v>
      </c>
      <c r="F179" s="5"/>
      <c r="G179" s="5"/>
      <c r="H179" s="5"/>
      <c r="I179" s="5"/>
      <c r="J179" s="5"/>
      <c r="K179" s="5"/>
      <c r="L179" s="33">
        <f t="shared" si="18"/>
        <v>1566666.18</v>
      </c>
      <c r="M179" s="34"/>
      <c r="N179" s="34"/>
      <c r="O179" s="34"/>
      <c r="P179" s="5"/>
      <c r="Q179" s="35"/>
    </row>
    <row r="180" spans="1:17" s="1" customFormat="1" x14ac:dyDescent="0.25">
      <c r="A180" s="32">
        <v>40695</v>
      </c>
      <c r="B180" s="8">
        <f t="shared" si="23"/>
        <v>1464174</v>
      </c>
      <c r="C180" s="33">
        <f t="shared" si="22"/>
        <v>102492.18000000001</v>
      </c>
      <c r="D180" s="33">
        <f t="shared" si="22"/>
        <v>0</v>
      </c>
      <c r="E180" s="33">
        <f t="shared" si="22"/>
        <v>0</v>
      </c>
      <c r="F180" s="5"/>
      <c r="G180" s="5"/>
      <c r="H180" s="10">
        <f>(B180+C180+D180+E180+F175/12)/30*37</f>
        <v>2024183.2444432126</v>
      </c>
      <c r="I180" s="5"/>
      <c r="J180" s="5"/>
      <c r="K180" s="5"/>
      <c r="L180" s="33">
        <f t="shared" si="18"/>
        <v>3590849.4244432123</v>
      </c>
      <c r="M180" s="34"/>
      <c r="N180" s="34"/>
      <c r="O180" s="34"/>
      <c r="P180" s="5"/>
      <c r="Q180" s="35"/>
    </row>
    <row r="181" spans="1:17" s="1" customFormat="1" x14ac:dyDescent="0.25">
      <c r="A181" s="32">
        <v>40725</v>
      </c>
      <c r="B181" s="8">
        <f t="shared" si="23"/>
        <v>1464174</v>
      </c>
      <c r="C181" s="33">
        <f t="shared" si="23"/>
        <v>102492.18000000001</v>
      </c>
      <c r="D181" s="33">
        <f t="shared" si="23"/>
        <v>0</v>
      </c>
      <c r="E181" s="33">
        <f t="shared" si="23"/>
        <v>0</v>
      </c>
      <c r="F181" s="5"/>
      <c r="G181" s="5"/>
      <c r="H181" s="5"/>
      <c r="I181" s="5"/>
      <c r="J181" s="5"/>
      <c r="K181" s="5"/>
      <c r="L181" s="33">
        <f t="shared" si="18"/>
        <v>1566666.18</v>
      </c>
      <c r="M181" s="34"/>
      <c r="N181" s="34"/>
      <c r="O181" s="34"/>
      <c r="P181" s="5"/>
      <c r="Q181" s="35"/>
    </row>
    <row r="182" spans="1:17" s="1" customFormat="1" x14ac:dyDescent="0.25">
      <c r="A182" s="32">
        <v>40756</v>
      </c>
      <c r="B182" s="8">
        <f t="shared" si="23"/>
        <v>1464174</v>
      </c>
      <c r="C182" s="33">
        <f t="shared" si="23"/>
        <v>102492.18000000001</v>
      </c>
      <c r="D182" s="33">
        <f t="shared" si="23"/>
        <v>0</v>
      </c>
      <c r="E182" s="33">
        <f t="shared" si="23"/>
        <v>0</v>
      </c>
      <c r="F182" s="5"/>
      <c r="G182" s="5"/>
      <c r="H182" s="5"/>
      <c r="I182" s="5"/>
      <c r="J182" s="5"/>
      <c r="K182" s="5"/>
      <c r="L182" s="33">
        <f t="shared" si="18"/>
        <v>1566666.18</v>
      </c>
      <c r="M182" s="34"/>
      <c r="N182" s="34"/>
      <c r="O182" s="34"/>
      <c r="P182" s="5"/>
      <c r="Q182" s="35"/>
    </row>
    <row r="183" spans="1:17" s="1" customFormat="1" x14ac:dyDescent="0.25">
      <c r="A183" s="32">
        <v>40787</v>
      </c>
      <c r="B183" s="8">
        <f t="shared" si="23"/>
        <v>1464174</v>
      </c>
      <c r="C183" s="33">
        <f t="shared" si="23"/>
        <v>102492.18000000001</v>
      </c>
      <c r="D183" s="33">
        <f t="shared" si="23"/>
        <v>0</v>
      </c>
      <c r="E183" s="33">
        <f t="shared" si="23"/>
        <v>0</v>
      </c>
      <c r="F183" s="5"/>
      <c r="G183" s="5"/>
      <c r="H183" s="5"/>
      <c r="I183" s="5"/>
      <c r="J183" s="5"/>
      <c r="K183" s="5"/>
      <c r="L183" s="33">
        <f t="shared" si="18"/>
        <v>1566666.18</v>
      </c>
      <c r="M183" s="34"/>
      <c r="N183" s="34"/>
      <c r="O183" s="34"/>
      <c r="P183" s="5"/>
      <c r="Q183" s="35"/>
    </row>
    <row r="184" spans="1:17" s="1" customFormat="1" x14ac:dyDescent="0.25">
      <c r="A184" s="32">
        <v>40817</v>
      </c>
      <c r="B184" s="8">
        <f t="shared" si="23"/>
        <v>1464174</v>
      </c>
      <c r="C184" s="33">
        <f t="shared" si="23"/>
        <v>102492.18000000001</v>
      </c>
      <c r="D184" s="33">
        <f t="shared" si="23"/>
        <v>0</v>
      </c>
      <c r="E184" s="33">
        <f t="shared" si="23"/>
        <v>0</v>
      </c>
      <c r="F184" s="5"/>
      <c r="G184" s="5"/>
      <c r="H184" s="5"/>
      <c r="I184" s="5"/>
      <c r="J184" s="5"/>
      <c r="K184" s="5"/>
      <c r="L184" s="33">
        <f t="shared" si="18"/>
        <v>1566666.18</v>
      </c>
      <c r="M184" s="34"/>
      <c r="N184" s="34"/>
      <c r="O184" s="34"/>
      <c r="P184" s="5"/>
      <c r="Q184" s="35"/>
    </row>
    <row r="185" spans="1:17" s="1" customFormat="1" x14ac:dyDescent="0.25">
      <c r="A185" s="32">
        <v>40848</v>
      </c>
      <c r="B185" s="8">
        <f t="shared" si="23"/>
        <v>1464174</v>
      </c>
      <c r="C185" s="33">
        <f t="shared" si="23"/>
        <v>102492.18000000001</v>
      </c>
      <c r="D185" s="33">
        <f t="shared" si="23"/>
        <v>0</v>
      </c>
      <c r="E185" s="33">
        <f t="shared" si="23"/>
        <v>0</v>
      </c>
      <c r="F185" s="10"/>
      <c r="G185" s="10"/>
      <c r="H185" s="5"/>
      <c r="I185" s="10"/>
      <c r="J185" s="5"/>
      <c r="K185" s="5"/>
      <c r="L185" s="33">
        <f t="shared" si="18"/>
        <v>1566666.18</v>
      </c>
      <c r="M185" s="34"/>
      <c r="N185" s="34"/>
      <c r="O185" s="34"/>
      <c r="P185" s="5"/>
      <c r="Q185" s="35"/>
    </row>
    <row r="186" spans="1:17" s="1" customFormat="1" ht="15.75" thickBot="1" x14ac:dyDescent="0.3">
      <c r="A186" s="36">
        <v>40878</v>
      </c>
      <c r="B186" s="9">
        <f t="shared" si="23"/>
        <v>1464174</v>
      </c>
      <c r="C186" s="37">
        <f t="shared" si="23"/>
        <v>102492.18000000001</v>
      </c>
      <c r="D186" s="37">
        <f t="shared" si="23"/>
        <v>0</v>
      </c>
      <c r="E186" s="37">
        <f t="shared" si="23"/>
        <v>0</v>
      </c>
      <c r="F186" s="6"/>
      <c r="G186" s="6"/>
      <c r="H186" s="6"/>
      <c r="I186" s="6"/>
      <c r="J186" s="11">
        <f>(B186+C186+D186+E186+F175/12+H180/12+I175/12)/12*12</f>
        <v>1872089.4009435931</v>
      </c>
      <c r="K186" s="11"/>
      <c r="L186" s="37">
        <f t="shared" si="18"/>
        <v>3438755.5809435928</v>
      </c>
      <c r="M186" s="38">
        <v>360</v>
      </c>
      <c r="N186" s="39">
        <f>(B186+C186+D186+E186+F175/12+H180/12+I175/12+J186/12)/360*M186</f>
        <v>2028096.8510222258</v>
      </c>
      <c r="O186" s="39">
        <f>N186*12%/360*M186</f>
        <v>243371.62212266712</v>
      </c>
      <c r="P186" s="39">
        <f>SUM(L175:L186)+N186+O186</f>
        <v>27317339.242744938</v>
      </c>
      <c r="Q186" s="40"/>
    </row>
    <row r="187" spans="1:17" s="1" customFormat="1" x14ac:dyDescent="0.25">
      <c r="A187" s="27">
        <v>40909</v>
      </c>
      <c r="B187" s="7">
        <v>1544704</v>
      </c>
      <c r="C187" s="28">
        <f>+B187*0.07</f>
        <v>108129.28000000001</v>
      </c>
      <c r="D187" s="28">
        <v>0</v>
      </c>
      <c r="E187" s="28">
        <v>0</v>
      </c>
      <c r="F187" s="29">
        <f>(B187+C187+D187+E187+H180/12+I187/12)/30*15</f>
        <v>943396.4872684672</v>
      </c>
      <c r="G187" s="29">
        <f>B181/30*2</f>
        <v>97611.6</v>
      </c>
      <c r="H187" s="4"/>
      <c r="I187" s="29">
        <f>(+B181+C181)*0.5</f>
        <v>783333.09</v>
      </c>
      <c r="J187" s="4"/>
      <c r="K187" s="22">
        <f>+B186*12*0.18/5</f>
        <v>632523.16799999995</v>
      </c>
      <c r="L187" s="28">
        <f t="shared" si="18"/>
        <v>4109697.6252684672</v>
      </c>
      <c r="M187" s="30"/>
      <c r="N187" s="30"/>
      <c r="O187" s="30"/>
      <c r="P187" s="4"/>
      <c r="Q187" s="31">
        <f>+(B187*100/B186)-100</f>
        <v>5.500029368094232</v>
      </c>
    </row>
    <row r="188" spans="1:17" s="1" customFormat="1" x14ac:dyDescent="0.25">
      <c r="A188" s="32">
        <v>40940</v>
      </c>
      <c r="B188" s="8">
        <f>+B187</f>
        <v>1544704</v>
      </c>
      <c r="C188" s="33">
        <f t="shared" si="23"/>
        <v>108129.28000000001</v>
      </c>
      <c r="D188" s="33">
        <f>+D187</f>
        <v>0</v>
      </c>
      <c r="E188" s="33">
        <f>+E187</f>
        <v>0</v>
      </c>
      <c r="F188" s="5"/>
      <c r="G188" s="5"/>
      <c r="H188" s="5"/>
      <c r="I188" s="5"/>
      <c r="J188" s="5"/>
      <c r="K188" s="5"/>
      <c r="L188" s="33">
        <f t="shared" si="18"/>
        <v>1652833.28</v>
      </c>
      <c r="M188" s="34"/>
      <c r="N188" s="34"/>
      <c r="O188" s="34"/>
      <c r="P188" s="5"/>
      <c r="Q188" s="35"/>
    </row>
    <row r="189" spans="1:17" s="1" customFormat="1" x14ac:dyDescent="0.25">
      <c r="A189" s="32">
        <v>40969</v>
      </c>
      <c r="B189" s="8">
        <f t="shared" ref="B189:E204" si="24">+B188</f>
        <v>1544704</v>
      </c>
      <c r="C189" s="33">
        <f t="shared" si="23"/>
        <v>108129.28000000001</v>
      </c>
      <c r="D189" s="33">
        <f t="shared" si="23"/>
        <v>0</v>
      </c>
      <c r="E189" s="33">
        <f t="shared" si="23"/>
        <v>0</v>
      </c>
      <c r="F189" s="5"/>
      <c r="G189" s="5"/>
      <c r="H189" s="5"/>
      <c r="I189" s="5"/>
      <c r="J189" s="5"/>
      <c r="K189" s="5"/>
      <c r="L189" s="33">
        <f t="shared" si="18"/>
        <v>1652833.28</v>
      </c>
      <c r="M189" s="34"/>
      <c r="N189" s="34"/>
      <c r="O189" s="34"/>
      <c r="P189" s="5"/>
      <c r="Q189" s="35"/>
    </row>
    <row r="190" spans="1:17" s="1" customFormat="1" x14ac:dyDescent="0.25">
      <c r="A190" s="32">
        <v>41000</v>
      </c>
      <c r="B190" s="8">
        <f t="shared" si="24"/>
        <v>1544704</v>
      </c>
      <c r="C190" s="33">
        <f t="shared" si="23"/>
        <v>108129.28000000001</v>
      </c>
      <c r="D190" s="33">
        <f t="shared" si="23"/>
        <v>0</v>
      </c>
      <c r="E190" s="33">
        <f t="shared" si="23"/>
        <v>0</v>
      </c>
      <c r="F190" s="5"/>
      <c r="G190" s="5"/>
      <c r="H190" s="5"/>
      <c r="I190" s="5"/>
      <c r="J190" s="5"/>
      <c r="K190" s="5"/>
      <c r="L190" s="33">
        <f t="shared" si="18"/>
        <v>1652833.28</v>
      </c>
      <c r="M190" s="34"/>
      <c r="N190" s="34"/>
      <c r="O190" s="34"/>
      <c r="P190" s="5"/>
      <c r="Q190" s="35"/>
    </row>
    <row r="191" spans="1:17" s="1" customFormat="1" x14ac:dyDescent="0.25">
      <c r="A191" s="32">
        <v>41030</v>
      </c>
      <c r="B191" s="8">
        <f t="shared" si="24"/>
        <v>1544704</v>
      </c>
      <c r="C191" s="33">
        <f t="shared" si="23"/>
        <v>108129.28000000001</v>
      </c>
      <c r="D191" s="33">
        <f t="shared" si="23"/>
        <v>0</v>
      </c>
      <c r="E191" s="33">
        <f t="shared" si="23"/>
        <v>0</v>
      </c>
      <c r="F191" s="5"/>
      <c r="G191" s="5"/>
      <c r="H191" s="5"/>
      <c r="I191" s="5"/>
      <c r="J191" s="5"/>
      <c r="K191" s="5"/>
      <c r="L191" s="33">
        <f t="shared" si="18"/>
        <v>1652833.28</v>
      </c>
      <c r="M191" s="34"/>
      <c r="N191" s="34"/>
      <c r="O191" s="34"/>
      <c r="P191" s="5"/>
      <c r="Q191" s="35"/>
    </row>
    <row r="192" spans="1:17" s="1" customFormat="1" x14ac:dyDescent="0.25">
      <c r="A192" s="32">
        <v>41061</v>
      </c>
      <c r="B192" s="8">
        <f t="shared" si="24"/>
        <v>1544704</v>
      </c>
      <c r="C192" s="33">
        <f t="shared" si="23"/>
        <v>108129.28000000001</v>
      </c>
      <c r="D192" s="33">
        <f t="shared" si="23"/>
        <v>0</v>
      </c>
      <c r="E192" s="33">
        <f t="shared" si="23"/>
        <v>0</v>
      </c>
      <c r="F192" s="5"/>
      <c r="G192" s="5"/>
      <c r="H192" s="10">
        <f>(B192+C192+D192+E192+F187/12)/30*37</f>
        <v>2135454.5731914816</v>
      </c>
      <c r="I192" s="5"/>
      <c r="J192" s="5"/>
      <c r="K192" s="5"/>
      <c r="L192" s="33">
        <f t="shared" si="18"/>
        <v>3788287.8531914819</v>
      </c>
      <c r="M192" s="34"/>
      <c r="N192" s="34"/>
      <c r="O192" s="34"/>
      <c r="P192" s="5"/>
      <c r="Q192" s="35"/>
    </row>
    <row r="193" spans="1:17" s="1" customFormat="1" x14ac:dyDescent="0.25">
      <c r="A193" s="32">
        <v>41091</v>
      </c>
      <c r="B193" s="8">
        <f t="shared" si="24"/>
        <v>1544704</v>
      </c>
      <c r="C193" s="33">
        <f t="shared" si="24"/>
        <v>108129.28000000001</v>
      </c>
      <c r="D193" s="33">
        <f t="shared" si="24"/>
        <v>0</v>
      </c>
      <c r="E193" s="33">
        <f t="shared" si="24"/>
        <v>0</v>
      </c>
      <c r="F193" s="5"/>
      <c r="G193" s="5"/>
      <c r="H193" s="5"/>
      <c r="I193" s="5"/>
      <c r="J193" s="5"/>
      <c r="K193" s="5"/>
      <c r="L193" s="33">
        <f t="shared" si="18"/>
        <v>1652833.28</v>
      </c>
      <c r="M193" s="34"/>
      <c r="N193" s="34"/>
      <c r="O193" s="34"/>
      <c r="P193" s="5"/>
      <c r="Q193" s="35"/>
    </row>
    <row r="194" spans="1:17" s="1" customFormat="1" x14ac:dyDescent="0.25">
      <c r="A194" s="32">
        <v>41122</v>
      </c>
      <c r="B194" s="8">
        <f t="shared" si="24"/>
        <v>1544704</v>
      </c>
      <c r="C194" s="33">
        <f t="shared" si="24"/>
        <v>108129.28000000001</v>
      </c>
      <c r="D194" s="33">
        <f t="shared" si="24"/>
        <v>0</v>
      </c>
      <c r="E194" s="33">
        <f t="shared" si="24"/>
        <v>0</v>
      </c>
      <c r="F194" s="5"/>
      <c r="G194" s="5"/>
      <c r="H194" s="5"/>
      <c r="I194" s="5"/>
      <c r="J194" s="5"/>
      <c r="K194" s="5"/>
      <c r="L194" s="33">
        <f t="shared" si="18"/>
        <v>1652833.28</v>
      </c>
      <c r="M194" s="34"/>
      <c r="N194" s="34"/>
      <c r="O194" s="34"/>
      <c r="P194" s="5"/>
      <c r="Q194" s="35"/>
    </row>
    <row r="195" spans="1:17" s="1" customFormat="1" x14ac:dyDescent="0.25">
      <c r="A195" s="32">
        <v>41153</v>
      </c>
      <c r="B195" s="8">
        <f t="shared" si="24"/>
        <v>1544704</v>
      </c>
      <c r="C195" s="33">
        <f t="shared" si="24"/>
        <v>108129.28000000001</v>
      </c>
      <c r="D195" s="33">
        <f t="shared" si="24"/>
        <v>0</v>
      </c>
      <c r="E195" s="33">
        <f t="shared" si="24"/>
        <v>0</v>
      </c>
      <c r="F195" s="5"/>
      <c r="G195" s="5"/>
      <c r="H195" s="5"/>
      <c r="I195" s="5"/>
      <c r="J195" s="5"/>
      <c r="K195" s="5"/>
      <c r="L195" s="33">
        <f t="shared" si="18"/>
        <v>1652833.28</v>
      </c>
      <c r="M195" s="34"/>
      <c r="N195" s="34"/>
      <c r="O195" s="34"/>
      <c r="P195" s="5"/>
      <c r="Q195" s="35"/>
    </row>
    <row r="196" spans="1:17" s="1" customFormat="1" x14ac:dyDescent="0.25">
      <c r="A196" s="32">
        <v>41183</v>
      </c>
      <c r="B196" s="8">
        <f t="shared" si="24"/>
        <v>1544704</v>
      </c>
      <c r="C196" s="33">
        <f t="shared" si="24"/>
        <v>108129.28000000001</v>
      </c>
      <c r="D196" s="33">
        <f t="shared" si="24"/>
        <v>0</v>
      </c>
      <c r="E196" s="33">
        <f t="shared" si="24"/>
        <v>0</v>
      </c>
      <c r="F196" s="5"/>
      <c r="G196" s="5"/>
      <c r="H196" s="5"/>
      <c r="I196" s="5"/>
      <c r="J196" s="5"/>
      <c r="K196" s="5"/>
      <c r="L196" s="33">
        <f t="shared" si="18"/>
        <v>1652833.28</v>
      </c>
      <c r="M196" s="34"/>
      <c r="N196" s="34"/>
      <c r="O196" s="34"/>
      <c r="P196" s="5"/>
      <c r="Q196" s="35"/>
    </row>
    <row r="197" spans="1:17" s="1" customFormat="1" x14ac:dyDescent="0.25">
      <c r="A197" s="32">
        <v>41214</v>
      </c>
      <c r="B197" s="8">
        <f t="shared" si="24"/>
        <v>1544704</v>
      </c>
      <c r="C197" s="33">
        <f t="shared" si="24"/>
        <v>108129.28000000001</v>
      </c>
      <c r="D197" s="33">
        <f t="shared" si="24"/>
        <v>0</v>
      </c>
      <c r="E197" s="33">
        <f t="shared" si="24"/>
        <v>0</v>
      </c>
      <c r="F197" s="10"/>
      <c r="G197" s="10"/>
      <c r="H197" s="5"/>
      <c r="I197" s="10"/>
      <c r="J197" s="5"/>
      <c r="K197" s="5"/>
      <c r="L197" s="33">
        <f t="shared" si="18"/>
        <v>1652833.28</v>
      </c>
      <c r="M197" s="34"/>
      <c r="N197" s="34"/>
      <c r="O197" s="34"/>
      <c r="P197" s="5"/>
      <c r="Q197" s="35"/>
    </row>
    <row r="198" spans="1:17" s="1" customFormat="1" ht="15.75" thickBot="1" x14ac:dyDescent="0.3">
      <c r="A198" s="36">
        <v>41244</v>
      </c>
      <c r="B198" s="9">
        <f t="shared" si="24"/>
        <v>1544704</v>
      </c>
      <c r="C198" s="37">
        <f t="shared" si="24"/>
        <v>108129.28000000001</v>
      </c>
      <c r="D198" s="37">
        <f t="shared" si="24"/>
        <v>0</v>
      </c>
      <c r="E198" s="37">
        <f t="shared" si="24"/>
        <v>0</v>
      </c>
      <c r="F198" s="6"/>
      <c r="G198" s="6"/>
      <c r="H198" s="6"/>
      <c r="I198" s="6"/>
      <c r="J198" s="11">
        <f>(B198+C198+D198+E198+F187/12+H192/12+I187/12)/12*12</f>
        <v>1974681.959204996</v>
      </c>
      <c r="K198" s="11"/>
      <c r="L198" s="37">
        <f t="shared" si="18"/>
        <v>3627515.2392049963</v>
      </c>
      <c r="M198" s="38">
        <v>360</v>
      </c>
      <c r="N198" s="39">
        <f>(B198+C198+D198+E198+F187/12+H192/12+I187/12+J198/12)/360*M198</f>
        <v>2139238.7891387455</v>
      </c>
      <c r="O198" s="39">
        <f>N198*12%/360*M198</f>
        <v>256708.65469664946</v>
      </c>
      <c r="P198" s="39">
        <f>SUM(L187:L198)+N198+O198</f>
        <v>28796947.681500342</v>
      </c>
      <c r="Q198" s="40"/>
    </row>
    <row r="199" spans="1:17" s="1" customFormat="1" x14ac:dyDescent="0.25">
      <c r="A199" s="27">
        <v>41275</v>
      </c>
      <c r="B199" s="7">
        <v>1605566</v>
      </c>
      <c r="C199" s="28">
        <f>+B199*0.07</f>
        <v>112389.62000000001</v>
      </c>
      <c r="D199" s="28">
        <v>0</v>
      </c>
      <c r="E199" s="28">
        <v>0</v>
      </c>
      <c r="F199" s="29">
        <f>(B199+C199+D199+E199+H192/12+I199/12)/30*15</f>
        <v>982389.11054964503</v>
      </c>
      <c r="G199" s="29">
        <f>B193/30*2</f>
        <v>102980.26666666666</v>
      </c>
      <c r="H199" s="4"/>
      <c r="I199" s="29">
        <f>(+B193+C193)*0.5</f>
        <v>826416.64000000001</v>
      </c>
      <c r="J199" s="4"/>
      <c r="K199" s="22">
        <f>+B198*12*0.18/5</f>
        <v>667312.12799999991</v>
      </c>
      <c r="L199" s="28">
        <f t="shared" si="18"/>
        <v>4297053.7652163114</v>
      </c>
      <c r="M199" s="30"/>
      <c r="N199" s="30"/>
      <c r="O199" s="30"/>
      <c r="P199" s="4"/>
      <c r="Q199" s="31">
        <f>+(B199*100/B198)-100</f>
        <v>3.9400428820019897</v>
      </c>
    </row>
    <row r="200" spans="1:17" s="1" customFormat="1" x14ac:dyDescent="0.25">
      <c r="A200" s="32">
        <v>41306</v>
      </c>
      <c r="B200" s="8">
        <f>+B199</f>
        <v>1605566</v>
      </c>
      <c r="C200" s="33">
        <f t="shared" si="24"/>
        <v>112389.62000000001</v>
      </c>
      <c r="D200" s="33">
        <f>+D199</f>
        <v>0</v>
      </c>
      <c r="E200" s="33">
        <f>+E199</f>
        <v>0</v>
      </c>
      <c r="F200" s="5"/>
      <c r="G200" s="5"/>
      <c r="H200" s="5"/>
      <c r="I200" s="5"/>
      <c r="J200" s="5"/>
      <c r="K200" s="5"/>
      <c r="L200" s="33">
        <f t="shared" ref="L200:L259" si="25">SUM(B200:K200)</f>
        <v>1717955.62</v>
      </c>
      <c r="M200" s="34"/>
      <c r="N200" s="34"/>
      <c r="O200" s="34"/>
      <c r="P200" s="5"/>
      <c r="Q200" s="35"/>
    </row>
    <row r="201" spans="1:17" s="1" customFormat="1" x14ac:dyDescent="0.25">
      <c r="A201" s="32">
        <v>41334</v>
      </c>
      <c r="B201" s="8">
        <f t="shared" ref="B201:E210" si="26">+B200</f>
        <v>1605566</v>
      </c>
      <c r="C201" s="33">
        <f t="shared" si="24"/>
        <v>112389.62000000001</v>
      </c>
      <c r="D201" s="33">
        <f t="shared" si="24"/>
        <v>0</v>
      </c>
      <c r="E201" s="33">
        <f t="shared" si="24"/>
        <v>0</v>
      </c>
      <c r="F201" s="5"/>
      <c r="G201" s="5"/>
      <c r="H201" s="5"/>
      <c r="I201" s="5"/>
      <c r="J201" s="5"/>
      <c r="K201" s="5"/>
      <c r="L201" s="33">
        <f t="shared" si="25"/>
        <v>1717955.62</v>
      </c>
      <c r="M201" s="34"/>
      <c r="N201" s="34"/>
      <c r="O201" s="34"/>
      <c r="P201" s="5"/>
      <c r="Q201" s="35"/>
    </row>
    <row r="202" spans="1:17" s="1" customFormat="1" x14ac:dyDescent="0.25">
      <c r="A202" s="32">
        <v>41365</v>
      </c>
      <c r="B202" s="8">
        <f t="shared" si="26"/>
        <v>1605566</v>
      </c>
      <c r="C202" s="33">
        <f t="shared" si="24"/>
        <v>112389.62000000001</v>
      </c>
      <c r="D202" s="33">
        <f t="shared" si="24"/>
        <v>0</v>
      </c>
      <c r="E202" s="33">
        <f t="shared" si="24"/>
        <v>0</v>
      </c>
      <c r="F202" s="5"/>
      <c r="G202" s="5"/>
      <c r="H202" s="5"/>
      <c r="I202" s="5"/>
      <c r="J202" s="5"/>
      <c r="K202" s="5"/>
      <c r="L202" s="33">
        <f t="shared" si="25"/>
        <v>1717955.62</v>
      </c>
      <c r="M202" s="34"/>
      <c r="N202" s="34"/>
      <c r="O202" s="34"/>
      <c r="P202" s="5"/>
      <c r="Q202" s="35"/>
    </row>
    <row r="203" spans="1:17" s="1" customFormat="1" x14ac:dyDescent="0.25">
      <c r="A203" s="32">
        <v>41395</v>
      </c>
      <c r="B203" s="8">
        <f t="shared" si="26"/>
        <v>1605566</v>
      </c>
      <c r="C203" s="33">
        <f t="shared" si="24"/>
        <v>112389.62000000001</v>
      </c>
      <c r="D203" s="33">
        <f t="shared" si="24"/>
        <v>0</v>
      </c>
      <c r="E203" s="33">
        <f t="shared" si="24"/>
        <v>0</v>
      </c>
      <c r="F203" s="5"/>
      <c r="G203" s="5"/>
      <c r="H203" s="5"/>
      <c r="I203" s="5"/>
      <c r="J203" s="5"/>
      <c r="K203" s="5"/>
      <c r="L203" s="33">
        <f t="shared" si="25"/>
        <v>1717955.62</v>
      </c>
      <c r="M203" s="34"/>
      <c r="N203" s="34"/>
      <c r="O203" s="34"/>
      <c r="P203" s="5"/>
      <c r="Q203" s="35"/>
    </row>
    <row r="204" spans="1:17" s="1" customFormat="1" x14ac:dyDescent="0.25">
      <c r="A204" s="32">
        <v>41426</v>
      </c>
      <c r="B204" s="8">
        <f t="shared" si="26"/>
        <v>1605566</v>
      </c>
      <c r="C204" s="33">
        <f t="shared" si="24"/>
        <v>112389.62000000001</v>
      </c>
      <c r="D204" s="33">
        <f t="shared" si="24"/>
        <v>0</v>
      </c>
      <c r="E204" s="33">
        <f t="shared" si="24"/>
        <v>0</v>
      </c>
      <c r="F204" s="5"/>
      <c r="G204" s="5"/>
      <c r="H204" s="10">
        <f>(B204+C204+D204+E204+F199/12)/30*37</f>
        <v>2219779.7010287135</v>
      </c>
      <c r="I204" s="5"/>
      <c r="J204" s="5"/>
      <c r="K204" s="5"/>
      <c r="L204" s="33">
        <f t="shared" si="25"/>
        <v>3937735.3210287136</v>
      </c>
      <c r="M204" s="34"/>
      <c r="N204" s="34"/>
      <c r="O204" s="34"/>
      <c r="P204" s="5"/>
      <c r="Q204" s="35"/>
    </row>
    <row r="205" spans="1:17" s="1" customFormat="1" x14ac:dyDescent="0.25">
      <c r="A205" s="32">
        <v>41456</v>
      </c>
      <c r="B205" s="8">
        <f t="shared" si="26"/>
        <v>1605566</v>
      </c>
      <c r="C205" s="33">
        <f t="shared" si="26"/>
        <v>112389.62000000001</v>
      </c>
      <c r="D205" s="33">
        <f t="shared" si="26"/>
        <v>0</v>
      </c>
      <c r="E205" s="33">
        <f t="shared" si="26"/>
        <v>0</v>
      </c>
      <c r="F205" s="5"/>
      <c r="G205" s="5"/>
      <c r="H205" s="5"/>
      <c r="I205" s="5"/>
      <c r="J205" s="5"/>
      <c r="K205" s="5"/>
      <c r="L205" s="33">
        <f t="shared" si="25"/>
        <v>1717955.62</v>
      </c>
      <c r="M205" s="34"/>
      <c r="N205" s="34"/>
      <c r="O205" s="34"/>
      <c r="P205" s="5"/>
      <c r="Q205" s="35"/>
    </row>
    <row r="206" spans="1:17" s="1" customFormat="1" x14ac:dyDescent="0.25">
      <c r="A206" s="32">
        <v>41487</v>
      </c>
      <c r="B206" s="8">
        <f t="shared" si="26"/>
        <v>1605566</v>
      </c>
      <c r="C206" s="33">
        <f t="shared" si="26"/>
        <v>112389.62000000001</v>
      </c>
      <c r="D206" s="33">
        <f t="shared" si="26"/>
        <v>0</v>
      </c>
      <c r="E206" s="33">
        <f t="shared" si="26"/>
        <v>0</v>
      </c>
      <c r="F206" s="5"/>
      <c r="G206" s="5"/>
      <c r="H206" s="5"/>
      <c r="I206" s="5"/>
      <c r="J206" s="5"/>
      <c r="K206" s="5"/>
      <c r="L206" s="33">
        <f t="shared" si="25"/>
        <v>1717955.62</v>
      </c>
      <c r="M206" s="34"/>
      <c r="N206" s="34"/>
      <c r="O206" s="34"/>
      <c r="P206" s="5"/>
      <c r="Q206" s="35"/>
    </row>
    <row r="207" spans="1:17" s="1" customFormat="1" x14ac:dyDescent="0.25">
      <c r="A207" s="32">
        <v>41518</v>
      </c>
      <c r="B207" s="8">
        <f t="shared" si="26"/>
        <v>1605566</v>
      </c>
      <c r="C207" s="33">
        <f t="shared" si="26"/>
        <v>112389.62000000001</v>
      </c>
      <c r="D207" s="33">
        <f t="shared" si="26"/>
        <v>0</v>
      </c>
      <c r="E207" s="33">
        <f t="shared" si="26"/>
        <v>0</v>
      </c>
      <c r="F207" s="5"/>
      <c r="G207" s="5"/>
      <c r="H207" s="5"/>
      <c r="I207" s="5"/>
      <c r="J207" s="5"/>
      <c r="K207" s="5"/>
      <c r="L207" s="33">
        <f t="shared" si="25"/>
        <v>1717955.62</v>
      </c>
      <c r="M207" s="34"/>
      <c r="N207" s="34"/>
      <c r="O207" s="34"/>
      <c r="P207" s="5"/>
      <c r="Q207" s="35"/>
    </row>
    <row r="208" spans="1:17" s="1" customFormat="1" x14ac:dyDescent="0.25">
      <c r="A208" s="32">
        <v>41548</v>
      </c>
      <c r="B208" s="8">
        <f t="shared" si="26"/>
        <v>1605566</v>
      </c>
      <c r="C208" s="33">
        <f t="shared" si="26"/>
        <v>112389.62000000001</v>
      </c>
      <c r="D208" s="33">
        <f t="shared" si="26"/>
        <v>0</v>
      </c>
      <c r="E208" s="33">
        <f t="shared" si="26"/>
        <v>0</v>
      </c>
      <c r="F208" s="5"/>
      <c r="G208" s="5"/>
      <c r="H208" s="5"/>
      <c r="I208" s="5"/>
      <c r="J208" s="5"/>
      <c r="K208" s="5"/>
      <c r="L208" s="33">
        <f t="shared" si="25"/>
        <v>1717955.62</v>
      </c>
      <c r="M208" s="34"/>
      <c r="N208" s="34"/>
      <c r="O208" s="34"/>
      <c r="P208" s="5"/>
      <c r="Q208" s="35"/>
    </row>
    <row r="209" spans="1:17" s="1" customFormat="1" x14ac:dyDescent="0.25">
      <c r="A209" s="32">
        <v>41579</v>
      </c>
      <c r="B209" s="8">
        <f t="shared" si="26"/>
        <v>1605566</v>
      </c>
      <c r="C209" s="33">
        <f t="shared" si="26"/>
        <v>112389.62000000001</v>
      </c>
      <c r="D209" s="33">
        <f t="shared" si="26"/>
        <v>0</v>
      </c>
      <c r="E209" s="33">
        <f t="shared" si="26"/>
        <v>0</v>
      </c>
      <c r="F209" s="10"/>
      <c r="G209" s="10"/>
      <c r="H209" s="5"/>
      <c r="I209" s="10"/>
      <c r="J209" s="5"/>
      <c r="K209" s="5"/>
      <c r="L209" s="33">
        <f t="shared" si="25"/>
        <v>1717955.62</v>
      </c>
      <c r="M209" s="34"/>
      <c r="N209" s="34"/>
      <c r="O209" s="34"/>
      <c r="P209" s="5"/>
      <c r="Q209" s="35"/>
    </row>
    <row r="210" spans="1:17" s="1" customFormat="1" ht="15.75" thickBot="1" x14ac:dyDescent="0.3">
      <c r="A210" s="36">
        <v>41609</v>
      </c>
      <c r="B210" s="9">
        <f t="shared" si="26"/>
        <v>1605566</v>
      </c>
      <c r="C210" s="37">
        <f t="shared" si="26"/>
        <v>112389.62000000001</v>
      </c>
      <c r="D210" s="37">
        <f t="shared" si="26"/>
        <v>0</v>
      </c>
      <c r="E210" s="37">
        <f t="shared" si="26"/>
        <v>0</v>
      </c>
      <c r="F210" s="6"/>
      <c r="G210" s="6"/>
      <c r="H210" s="6"/>
      <c r="I210" s="6"/>
      <c r="J210" s="11">
        <f>(B210+C210+D210+E210+F199/12+H204/12+I199/12)/12*12</f>
        <v>2053671.0742981965</v>
      </c>
      <c r="K210" s="11"/>
      <c r="L210" s="37">
        <f t="shared" si="25"/>
        <v>3771626.6942981966</v>
      </c>
      <c r="M210" s="38">
        <v>360</v>
      </c>
      <c r="N210" s="39">
        <f>(B210+C210+D210+E210+F199/12+H204/12+I199/12+J210/12)/360*M210</f>
        <v>2224810.3304897128</v>
      </c>
      <c r="O210" s="39">
        <f>N210*12%/360*M210</f>
        <v>266977.23965876549</v>
      </c>
      <c r="P210" s="39">
        <f>SUM(L199:L210)+N210+O210</f>
        <v>29959803.930691708</v>
      </c>
      <c r="Q210" s="40"/>
    </row>
    <row r="211" spans="1:17" s="1" customFormat="1" x14ac:dyDescent="0.25">
      <c r="A211" s="27">
        <v>41640</v>
      </c>
      <c r="B211" s="7">
        <v>1664009</v>
      </c>
      <c r="C211" s="28">
        <f>+B211*0.07</f>
        <v>116480.63</v>
      </c>
      <c r="D211" s="28">
        <v>0</v>
      </c>
      <c r="E211" s="28">
        <v>0</v>
      </c>
      <c r="F211" s="29">
        <f>(B211+C211+D211+E211+H204/12+I211/12)/30*15</f>
        <v>1018526.3779595298</v>
      </c>
      <c r="G211" s="29">
        <f>B205/30*2</f>
        <v>107037.73333333334</v>
      </c>
      <c r="H211" s="4"/>
      <c r="I211" s="29">
        <f>(+B205+C205)*0.5</f>
        <v>858977.81</v>
      </c>
      <c r="J211" s="4"/>
      <c r="K211" s="22">
        <f>+B210*12*0.18/5</f>
        <v>693604.51199999999</v>
      </c>
      <c r="L211" s="28">
        <f t="shared" si="25"/>
        <v>4458636.0632928628</v>
      </c>
      <c r="M211" s="30"/>
      <c r="N211" s="30"/>
      <c r="O211" s="30"/>
      <c r="P211" s="4"/>
      <c r="Q211" s="31">
        <f>+(B211*100/B210)-100</f>
        <v>3.6400247638527503</v>
      </c>
    </row>
    <row r="212" spans="1:17" s="1" customFormat="1" x14ac:dyDescent="0.25">
      <c r="A212" s="32">
        <v>41671</v>
      </c>
      <c r="B212" s="8">
        <f>+B211</f>
        <v>1664009</v>
      </c>
      <c r="C212" s="33">
        <f t="shared" ref="C212:E227" si="27">+C211</f>
        <v>116480.63</v>
      </c>
      <c r="D212" s="33">
        <f>+D211</f>
        <v>0</v>
      </c>
      <c r="E212" s="33">
        <f>+E211</f>
        <v>0</v>
      </c>
      <c r="F212" s="5"/>
      <c r="G212" s="5"/>
      <c r="H212" s="5"/>
      <c r="I212" s="5"/>
      <c r="J212" s="5"/>
      <c r="K212" s="5"/>
      <c r="L212" s="33">
        <f t="shared" si="25"/>
        <v>1780489.63</v>
      </c>
      <c r="M212" s="34"/>
      <c r="N212" s="34"/>
      <c r="O212" s="34"/>
      <c r="P212" s="5"/>
      <c r="Q212" s="35"/>
    </row>
    <row r="213" spans="1:17" s="1" customFormat="1" x14ac:dyDescent="0.25">
      <c r="A213" s="32">
        <v>41699</v>
      </c>
      <c r="B213" s="8">
        <f t="shared" ref="B213:B222" si="28">+B212</f>
        <v>1664009</v>
      </c>
      <c r="C213" s="33">
        <f t="shared" si="27"/>
        <v>116480.63</v>
      </c>
      <c r="D213" s="33">
        <f t="shared" si="27"/>
        <v>0</v>
      </c>
      <c r="E213" s="33">
        <f t="shared" si="27"/>
        <v>0</v>
      </c>
      <c r="F213" s="5"/>
      <c r="G213" s="5"/>
      <c r="H213" s="5"/>
      <c r="I213" s="5"/>
      <c r="J213" s="5"/>
      <c r="K213" s="5"/>
      <c r="L213" s="33">
        <f t="shared" si="25"/>
        <v>1780489.63</v>
      </c>
      <c r="M213" s="34"/>
      <c r="N213" s="34"/>
      <c r="O213" s="34"/>
      <c r="P213" s="5"/>
      <c r="Q213" s="35"/>
    </row>
    <row r="214" spans="1:17" s="1" customFormat="1" x14ac:dyDescent="0.25">
      <c r="A214" s="32">
        <v>41730</v>
      </c>
      <c r="B214" s="8">
        <f t="shared" si="28"/>
        <v>1664009</v>
      </c>
      <c r="C214" s="33">
        <f t="shared" si="27"/>
        <v>116480.63</v>
      </c>
      <c r="D214" s="33">
        <f t="shared" si="27"/>
        <v>0</v>
      </c>
      <c r="E214" s="33">
        <f t="shared" si="27"/>
        <v>0</v>
      </c>
      <c r="F214" s="5"/>
      <c r="G214" s="5"/>
      <c r="H214" s="5"/>
      <c r="I214" s="5"/>
      <c r="J214" s="5"/>
      <c r="K214" s="5"/>
      <c r="L214" s="33">
        <f t="shared" si="25"/>
        <v>1780489.63</v>
      </c>
      <c r="M214" s="34"/>
      <c r="N214" s="34"/>
      <c r="O214" s="34"/>
      <c r="P214" s="5"/>
      <c r="Q214" s="35"/>
    </row>
    <row r="215" spans="1:17" s="1" customFormat="1" x14ac:dyDescent="0.25">
      <c r="A215" s="32">
        <v>41760</v>
      </c>
      <c r="B215" s="8">
        <f t="shared" si="28"/>
        <v>1664009</v>
      </c>
      <c r="C215" s="33">
        <f t="shared" si="27"/>
        <v>116480.63</v>
      </c>
      <c r="D215" s="33">
        <f t="shared" si="27"/>
        <v>0</v>
      </c>
      <c r="E215" s="33">
        <f t="shared" si="27"/>
        <v>0</v>
      </c>
      <c r="F215" s="5"/>
      <c r="G215" s="5"/>
      <c r="H215" s="5"/>
      <c r="I215" s="5"/>
      <c r="J215" s="5"/>
      <c r="K215" s="5"/>
      <c r="L215" s="33">
        <f t="shared" si="25"/>
        <v>1780489.63</v>
      </c>
      <c r="M215" s="34"/>
      <c r="N215" s="34"/>
      <c r="O215" s="34"/>
      <c r="P215" s="5"/>
      <c r="Q215" s="35"/>
    </row>
    <row r="216" spans="1:17" s="1" customFormat="1" x14ac:dyDescent="0.25">
      <c r="A216" s="32">
        <v>41791</v>
      </c>
      <c r="B216" s="8">
        <f t="shared" si="28"/>
        <v>1664009</v>
      </c>
      <c r="C216" s="33">
        <f t="shared" si="27"/>
        <v>116480.63</v>
      </c>
      <c r="D216" s="33">
        <f t="shared" si="27"/>
        <v>0</v>
      </c>
      <c r="E216" s="33">
        <f t="shared" si="27"/>
        <v>0</v>
      </c>
      <c r="F216" s="5"/>
      <c r="G216" s="5"/>
      <c r="H216" s="10">
        <f>(B216+C216+D216+E216+F211/12)/30*37</f>
        <v>2300619.0880680629</v>
      </c>
      <c r="I216" s="5"/>
      <c r="J216" s="5"/>
      <c r="K216" s="5"/>
      <c r="L216" s="33">
        <f t="shared" si="25"/>
        <v>4081108.7180680628</v>
      </c>
      <c r="M216" s="34"/>
      <c r="N216" s="34"/>
      <c r="O216" s="34"/>
      <c r="P216" s="5"/>
      <c r="Q216" s="35"/>
    </row>
    <row r="217" spans="1:17" s="1" customFormat="1" x14ac:dyDescent="0.25">
      <c r="A217" s="32">
        <v>41821</v>
      </c>
      <c r="B217" s="8">
        <f t="shared" si="28"/>
        <v>1664009</v>
      </c>
      <c r="C217" s="33">
        <f t="shared" si="27"/>
        <v>116480.63</v>
      </c>
      <c r="D217" s="33">
        <f t="shared" si="27"/>
        <v>0</v>
      </c>
      <c r="E217" s="33">
        <f t="shared" si="27"/>
        <v>0</v>
      </c>
      <c r="F217" s="5"/>
      <c r="G217" s="5"/>
      <c r="H217" s="5"/>
      <c r="I217" s="5"/>
      <c r="J217" s="5"/>
      <c r="K217" s="5"/>
      <c r="L217" s="33">
        <f t="shared" si="25"/>
        <v>1780489.63</v>
      </c>
      <c r="M217" s="34"/>
      <c r="N217" s="34"/>
      <c r="O217" s="34"/>
      <c r="P217" s="5"/>
      <c r="Q217" s="35"/>
    </row>
    <row r="218" spans="1:17" s="1" customFormat="1" x14ac:dyDescent="0.25">
      <c r="A218" s="32">
        <v>41852</v>
      </c>
      <c r="B218" s="8">
        <f t="shared" si="28"/>
        <v>1664009</v>
      </c>
      <c r="C218" s="33">
        <f t="shared" si="27"/>
        <v>116480.63</v>
      </c>
      <c r="D218" s="33">
        <f t="shared" si="27"/>
        <v>0</v>
      </c>
      <c r="E218" s="33">
        <f t="shared" si="27"/>
        <v>0</v>
      </c>
      <c r="F218" s="5"/>
      <c r="G218" s="5"/>
      <c r="H218" s="5"/>
      <c r="I218" s="5"/>
      <c r="J218" s="5"/>
      <c r="K218" s="5"/>
      <c r="L218" s="33">
        <f t="shared" si="25"/>
        <v>1780489.63</v>
      </c>
      <c r="M218" s="34"/>
      <c r="N218" s="34"/>
      <c r="O218" s="34"/>
      <c r="P218" s="5"/>
      <c r="Q218" s="35"/>
    </row>
    <row r="219" spans="1:17" s="1" customFormat="1" x14ac:dyDescent="0.25">
      <c r="A219" s="32">
        <v>41883</v>
      </c>
      <c r="B219" s="8">
        <f t="shared" si="28"/>
        <v>1664009</v>
      </c>
      <c r="C219" s="33">
        <f t="shared" si="27"/>
        <v>116480.63</v>
      </c>
      <c r="D219" s="33">
        <f t="shared" si="27"/>
        <v>0</v>
      </c>
      <c r="E219" s="33">
        <f t="shared" si="27"/>
        <v>0</v>
      </c>
      <c r="F219" s="5"/>
      <c r="G219" s="5"/>
      <c r="H219" s="5"/>
      <c r="I219" s="5"/>
      <c r="J219" s="5"/>
      <c r="K219" s="5"/>
      <c r="L219" s="33">
        <f t="shared" si="25"/>
        <v>1780489.63</v>
      </c>
      <c r="M219" s="34"/>
      <c r="N219" s="34"/>
      <c r="O219" s="34"/>
      <c r="P219" s="5"/>
      <c r="Q219" s="35"/>
    </row>
    <row r="220" spans="1:17" s="1" customFormat="1" x14ac:dyDescent="0.25">
      <c r="A220" s="32">
        <v>41913</v>
      </c>
      <c r="B220" s="8">
        <f t="shared" si="28"/>
        <v>1664009</v>
      </c>
      <c r="C220" s="33">
        <f t="shared" si="27"/>
        <v>116480.63</v>
      </c>
      <c r="D220" s="33">
        <f t="shared" si="27"/>
        <v>0</v>
      </c>
      <c r="E220" s="33">
        <f t="shared" si="27"/>
        <v>0</v>
      </c>
      <c r="F220" s="5"/>
      <c r="G220" s="5"/>
      <c r="H220" s="5"/>
      <c r="I220" s="5"/>
      <c r="J220" s="5"/>
      <c r="K220" s="5"/>
      <c r="L220" s="33">
        <f t="shared" si="25"/>
        <v>1780489.63</v>
      </c>
      <c r="M220" s="34"/>
      <c r="N220" s="34"/>
      <c r="O220" s="34"/>
      <c r="P220" s="5"/>
      <c r="Q220" s="35"/>
    </row>
    <row r="221" spans="1:17" s="1" customFormat="1" x14ac:dyDescent="0.25">
      <c r="A221" s="32">
        <v>41944</v>
      </c>
      <c r="B221" s="8">
        <f t="shared" si="28"/>
        <v>1664009</v>
      </c>
      <c r="C221" s="33">
        <f t="shared" si="27"/>
        <v>116480.63</v>
      </c>
      <c r="D221" s="33">
        <f t="shared" si="27"/>
        <v>0</v>
      </c>
      <c r="E221" s="33">
        <f t="shared" si="27"/>
        <v>0</v>
      </c>
      <c r="F221" s="10"/>
      <c r="G221" s="10"/>
      <c r="H221" s="5"/>
      <c r="I221" s="10"/>
      <c r="J221" s="5"/>
      <c r="K221" s="5"/>
      <c r="L221" s="33">
        <f t="shared" si="25"/>
        <v>1780489.63</v>
      </c>
      <c r="M221" s="34"/>
      <c r="N221" s="34"/>
      <c r="O221" s="34"/>
      <c r="P221" s="5"/>
      <c r="Q221" s="35"/>
    </row>
    <row r="222" spans="1:17" s="1" customFormat="1" ht="15.75" thickBot="1" x14ac:dyDescent="0.3">
      <c r="A222" s="36">
        <v>41974</v>
      </c>
      <c r="B222" s="9">
        <f t="shared" si="28"/>
        <v>1664009</v>
      </c>
      <c r="C222" s="37">
        <f t="shared" si="27"/>
        <v>116480.63</v>
      </c>
      <c r="D222" s="37">
        <f t="shared" si="27"/>
        <v>0</v>
      </c>
      <c r="E222" s="37">
        <f t="shared" si="27"/>
        <v>0</v>
      </c>
      <c r="F222" s="6"/>
      <c r="G222" s="6"/>
      <c r="H222" s="6"/>
      <c r="I222" s="6"/>
      <c r="J222" s="11">
        <f>(B222+C222+D222+E222+F211/12+H216/12+I211/12)/12*12</f>
        <v>2128666.5696689663</v>
      </c>
      <c r="K222" s="11"/>
      <c r="L222" s="37">
        <f t="shared" si="25"/>
        <v>3909156.1996689662</v>
      </c>
      <c r="M222" s="38">
        <v>360</v>
      </c>
      <c r="N222" s="39">
        <f>(B222+C222+D222+E222+F211/12+H216/12+I211/12+J222/12)/360*M222</f>
        <v>2306055.4504747135</v>
      </c>
      <c r="O222" s="39">
        <f>N222*12%/360*M222</f>
        <v>276726.65405696561</v>
      </c>
      <c r="P222" s="39">
        <f>SUM(L211:L222)+N222+O222</f>
        <v>31056089.755561564</v>
      </c>
      <c r="Q222" s="40"/>
    </row>
    <row r="223" spans="1:17" s="1" customFormat="1" x14ac:dyDescent="0.25">
      <c r="A223" s="27">
        <v>42005</v>
      </c>
      <c r="B223" s="7">
        <v>1749872</v>
      </c>
      <c r="C223" s="28">
        <f>+B223*0.07</f>
        <v>122491.04000000001</v>
      </c>
      <c r="D223" s="28">
        <v>0</v>
      </c>
      <c r="E223" s="28">
        <v>0</v>
      </c>
      <c r="F223" s="29">
        <f>(B223+C223+D223+E223+H216/12+I223/12)/30*15</f>
        <v>1069134.182627836</v>
      </c>
      <c r="G223" s="29">
        <f>B217/30*2</f>
        <v>110933.93333333333</v>
      </c>
      <c r="H223" s="4"/>
      <c r="I223" s="29">
        <f>(+B217+C217)*0.5</f>
        <v>890244.81499999994</v>
      </c>
      <c r="J223" s="4"/>
      <c r="K223" s="22">
        <f>+B222*12*0.18/5</f>
        <v>718851.88800000004</v>
      </c>
      <c r="L223" s="28">
        <f t="shared" si="25"/>
        <v>4661527.8589611696</v>
      </c>
      <c r="M223" s="30"/>
      <c r="N223" s="30"/>
      <c r="O223" s="30"/>
      <c r="P223" s="4"/>
      <c r="Q223" s="31">
        <f>+(B223*100/B222)-100</f>
        <v>5.1600081489943932</v>
      </c>
    </row>
    <row r="224" spans="1:17" s="1" customFormat="1" x14ac:dyDescent="0.25">
      <c r="A224" s="32">
        <v>42036</v>
      </c>
      <c r="B224" s="8">
        <f>+B223</f>
        <v>1749872</v>
      </c>
      <c r="C224" s="33">
        <f t="shared" si="27"/>
        <v>122491.04000000001</v>
      </c>
      <c r="D224" s="33">
        <f>+D223</f>
        <v>0</v>
      </c>
      <c r="E224" s="33">
        <f>+E223</f>
        <v>0</v>
      </c>
      <c r="F224" s="5"/>
      <c r="G224" s="5"/>
      <c r="H224" s="5"/>
      <c r="I224" s="5"/>
      <c r="J224" s="5"/>
      <c r="K224" s="5"/>
      <c r="L224" s="33">
        <f t="shared" si="25"/>
        <v>1872363.04</v>
      </c>
      <c r="M224" s="34"/>
      <c r="N224" s="34"/>
      <c r="O224" s="34"/>
      <c r="P224" s="5"/>
      <c r="Q224" s="35"/>
    </row>
    <row r="225" spans="1:17" s="1" customFormat="1" x14ac:dyDescent="0.25">
      <c r="A225" s="32">
        <v>42064</v>
      </c>
      <c r="B225" s="8">
        <f t="shared" ref="B225:E240" si="29">+B224</f>
        <v>1749872</v>
      </c>
      <c r="C225" s="33">
        <f t="shared" si="27"/>
        <v>122491.04000000001</v>
      </c>
      <c r="D225" s="33">
        <f t="shared" si="27"/>
        <v>0</v>
      </c>
      <c r="E225" s="33">
        <f t="shared" si="27"/>
        <v>0</v>
      </c>
      <c r="F225" s="5"/>
      <c r="G225" s="5"/>
      <c r="H225" s="5"/>
      <c r="I225" s="5"/>
      <c r="J225" s="5"/>
      <c r="K225" s="5"/>
      <c r="L225" s="33">
        <f t="shared" si="25"/>
        <v>1872363.04</v>
      </c>
      <c r="M225" s="34"/>
      <c r="N225" s="34"/>
      <c r="O225" s="34"/>
      <c r="P225" s="5"/>
      <c r="Q225" s="35"/>
    </row>
    <row r="226" spans="1:17" s="1" customFormat="1" x14ac:dyDescent="0.25">
      <c r="A226" s="32">
        <v>42095</v>
      </c>
      <c r="B226" s="8">
        <f t="shared" si="29"/>
        <v>1749872</v>
      </c>
      <c r="C226" s="33">
        <f t="shared" si="27"/>
        <v>122491.04000000001</v>
      </c>
      <c r="D226" s="33">
        <f t="shared" si="27"/>
        <v>0</v>
      </c>
      <c r="E226" s="33">
        <f t="shared" si="27"/>
        <v>0</v>
      </c>
      <c r="F226" s="5"/>
      <c r="G226" s="5"/>
      <c r="H226" s="5"/>
      <c r="I226" s="5"/>
      <c r="J226" s="5"/>
      <c r="K226" s="5"/>
      <c r="L226" s="33">
        <f t="shared" si="25"/>
        <v>1872363.04</v>
      </c>
      <c r="M226" s="34"/>
      <c r="N226" s="34"/>
      <c r="O226" s="34"/>
      <c r="P226" s="5"/>
      <c r="Q226" s="35"/>
    </row>
    <row r="227" spans="1:17" s="1" customFormat="1" x14ac:dyDescent="0.25">
      <c r="A227" s="32">
        <v>42125</v>
      </c>
      <c r="B227" s="8">
        <f t="shared" si="29"/>
        <v>1749872</v>
      </c>
      <c r="C227" s="33">
        <f t="shared" si="27"/>
        <v>122491.04000000001</v>
      </c>
      <c r="D227" s="33">
        <f t="shared" si="27"/>
        <v>0</v>
      </c>
      <c r="E227" s="33">
        <f t="shared" si="27"/>
        <v>0</v>
      </c>
      <c r="F227" s="5"/>
      <c r="G227" s="5"/>
      <c r="H227" s="5"/>
      <c r="I227" s="5"/>
      <c r="J227" s="5"/>
      <c r="K227" s="5"/>
      <c r="L227" s="33">
        <f t="shared" si="25"/>
        <v>1872363.04</v>
      </c>
      <c r="M227" s="34"/>
      <c r="N227" s="34"/>
      <c r="O227" s="34"/>
      <c r="P227" s="5"/>
      <c r="Q227" s="35"/>
    </row>
    <row r="228" spans="1:17" s="1" customFormat="1" x14ac:dyDescent="0.25">
      <c r="A228" s="32">
        <v>42156</v>
      </c>
      <c r="B228" s="8">
        <f t="shared" si="29"/>
        <v>1749872</v>
      </c>
      <c r="C228" s="33">
        <f t="shared" si="29"/>
        <v>122491.04000000001</v>
      </c>
      <c r="D228" s="33">
        <f t="shared" si="29"/>
        <v>0</v>
      </c>
      <c r="E228" s="33">
        <f t="shared" si="29"/>
        <v>0</v>
      </c>
      <c r="F228" s="5"/>
      <c r="G228" s="5"/>
      <c r="H228" s="10">
        <f>(B228+C228+D228+E228+F223/12)/30*37</f>
        <v>2419130.9847700833</v>
      </c>
      <c r="I228" s="5"/>
      <c r="J228" s="5"/>
      <c r="K228" s="5"/>
      <c r="L228" s="33">
        <f t="shared" si="25"/>
        <v>4291494.0247700829</v>
      </c>
      <c r="M228" s="34"/>
      <c r="N228" s="34"/>
      <c r="O228" s="34"/>
      <c r="P228" s="5"/>
      <c r="Q228" s="35"/>
    </row>
    <row r="229" spans="1:17" s="1" customFormat="1" x14ac:dyDescent="0.25">
      <c r="A229" s="32">
        <v>42186</v>
      </c>
      <c r="B229" s="8">
        <f t="shared" si="29"/>
        <v>1749872</v>
      </c>
      <c r="C229" s="33">
        <f t="shared" si="29"/>
        <v>122491.04000000001</v>
      </c>
      <c r="D229" s="33">
        <f t="shared" si="29"/>
        <v>0</v>
      </c>
      <c r="E229" s="33">
        <f t="shared" si="29"/>
        <v>0</v>
      </c>
      <c r="F229" s="5"/>
      <c r="G229" s="5"/>
      <c r="H229" s="5"/>
      <c r="I229" s="5"/>
      <c r="J229" s="5"/>
      <c r="K229" s="5"/>
      <c r="L229" s="33">
        <f t="shared" si="25"/>
        <v>1872363.04</v>
      </c>
      <c r="M229" s="34"/>
      <c r="N229" s="34"/>
      <c r="O229" s="34"/>
      <c r="P229" s="5"/>
      <c r="Q229" s="35"/>
    </row>
    <row r="230" spans="1:17" s="1" customFormat="1" x14ac:dyDescent="0.25">
      <c r="A230" s="32">
        <v>42217</v>
      </c>
      <c r="B230" s="8">
        <f t="shared" si="29"/>
        <v>1749872</v>
      </c>
      <c r="C230" s="33">
        <f t="shared" si="29"/>
        <v>122491.04000000001</v>
      </c>
      <c r="D230" s="33">
        <f t="shared" si="29"/>
        <v>0</v>
      </c>
      <c r="E230" s="33">
        <f t="shared" si="29"/>
        <v>0</v>
      </c>
      <c r="F230" s="5"/>
      <c r="G230" s="5"/>
      <c r="H230" s="5"/>
      <c r="I230" s="5"/>
      <c r="J230" s="5"/>
      <c r="K230" s="5"/>
      <c r="L230" s="33">
        <f t="shared" si="25"/>
        <v>1872363.04</v>
      </c>
      <c r="M230" s="34"/>
      <c r="N230" s="34"/>
      <c r="O230" s="34"/>
      <c r="P230" s="5"/>
      <c r="Q230" s="35"/>
    </row>
    <row r="231" spans="1:17" s="1" customFormat="1" x14ac:dyDescent="0.25">
      <c r="A231" s="32">
        <v>42248</v>
      </c>
      <c r="B231" s="8">
        <f t="shared" si="29"/>
        <v>1749872</v>
      </c>
      <c r="C231" s="33">
        <f t="shared" si="29"/>
        <v>122491.04000000001</v>
      </c>
      <c r="D231" s="33">
        <f t="shared" si="29"/>
        <v>0</v>
      </c>
      <c r="E231" s="33">
        <f t="shared" si="29"/>
        <v>0</v>
      </c>
      <c r="F231" s="5"/>
      <c r="G231" s="5"/>
      <c r="H231" s="5"/>
      <c r="I231" s="5"/>
      <c r="J231" s="5"/>
      <c r="K231" s="5"/>
      <c r="L231" s="33">
        <f t="shared" si="25"/>
        <v>1872363.04</v>
      </c>
      <c r="M231" s="34"/>
      <c r="N231" s="34"/>
      <c r="O231" s="34"/>
      <c r="P231" s="5"/>
      <c r="Q231" s="35"/>
    </row>
    <row r="232" spans="1:17" s="1" customFormat="1" x14ac:dyDescent="0.25">
      <c r="A232" s="32">
        <v>42278</v>
      </c>
      <c r="B232" s="8">
        <f t="shared" si="29"/>
        <v>1749872</v>
      </c>
      <c r="C232" s="33">
        <f t="shared" si="29"/>
        <v>122491.04000000001</v>
      </c>
      <c r="D232" s="33">
        <f t="shared" si="29"/>
        <v>0</v>
      </c>
      <c r="E232" s="33">
        <f t="shared" si="29"/>
        <v>0</v>
      </c>
      <c r="F232" s="5"/>
      <c r="G232" s="5"/>
      <c r="H232" s="5"/>
      <c r="I232" s="5"/>
      <c r="J232" s="5"/>
      <c r="K232" s="5"/>
      <c r="L232" s="33">
        <f t="shared" si="25"/>
        <v>1872363.04</v>
      </c>
      <c r="M232" s="34"/>
      <c r="N232" s="34"/>
      <c r="O232" s="34"/>
      <c r="P232" s="5"/>
      <c r="Q232" s="35"/>
    </row>
    <row r="233" spans="1:17" s="1" customFormat="1" x14ac:dyDescent="0.25">
      <c r="A233" s="32">
        <v>42309</v>
      </c>
      <c r="B233" s="8">
        <f t="shared" si="29"/>
        <v>1749872</v>
      </c>
      <c r="C233" s="33">
        <f t="shared" si="29"/>
        <v>122491.04000000001</v>
      </c>
      <c r="D233" s="33">
        <f t="shared" si="29"/>
        <v>0</v>
      </c>
      <c r="E233" s="33">
        <f t="shared" si="29"/>
        <v>0</v>
      </c>
      <c r="F233" s="10"/>
      <c r="G233" s="10"/>
      <c r="H233" s="5"/>
      <c r="I233" s="10"/>
      <c r="J233" s="5"/>
      <c r="K233" s="5"/>
      <c r="L233" s="33">
        <f t="shared" si="25"/>
        <v>1872363.04</v>
      </c>
      <c r="M233" s="34"/>
      <c r="N233" s="34"/>
      <c r="O233" s="34"/>
      <c r="P233" s="5"/>
      <c r="Q233" s="35"/>
    </row>
    <row r="234" spans="1:17" s="1" customFormat="1" ht="15.75" thickBot="1" x14ac:dyDescent="0.3">
      <c r="A234" s="36">
        <v>42339</v>
      </c>
      <c r="B234" s="9">
        <f t="shared" si="29"/>
        <v>1749872</v>
      </c>
      <c r="C234" s="37">
        <f t="shared" si="29"/>
        <v>122491.04000000001</v>
      </c>
      <c r="D234" s="37">
        <f t="shared" si="29"/>
        <v>0</v>
      </c>
      <c r="E234" s="37">
        <f t="shared" si="29"/>
        <v>0</v>
      </c>
      <c r="F234" s="6"/>
      <c r="G234" s="6"/>
      <c r="H234" s="6"/>
      <c r="I234" s="6"/>
      <c r="J234" s="11">
        <f>(B234+C234+D234+E234+F223/12+H228/12+I223/12)/12*12</f>
        <v>2237238.8718664935</v>
      </c>
      <c r="K234" s="11"/>
      <c r="L234" s="37">
        <f t="shared" si="25"/>
        <v>4109601.9118664935</v>
      </c>
      <c r="M234" s="38">
        <v>360</v>
      </c>
      <c r="N234" s="39">
        <f>(B234+C234+D234+E234+F223/12+H228/12+I223/12+J234/12)/360*M234</f>
        <v>2423675.4445220344</v>
      </c>
      <c r="O234" s="39">
        <f>N234*12%/360*M234</f>
        <v>290841.05334264413</v>
      </c>
      <c r="P234" s="39">
        <f>SUM(L223:L234)+N234+O234</f>
        <v>32628407.653462421</v>
      </c>
      <c r="Q234" s="40"/>
    </row>
    <row r="235" spans="1:17" s="1" customFormat="1" x14ac:dyDescent="0.25">
      <c r="A235" s="27">
        <v>42370</v>
      </c>
      <c r="B235" s="7">
        <v>1894587</v>
      </c>
      <c r="C235" s="28">
        <f>+B235*0.07</f>
        <v>132621.09000000003</v>
      </c>
      <c r="D235" s="28">
        <v>0</v>
      </c>
      <c r="E235" s="28">
        <v>0</v>
      </c>
      <c r="F235" s="29">
        <f>(B235+C235+D235+E235+H228/12+I235/12)/30*15</f>
        <v>1153408.7326987535</v>
      </c>
      <c r="G235" s="29">
        <f>B229/30*2</f>
        <v>116658.13333333333</v>
      </c>
      <c r="H235" s="4"/>
      <c r="I235" s="29">
        <f>(+B229+C229)*0.5</f>
        <v>936181.52</v>
      </c>
      <c r="J235" s="4"/>
      <c r="K235" s="22">
        <f>+B234*12*0.18/5</f>
        <v>755944.70400000003</v>
      </c>
      <c r="L235" s="28">
        <f t="shared" si="25"/>
        <v>4989401.1800320866</v>
      </c>
      <c r="M235" s="30"/>
      <c r="N235" s="30"/>
      <c r="O235" s="30"/>
      <c r="P235" s="4"/>
      <c r="Q235" s="31">
        <f>+(B235*100/B234)-100</f>
        <v>8.2700334653048913</v>
      </c>
    </row>
    <row r="236" spans="1:17" s="1" customFormat="1" x14ac:dyDescent="0.25">
      <c r="A236" s="32">
        <v>42401</v>
      </c>
      <c r="B236" s="8">
        <f>+B235</f>
        <v>1894587</v>
      </c>
      <c r="C236" s="33">
        <f t="shared" si="29"/>
        <v>132621.09000000003</v>
      </c>
      <c r="D236" s="33">
        <f>+D235</f>
        <v>0</v>
      </c>
      <c r="E236" s="33">
        <f>+E235</f>
        <v>0</v>
      </c>
      <c r="F236" s="5"/>
      <c r="G236" s="5"/>
      <c r="H236" s="5"/>
      <c r="I236" s="5"/>
      <c r="J236" s="5"/>
      <c r="K236" s="5"/>
      <c r="L236" s="33">
        <f t="shared" si="25"/>
        <v>2027208.09</v>
      </c>
      <c r="M236" s="34"/>
      <c r="N236" s="34"/>
      <c r="O236" s="34"/>
      <c r="P236" s="5"/>
      <c r="Q236" s="35"/>
    </row>
    <row r="237" spans="1:17" s="1" customFormat="1" x14ac:dyDescent="0.25">
      <c r="A237" s="32">
        <v>42430</v>
      </c>
      <c r="B237" s="8">
        <f t="shared" ref="B237:E252" si="30">+B236</f>
        <v>1894587</v>
      </c>
      <c r="C237" s="33">
        <f t="shared" si="29"/>
        <v>132621.09000000003</v>
      </c>
      <c r="D237" s="33">
        <f t="shared" si="29"/>
        <v>0</v>
      </c>
      <c r="E237" s="33">
        <f t="shared" si="29"/>
        <v>0</v>
      </c>
      <c r="F237" s="5"/>
      <c r="G237" s="5"/>
      <c r="H237" s="5"/>
      <c r="I237" s="5"/>
      <c r="J237" s="5"/>
      <c r="K237" s="5"/>
      <c r="L237" s="33">
        <f t="shared" si="25"/>
        <v>2027208.09</v>
      </c>
      <c r="M237" s="34"/>
      <c r="N237" s="34"/>
      <c r="O237" s="34"/>
      <c r="P237" s="5"/>
      <c r="Q237" s="35"/>
    </row>
    <row r="238" spans="1:17" s="1" customFormat="1" x14ac:dyDescent="0.25">
      <c r="A238" s="32">
        <v>42461</v>
      </c>
      <c r="B238" s="8">
        <f t="shared" si="30"/>
        <v>1894587</v>
      </c>
      <c r="C238" s="33">
        <f t="shared" si="29"/>
        <v>132621.09000000003</v>
      </c>
      <c r="D238" s="33">
        <f t="shared" si="29"/>
        <v>0</v>
      </c>
      <c r="E238" s="33">
        <f t="shared" si="29"/>
        <v>0</v>
      </c>
      <c r="F238" s="5"/>
      <c r="G238" s="5"/>
      <c r="H238" s="5"/>
      <c r="I238" s="5"/>
      <c r="J238" s="5"/>
      <c r="K238" s="5"/>
      <c r="L238" s="33">
        <f t="shared" si="25"/>
        <v>2027208.09</v>
      </c>
      <c r="M238" s="34"/>
      <c r="N238" s="34"/>
      <c r="O238" s="34"/>
      <c r="P238" s="5"/>
      <c r="Q238" s="35"/>
    </row>
    <row r="239" spans="1:17" s="1" customFormat="1" x14ac:dyDescent="0.25">
      <c r="A239" s="32">
        <v>42491</v>
      </c>
      <c r="B239" s="8">
        <f t="shared" si="30"/>
        <v>1894587</v>
      </c>
      <c r="C239" s="33">
        <f t="shared" si="29"/>
        <v>132621.09000000003</v>
      </c>
      <c r="D239" s="33">
        <f t="shared" si="29"/>
        <v>0</v>
      </c>
      <c r="E239" s="33">
        <f t="shared" si="29"/>
        <v>0</v>
      </c>
      <c r="F239" s="5"/>
      <c r="G239" s="5"/>
      <c r="H239" s="5"/>
      <c r="I239" s="5"/>
      <c r="J239" s="5"/>
      <c r="K239" s="5"/>
      <c r="L239" s="33">
        <f t="shared" si="25"/>
        <v>2027208.09</v>
      </c>
      <c r="M239" s="34"/>
      <c r="N239" s="34"/>
      <c r="O239" s="34"/>
      <c r="P239" s="5"/>
      <c r="Q239" s="35"/>
    </row>
    <row r="240" spans="1:17" s="1" customFormat="1" x14ac:dyDescent="0.25">
      <c r="A240" s="32">
        <v>42522</v>
      </c>
      <c r="B240" s="8">
        <f t="shared" si="30"/>
        <v>1894587</v>
      </c>
      <c r="C240" s="33">
        <f t="shared" si="29"/>
        <v>132621.09000000003</v>
      </c>
      <c r="D240" s="33">
        <f t="shared" si="29"/>
        <v>0</v>
      </c>
      <c r="E240" s="33">
        <f t="shared" si="29"/>
        <v>0</v>
      </c>
      <c r="F240" s="5"/>
      <c r="G240" s="5"/>
      <c r="H240" s="10">
        <f>(B240+C240+D240+E240+F235/12)/30*37</f>
        <v>2618768.0974162603</v>
      </c>
      <c r="I240" s="5"/>
      <c r="J240" s="5"/>
      <c r="K240" s="5"/>
      <c r="L240" s="33">
        <f t="shared" si="25"/>
        <v>4645976.1874162601</v>
      </c>
      <c r="M240" s="34"/>
      <c r="N240" s="34"/>
      <c r="O240" s="34"/>
      <c r="P240" s="5"/>
      <c r="Q240" s="35"/>
    </row>
    <row r="241" spans="1:17" s="1" customFormat="1" x14ac:dyDescent="0.25">
      <c r="A241" s="32">
        <v>42552</v>
      </c>
      <c r="B241" s="8">
        <f t="shared" si="30"/>
        <v>1894587</v>
      </c>
      <c r="C241" s="33">
        <f t="shared" si="30"/>
        <v>132621.09000000003</v>
      </c>
      <c r="D241" s="33">
        <f t="shared" si="30"/>
        <v>0</v>
      </c>
      <c r="E241" s="33">
        <f t="shared" si="30"/>
        <v>0</v>
      </c>
      <c r="F241" s="5"/>
      <c r="G241" s="5"/>
      <c r="H241" s="5"/>
      <c r="I241" s="5"/>
      <c r="J241" s="5"/>
      <c r="K241" s="5"/>
      <c r="L241" s="33">
        <f t="shared" si="25"/>
        <v>2027208.09</v>
      </c>
      <c r="M241" s="34"/>
      <c r="N241" s="34"/>
      <c r="O241" s="34"/>
      <c r="P241" s="5"/>
      <c r="Q241" s="35"/>
    </row>
    <row r="242" spans="1:17" s="1" customFormat="1" x14ac:dyDescent="0.25">
      <c r="A242" s="32">
        <v>42583</v>
      </c>
      <c r="B242" s="8">
        <f t="shared" si="30"/>
        <v>1894587</v>
      </c>
      <c r="C242" s="33">
        <f t="shared" si="30"/>
        <v>132621.09000000003</v>
      </c>
      <c r="D242" s="33">
        <f t="shared" si="30"/>
        <v>0</v>
      </c>
      <c r="E242" s="33">
        <f t="shared" si="30"/>
        <v>0</v>
      </c>
      <c r="F242" s="5"/>
      <c r="G242" s="5"/>
      <c r="H242" s="5"/>
      <c r="I242" s="5"/>
      <c r="J242" s="5"/>
      <c r="K242" s="5"/>
      <c r="L242" s="33">
        <f t="shared" si="25"/>
        <v>2027208.09</v>
      </c>
      <c r="M242" s="34"/>
      <c r="N242" s="34"/>
      <c r="O242" s="34"/>
      <c r="P242" s="5"/>
      <c r="Q242" s="35"/>
    </row>
    <row r="243" spans="1:17" s="1" customFormat="1" x14ac:dyDescent="0.25">
      <c r="A243" s="32">
        <v>42614</v>
      </c>
      <c r="B243" s="8">
        <f t="shared" si="30"/>
        <v>1894587</v>
      </c>
      <c r="C243" s="33">
        <f t="shared" si="30"/>
        <v>132621.09000000003</v>
      </c>
      <c r="D243" s="33">
        <f t="shared" si="30"/>
        <v>0</v>
      </c>
      <c r="E243" s="33">
        <f t="shared" si="30"/>
        <v>0</v>
      </c>
      <c r="F243" s="5"/>
      <c r="G243" s="5"/>
      <c r="H243" s="5"/>
      <c r="I243" s="5"/>
      <c r="J243" s="5"/>
      <c r="K243" s="5"/>
      <c r="L243" s="33">
        <f t="shared" si="25"/>
        <v>2027208.09</v>
      </c>
      <c r="M243" s="34"/>
      <c r="N243" s="34"/>
      <c r="O243" s="34"/>
      <c r="P243" s="5"/>
      <c r="Q243" s="35"/>
    </row>
    <row r="244" spans="1:17" s="1" customFormat="1" x14ac:dyDescent="0.25">
      <c r="A244" s="32">
        <v>42644</v>
      </c>
      <c r="B244" s="8">
        <f t="shared" si="30"/>
        <v>1894587</v>
      </c>
      <c r="C244" s="33">
        <f t="shared" si="30"/>
        <v>132621.09000000003</v>
      </c>
      <c r="D244" s="33">
        <f t="shared" si="30"/>
        <v>0</v>
      </c>
      <c r="E244" s="33">
        <f t="shared" si="30"/>
        <v>0</v>
      </c>
      <c r="F244" s="5"/>
      <c r="G244" s="5"/>
      <c r="H244" s="5"/>
      <c r="I244" s="5"/>
      <c r="J244" s="5"/>
      <c r="K244" s="5"/>
      <c r="L244" s="33">
        <f t="shared" si="25"/>
        <v>2027208.09</v>
      </c>
      <c r="M244" s="34"/>
      <c r="N244" s="34"/>
      <c r="O244" s="34"/>
      <c r="P244" s="5"/>
      <c r="Q244" s="35"/>
    </row>
    <row r="245" spans="1:17" s="1" customFormat="1" x14ac:dyDescent="0.25">
      <c r="A245" s="32">
        <v>42675</v>
      </c>
      <c r="B245" s="8">
        <f t="shared" si="30"/>
        <v>1894587</v>
      </c>
      <c r="C245" s="33">
        <f t="shared" si="30"/>
        <v>132621.09000000003</v>
      </c>
      <c r="D245" s="33">
        <f t="shared" si="30"/>
        <v>0</v>
      </c>
      <c r="E245" s="33">
        <f t="shared" si="30"/>
        <v>0</v>
      </c>
      <c r="F245" s="10"/>
      <c r="G245" s="10"/>
      <c r="H245" s="5"/>
      <c r="I245" s="10"/>
      <c r="J245" s="5"/>
      <c r="K245" s="5"/>
      <c r="L245" s="33">
        <f t="shared" si="25"/>
        <v>2027208.09</v>
      </c>
      <c r="M245" s="34"/>
      <c r="N245" s="34"/>
      <c r="O245" s="34"/>
      <c r="P245" s="5"/>
      <c r="Q245" s="35"/>
    </row>
    <row r="246" spans="1:17" s="1" customFormat="1" ht="15.75" thickBot="1" x14ac:dyDescent="0.3">
      <c r="A246" s="36">
        <v>42705</v>
      </c>
      <c r="B246" s="9">
        <f t="shared" si="30"/>
        <v>1894587</v>
      </c>
      <c r="C246" s="37">
        <f t="shared" si="30"/>
        <v>132621.09000000003</v>
      </c>
      <c r="D246" s="37">
        <f t="shared" si="30"/>
        <v>0</v>
      </c>
      <c r="E246" s="37">
        <f t="shared" si="30"/>
        <v>0</v>
      </c>
      <c r="F246" s="6"/>
      <c r="G246" s="6"/>
      <c r="H246" s="6"/>
      <c r="I246" s="6"/>
      <c r="J246" s="11">
        <f>(B246+C246+D246+E246+F235/12+H240/12+I235/12)/12*12</f>
        <v>2419571.2858429174</v>
      </c>
      <c r="K246" s="11"/>
      <c r="L246" s="37">
        <f t="shared" si="25"/>
        <v>4446779.3758429177</v>
      </c>
      <c r="M246" s="38">
        <v>360</v>
      </c>
      <c r="N246" s="39">
        <f>(B246+C246+D246+E246+F235/12+H240/12+I235/12+J246/12)/360*M246</f>
        <v>2621202.2263298272</v>
      </c>
      <c r="O246" s="39">
        <f>N246*12%/360*M246</f>
        <v>314544.26715957926</v>
      </c>
      <c r="P246" s="39">
        <f>SUM(L235:L246)+N246+O246</f>
        <v>35262776.046780676</v>
      </c>
      <c r="Q246" s="40"/>
    </row>
    <row r="247" spans="1:17" s="1" customFormat="1" x14ac:dyDescent="0.25">
      <c r="A247" s="27">
        <v>42736</v>
      </c>
      <c r="B247" s="7">
        <v>1970342</v>
      </c>
      <c r="C247" s="28">
        <f>+B247*0.07</f>
        <v>137923.94</v>
      </c>
      <c r="D247" s="28">
        <v>0</v>
      </c>
      <c r="E247" s="28">
        <v>0</v>
      </c>
      <c r="F247" s="29">
        <f>(B247+C247+D247+E247+H240/12+I247/12)/30*15</f>
        <v>1205481.8092673442</v>
      </c>
      <c r="G247" s="29">
        <f>B241/30*2</f>
        <v>126305.8</v>
      </c>
      <c r="H247" s="4"/>
      <c r="I247" s="29">
        <f>(+B241+C241)*0.5</f>
        <v>1013604.045</v>
      </c>
      <c r="J247" s="4"/>
      <c r="K247" s="22">
        <f>+B246*12*0.18/5</f>
        <v>818461.58400000003</v>
      </c>
      <c r="L247" s="28">
        <f t="shared" si="25"/>
        <v>5272119.1782673439</v>
      </c>
      <c r="M247" s="30"/>
      <c r="N247" s="30"/>
      <c r="O247" s="30"/>
      <c r="P247" s="4"/>
      <c r="Q247" s="31">
        <f>+(B247*100/B246)-100</f>
        <v>3.9984967700084439</v>
      </c>
    </row>
    <row r="248" spans="1:17" s="1" customFormat="1" x14ac:dyDescent="0.25">
      <c r="A248" s="32">
        <v>42767</v>
      </c>
      <c r="B248" s="8">
        <f>+B247</f>
        <v>1970342</v>
      </c>
      <c r="C248" s="33">
        <f t="shared" si="30"/>
        <v>137923.94</v>
      </c>
      <c r="D248" s="33">
        <f>+D247</f>
        <v>0</v>
      </c>
      <c r="E248" s="33">
        <f>+E247</f>
        <v>0</v>
      </c>
      <c r="F248" s="5"/>
      <c r="G248" s="5"/>
      <c r="H248" s="5"/>
      <c r="I248" s="5"/>
      <c r="J248" s="5"/>
      <c r="K248" s="5"/>
      <c r="L248" s="33">
        <f t="shared" si="25"/>
        <v>2108265.94</v>
      </c>
      <c r="M248" s="34"/>
      <c r="N248" s="34"/>
      <c r="O248" s="34"/>
      <c r="P248" s="5"/>
      <c r="Q248" s="35"/>
    </row>
    <row r="249" spans="1:17" s="1" customFormat="1" x14ac:dyDescent="0.25">
      <c r="A249" s="32">
        <v>42795</v>
      </c>
      <c r="B249" s="8">
        <f t="shared" ref="B249:E258" si="31">+B248</f>
        <v>1970342</v>
      </c>
      <c r="C249" s="33">
        <f t="shared" si="30"/>
        <v>137923.94</v>
      </c>
      <c r="D249" s="33">
        <f t="shared" si="30"/>
        <v>0</v>
      </c>
      <c r="E249" s="33">
        <f t="shared" si="30"/>
        <v>0</v>
      </c>
      <c r="F249" s="5"/>
      <c r="G249" s="5"/>
      <c r="H249" s="5"/>
      <c r="I249" s="5"/>
      <c r="J249" s="5"/>
      <c r="K249" s="5"/>
      <c r="L249" s="33">
        <f t="shared" si="25"/>
        <v>2108265.94</v>
      </c>
      <c r="M249" s="34"/>
      <c r="N249" s="34"/>
      <c r="O249" s="34"/>
      <c r="P249" s="5"/>
      <c r="Q249" s="35"/>
    </row>
    <row r="250" spans="1:17" s="1" customFormat="1" x14ac:dyDescent="0.25">
      <c r="A250" s="32">
        <v>42826</v>
      </c>
      <c r="B250" s="8">
        <f t="shared" si="31"/>
        <v>1970342</v>
      </c>
      <c r="C250" s="33">
        <f t="shared" si="30"/>
        <v>137923.94</v>
      </c>
      <c r="D250" s="33">
        <f t="shared" si="30"/>
        <v>0</v>
      </c>
      <c r="E250" s="33">
        <f t="shared" si="30"/>
        <v>0</v>
      </c>
      <c r="F250" s="5"/>
      <c r="G250" s="5"/>
      <c r="H250" s="5"/>
      <c r="I250" s="5"/>
      <c r="J250" s="5"/>
      <c r="K250" s="5"/>
      <c r="L250" s="33">
        <f t="shared" si="25"/>
        <v>2108265.94</v>
      </c>
      <c r="M250" s="34"/>
      <c r="N250" s="34"/>
      <c r="O250" s="34"/>
      <c r="P250" s="5"/>
      <c r="Q250" s="35"/>
    </row>
    <row r="251" spans="1:17" s="1" customFormat="1" x14ac:dyDescent="0.25">
      <c r="A251" s="32">
        <v>42856</v>
      </c>
      <c r="B251" s="8">
        <f t="shared" si="31"/>
        <v>1970342</v>
      </c>
      <c r="C251" s="33">
        <f t="shared" si="30"/>
        <v>137923.94</v>
      </c>
      <c r="D251" s="33">
        <f t="shared" si="30"/>
        <v>0</v>
      </c>
      <c r="E251" s="33">
        <f t="shared" si="30"/>
        <v>0</v>
      </c>
      <c r="F251" s="5"/>
      <c r="G251" s="5"/>
      <c r="H251" s="5"/>
      <c r="I251" s="5"/>
      <c r="J251" s="5"/>
      <c r="K251" s="5"/>
      <c r="L251" s="33">
        <f t="shared" si="25"/>
        <v>2108265.94</v>
      </c>
      <c r="M251" s="34"/>
      <c r="N251" s="34"/>
      <c r="O251" s="34"/>
      <c r="P251" s="5"/>
      <c r="Q251" s="35"/>
    </row>
    <row r="252" spans="1:17" s="1" customFormat="1" x14ac:dyDescent="0.25">
      <c r="A252" s="32">
        <v>42887</v>
      </c>
      <c r="B252" s="8">
        <f t="shared" si="31"/>
        <v>1970342</v>
      </c>
      <c r="C252" s="33">
        <f t="shared" si="30"/>
        <v>137923.94</v>
      </c>
      <c r="D252" s="33">
        <f t="shared" si="30"/>
        <v>0</v>
      </c>
      <c r="E252" s="33">
        <f t="shared" si="30"/>
        <v>0</v>
      </c>
      <c r="F252" s="5"/>
      <c r="G252" s="5"/>
      <c r="H252" s="10">
        <f>(B252+C252+D252+E252)/30*37</f>
        <v>2600194.6593333334</v>
      </c>
      <c r="I252" s="5"/>
      <c r="J252" s="5"/>
      <c r="K252" s="5"/>
      <c r="L252" s="33">
        <f t="shared" si="25"/>
        <v>4708460.5993333329</v>
      </c>
      <c r="M252" s="34"/>
      <c r="N252" s="34"/>
      <c r="O252" s="34"/>
      <c r="P252" s="5"/>
      <c r="Q252" s="35"/>
    </row>
    <row r="253" spans="1:17" s="1" customFormat="1" x14ac:dyDescent="0.25">
      <c r="A253" s="32">
        <v>42917</v>
      </c>
      <c r="B253" s="8">
        <f t="shared" si="31"/>
        <v>1970342</v>
      </c>
      <c r="C253" s="33">
        <f t="shared" si="31"/>
        <v>137923.94</v>
      </c>
      <c r="D253" s="33">
        <f t="shared" si="31"/>
        <v>0</v>
      </c>
      <c r="E253" s="33">
        <f t="shared" si="31"/>
        <v>0</v>
      </c>
      <c r="F253" s="5"/>
      <c r="G253" s="5"/>
      <c r="H253" s="5"/>
      <c r="I253" s="5"/>
      <c r="J253" s="5"/>
      <c r="K253" s="5"/>
      <c r="L253" s="33">
        <f t="shared" si="25"/>
        <v>2108265.94</v>
      </c>
      <c r="M253" s="34"/>
      <c r="N253" s="34"/>
      <c r="O253" s="34"/>
      <c r="P253" s="5"/>
      <c r="Q253" s="35"/>
    </row>
    <row r="254" spans="1:17" s="1" customFormat="1" x14ac:dyDescent="0.25">
      <c r="A254" s="32">
        <v>42948</v>
      </c>
      <c r="B254" s="8">
        <f t="shared" si="31"/>
        <v>1970342</v>
      </c>
      <c r="C254" s="33">
        <f t="shared" si="31"/>
        <v>137923.94</v>
      </c>
      <c r="D254" s="33">
        <f t="shared" si="31"/>
        <v>0</v>
      </c>
      <c r="E254" s="33">
        <f t="shared" si="31"/>
        <v>0</v>
      </c>
      <c r="F254" s="5"/>
      <c r="G254" s="5"/>
      <c r="H254" s="5"/>
      <c r="I254" s="5"/>
      <c r="J254" s="5"/>
      <c r="K254" s="5"/>
      <c r="L254" s="33">
        <f t="shared" si="25"/>
        <v>2108265.94</v>
      </c>
      <c r="M254" s="34"/>
      <c r="N254" s="34"/>
      <c r="O254" s="34"/>
      <c r="P254" s="5"/>
      <c r="Q254" s="35"/>
    </row>
    <row r="255" spans="1:17" s="1" customFormat="1" x14ac:dyDescent="0.25">
      <c r="A255" s="32">
        <v>42979</v>
      </c>
      <c r="B255" s="8">
        <f t="shared" si="31"/>
        <v>1970342</v>
      </c>
      <c r="C255" s="33">
        <f t="shared" si="31"/>
        <v>137923.94</v>
      </c>
      <c r="D255" s="33">
        <f t="shared" si="31"/>
        <v>0</v>
      </c>
      <c r="E255" s="33">
        <f t="shared" si="31"/>
        <v>0</v>
      </c>
      <c r="F255" s="5"/>
      <c r="G255" s="5"/>
      <c r="H255" s="5"/>
      <c r="I255" s="5"/>
      <c r="J255" s="5"/>
      <c r="K255" s="5"/>
      <c r="L255" s="33">
        <f t="shared" si="25"/>
        <v>2108265.94</v>
      </c>
      <c r="M255" s="34"/>
      <c r="N255" s="34"/>
      <c r="O255" s="34"/>
      <c r="P255" s="5"/>
      <c r="Q255" s="35"/>
    </row>
    <row r="256" spans="1:17" s="1" customFormat="1" x14ac:dyDescent="0.25">
      <c r="A256" s="32">
        <v>43009</v>
      </c>
      <c r="B256" s="8">
        <f t="shared" si="31"/>
        <v>1970342</v>
      </c>
      <c r="C256" s="33">
        <f t="shared" si="31"/>
        <v>137923.94</v>
      </c>
      <c r="D256" s="33">
        <f t="shared" si="31"/>
        <v>0</v>
      </c>
      <c r="E256" s="33">
        <f t="shared" si="31"/>
        <v>0</v>
      </c>
      <c r="F256" s="5"/>
      <c r="G256" s="5"/>
      <c r="H256" s="5"/>
      <c r="I256" s="5"/>
      <c r="J256" s="5"/>
      <c r="K256" s="5"/>
      <c r="L256" s="33">
        <f t="shared" si="25"/>
        <v>2108265.94</v>
      </c>
      <c r="M256" s="34"/>
      <c r="N256" s="34"/>
      <c r="O256" s="34"/>
      <c r="P256" s="5"/>
      <c r="Q256" s="35"/>
    </row>
    <row r="257" spans="1:17" s="1" customFormat="1" x14ac:dyDescent="0.25">
      <c r="A257" s="32">
        <v>43040</v>
      </c>
      <c r="B257" s="8">
        <f t="shared" si="31"/>
        <v>1970342</v>
      </c>
      <c r="C257" s="33">
        <f t="shared" si="31"/>
        <v>137923.94</v>
      </c>
      <c r="D257" s="33">
        <f t="shared" si="31"/>
        <v>0</v>
      </c>
      <c r="E257" s="33">
        <f t="shared" si="31"/>
        <v>0</v>
      </c>
      <c r="F257" s="10"/>
      <c r="G257" s="10"/>
      <c r="H257" s="5"/>
      <c r="I257" s="10"/>
      <c r="J257" s="5"/>
      <c r="K257" s="5"/>
      <c r="L257" s="33">
        <f t="shared" si="25"/>
        <v>2108265.94</v>
      </c>
      <c r="M257" s="34"/>
      <c r="N257" s="34"/>
      <c r="O257" s="34"/>
      <c r="P257" s="5"/>
      <c r="Q257" s="35"/>
    </row>
    <row r="258" spans="1:17" s="1" customFormat="1" ht="15.75" thickBot="1" x14ac:dyDescent="0.3">
      <c r="A258" s="36">
        <v>43070</v>
      </c>
      <c r="B258" s="9">
        <f t="shared" si="31"/>
        <v>1970342</v>
      </c>
      <c r="C258" s="37">
        <f t="shared" si="31"/>
        <v>137923.94</v>
      </c>
      <c r="D258" s="37">
        <f t="shared" si="31"/>
        <v>0</v>
      </c>
      <c r="E258" s="37">
        <f t="shared" si="31"/>
        <v>0</v>
      </c>
      <c r="F258" s="6"/>
      <c r="G258" s="6"/>
      <c r="H258" s="6"/>
      <c r="I258" s="6"/>
      <c r="J258" s="11">
        <f>(B258+C258+D258+E258+F257/12+H252/12+I257/12)/12*11.5</f>
        <v>2228075.9604328703</v>
      </c>
      <c r="K258" s="11"/>
      <c r="L258" s="37">
        <f t="shared" si="25"/>
        <v>4336341.9004328698</v>
      </c>
      <c r="M258" s="38">
        <v>360</v>
      </c>
      <c r="N258" s="39">
        <f>(B258+C258+D258+E258+F257/12+H252/12+I257/12+J258/12)/360*M258</f>
        <v>2510621.8249805169</v>
      </c>
      <c r="O258" s="39">
        <f>N258*12%/360*M258</f>
        <v>301274.61899766204</v>
      </c>
      <c r="P258" s="39">
        <f>SUM(L247:L258)+N258+O258</f>
        <v>36103211.582011729</v>
      </c>
      <c r="Q258" s="40"/>
    </row>
    <row r="259" spans="1:17" s="1" customFormat="1" ht="15.75" thickBot="1" x14ac:dyDescent="0.3">
      <c r="A259" s="42">
        <v>43101</v>
      </c>
      <c r="B259" s="7">
        <v>2139470</v>
      </c>
      <c r="C259" s="43">
        <f>+B259*0.07</f>
        <v>149762.90000000002</v>
      </c>
      <c r="D259" s="43">
        <v>0</v>
      </c>
      <c r="E259" s="43">
        <v>0</v>
      </c>
      <c r="F259" s="44">
        <f>(B259+C259+D259+E259+H252/12+I259/12)/30*15</f>
        <v>1296880.1012222222</v>
      </c>
      <c r="G259" s="44">
        <f>B253/30*2</f>
        <v>131356.13333333333</v>
      </c>
      <c r="H259" s="3"/>
      <c r="I259" s="44">
        <f>(+B253+C253)*0.5</f>
        <v>1054132.97</v>
      </c>
      <c r="J259" s="3"/>
      <c r="K259" s="23">
        <f>+B258*12*0.18/5</f>
        <v>851187.74399999995</v>
      </c>
      <c r="L259" s="43">
        <f t="shared" si="25"/>
        <v>5622789.8485555556</v>
      </c>
      <c r="M259" s="38">
        <v>30</v>
      </c>
      <c r="N259" s="39">
        <f>(B259+C259+D259+E259+F259/12+H259/12+I259/12+J259/12)/360*M259</f>
        <v>207095.88799459874</v>
      </c>
      <c r="O259" s="39">
        <f>N259*12%/360*M259</f>
        <v>2070.9588799459871</v>
      </c>
      <c r="P259" s="39">
        <f>SUM(L259)+N259+O259</f>
        <v>5831956.6954301</v>
      </c>
      <c r="Q259" s="45">
        <f>+(B259*100/B258)-100</f>
        <v>8.583687501966665</v>
      </c>
    </row>
    <row r="260" spans="1:17" ht="15.75" thickBot="1" x14ac:dyDescent="0.3">
      <c r="A260" s="46" t="s">
        <v>20</v>
      </c>
      <c r="B260" s="47">
        <f>SUM(B7:B259)</f>
        <v>289406366</v>
      </c>
      <c r="C260" s="47">
        <f t="shared" ref="C260:P260" si="32">SUM(C7:C259)</f>
        <v>15487917.37999998</v>
      </c>
      <c r="D260" s="47">
        <f t="shared" si="32"/>
        <v>0</v>
      </c>
      <c r="E260" s="47">
        <f t="shared" si="32"/>
        <v>0</v>
      </c>
      <c r="F260" s="47">
        <f t="shared" si="32"/>
        <v>15630614.847735893</v>
      </c>
      <c r="G260" s="47">
        <f t="shared" si="32"/>
        <v>1595927.2</v>
      </c>
      <c r="H260" s="47">
        <f t="shared" si="32"/>
        <v>32450367.295661423</v>
      </c>
      <c r="I260" s="47">
        <f t="shared" si="32"/>
        <v>12608543.769999998</v>
      </c>
      <c r="J260" s="47">
        <f t="shared" si="32"/>
        <v>29796833.58781407</v>
      </c>
      <c r="K260" s="47">
        <f t="shared" si="32"/>
        <v>7841289.0240000002</v>
      </c>
      <c r="L260" s="47">
        <f t="shared" si="32"/>
        <v>404817859.10521126</v>
      </c>
      <c r="M260" s="47"/>
      <c r="N260" s="47">
        <f t="shared" si="32"/>
        <v>32583871.809304748</v>
      </c>
      <c r="O260" s="47">
        <f t="shared" si="32"/>
        <v>3887284.0694371634</v>
      </c>
      <c r="P260" s="47">
        <f t="shared" si="32"/>
        <v>441289014.9839533</v>
      </c>
    </row>
    <row r="261" spans="1:17" s="17" customFormat="1" x14ac:dyDescent="0.25">
      <c r="A261" s="12"/>
      <c r="B261" s="13"/>
      <c r="C261" s="13"/>
      <c r="D261" s="13"/>
      <c r="E261" s="13"/>
      <c r="F261" s="14"/>
      <c r="G261" s="14"/>
      <c r="H261" s="14"/>
      <c r="I261" s="14"/>
      <c r="J261" s="14"/>
      <c r="K261" s="14"/>
      <c r="L261" s="28">
        <f>+L260+N260+O260</f>
        <v>441289014.98395318</v>
      </c>
      <c r="M261" s="15"/>
      <c r="N261" s="16"/>
      <c r="O261" s="16"/>
      <c r="P261" s="16"/>
    </row>
    <row r="262" spans="1:17" x14ac:dyDescent="0.25">
      <c r="A262" s="12"/>
      <c r="B262" s="13"/>
      <c r="C262" s="13"/>
      <c r="D262" s="13"/>
      <c r="E262" s="13"/>
      <c r="F262" s="14"/>
      <c r="G262" s="14"/>
      <c r="H262" s="14"/>
      <c r="I262" s="14"/>
      <c r="J262" s="14"/>
      <c r="K262" s="14"/>
      <c r="L262" s="14"/>
      <c r="M262" s="15"/>
      <c r="N262" s="16"/>
      <c r="O262" s="16"/>
      <c r="P262" s="16"/>
    </row>
    <row r="263" spans="1:17" x14ac:dyDescent="0.25">
      <c r="A263" s="48"/>
      <c r="B263" s="13"/>
      <c r="C263" s="13"/>
      <c r="D263" s="13"/>
      <c r="E263" s="13"/>
      <c r="F263" s="14"/>
      <c r="G263" s="14"/>
      <c r="H263" s="14"/>
      <c r="I263" s="14"/>
      <c r="J263" s="14"/>
      <c r="K263" s="14"/>
      <c r="L263" s="14"/>
      <c r="M263" s="15"/>
      <c r="N263" s="16"/>
      <c r="O263" s="16"/>
      <c r="P263" s="16"/>
    </row>
    <row r="264" spans="1:17" x14ac:dyDescent="0.25">
      <c r="A264" s="12"/>
      <c r="B264" s="13"/>
      <c r="C264" s="13"/>
      <c r="D264" s="13"/>
      <c r="E264" s="13"/>
      <c r="F264" s="14"/>
      <c r="G264" s="14"/>
      <c r="H264" s="14"/>
      <c r="I264" s="14"/>
      <c r="J264" s="14"/>
      <c r="K264" s="14"/>
      <c r="L264" s="14"/>
      <c r="M264" s="15"/>
      <c r="N264" s="16"/>
      <c r="O264" s="16"/>
      <c r="P264" s="16"/>
    </row>
    <row r="265" spans="1:17" s="50" customFormat="1" ht="16.5" customHeight="1" x14ac:dyDescent="0.15">
      <c r="A265" s="49" t="s">
        <v>21</v>
      </c>
      <c r="B265" s="18"/>
      <c r="C265" s="18"/>
      <c r="D265" s="18"/>
      <c r="E265" s="18"/>
      <c r="F265" s="18"/>
      <c r="H265" s="18"/>
      <c r="I265" s="19" t="s">
        <v>28</v>
      </c>
      <c r="J265" s="51"/>
      <c r="K265" s="51"/>
      <c r="L265" s="51"/>
      <c r="M265" s="52"/>
      <c r="N265" s="52"/>
      <c r="O265" s="52"/>
      <c r="P265" s="52"/>
    </row>
    <row r="266" spans="1:17" s="50" customFormat="1" x14ac:dyDescent="0.2">
      <c r="A266" s="49" t="s">
        <v>23</v>
      </c>
      <c r="B266" s="18"/>
      <c r="C266" s="18"/>
      <c r="D266" s="18"/>
      <c r="E266" s="18"/>
      <c r="F266" s="18"/>
      <c r="H266" s="18"/>
      <c r="I266" s="20" t="s">
        <v>29</v>
      </c>
      <c r="J266" s="14"/>
      <c r="K266" s="14"/>
      <c r="L266" s="14"/>
      <c r="M266" s="15"/>
      <c r="N266" s="15"/>
      <c r="O266" s="15"/>
      <c r="P266" s="52"/>
    </row>
    <row r="267" spans="1:17" s="50" customFormat="1" ht="15" customHeight="1" x14ac:dyDescent="0.2">
      <c r="A267" s="53" t="s">
        <v>24</v>
      </c>
      <c r="B267" s="18"/>
      <c r="C267" s="18"/>
      <c r="D267" s="18"/>
      <c r="E267" s="18"/>
      <c r="F267" s="18"/>
      <c r="H267" s="18"/>
      <c r="I267" s="20" t="s">
        <v>22</v>
      </c>
      <c r="J267" s="14"/>
      <c r="K267" s="14"/>
      <c r="L267" s="15"/>
      <c r="M267" s="15"/>
      <c r="N267" s="15"/>
      <c r="O267" s="15"/>
      <c r="P267" s="52"/>
    </row>
    <row r="268" spans="1:17" ht="15.75" x14ac:dyDescent="0.25">
      <c r="A268" s="58">
        <v>44749</v>
      </c>
      <c r="B268" s="59"/>
      <c r="C268" s="1"/>
      <c r="D268" s="1"/>
      <c r="E268" s="1"/>
      <c r="F268" s="1"/>
      <c r="G268" s="21"/>
      <c r="H268" s="1"/>
      <c r="I268" s="1"/>
      <c r="J268" s="14"/>
      <c r="K268" s="14"/>
      <c r="L268" s="15"/>
      <c r="M268" s="15"/>
      <c r="N268" s="15"/>
      <c r="O268" s="15"/>
      <c r="P268" s="15"/>
    </row>
    <row r="269" spans="1:17" x14ac:dyDescent="0.25">
      <c r="A269" s="54" t="s">
        <v>0</v>
      </c>
      <c r="B269" s="1"/>
      <c r="C269" s="1"/>
      <c r="D269" s="1"/>
      <c r="E269" s="1"/>
      <c r="F269" s="1"/>
      <c r="G269" s="1"/>
      <c r="H269" s="1"/>
      <c r="I269" s="1"/>
      <c r="J269" s="14"/>
      <c r="K269" s="15"/>
      <c r="L269" s="15"/>
      <c r="M269" s="15"/>
      <c r="N269" s="15"/>
      <c r="O269" s="15"/>
    </row>
    <row r="270" spans="1:17" x14ac:dyDescent="0.25">
      <c r="A270" s="55"/>
      <c r="K270" s="14"/>
      <c r="L270" s="15"/>
      <c r="M270" s="15"/>
      <c r="N270" s="15"/>
      <c r="O270" s="15"/>
    </row>
    <row r="271" spans="1:17" x14ac:dyDescent="0.25">
      <c r="A271" s="55"/>
      <c r="K271" s="14"/>
      <c r="L271" s="15"/>
      <c r="M271" s="15"/>
      <c r="N271" s="15"/>
      <c r="O271" s="15"/>
    </row>
  </sheetData>
  <mergeCells count="9">
    <mergeCell ref="A268:B268"/>
    <mergeCell ref="A1:Q1"/>
    <mergeCell ref="A2:Q2"/>
    <mergeCell ref="A3:Q3"/>
    <mergeCell ref="A4:Q4"/>
    <mergeCell ref="B5:L5"/>
    <mergeCell ref="M5:O5"/>
    <mergeCell ref="P5:P6"/>
    <mergeCell ref="Q5:Q6"/>
  </mergeCells>
  <pageMargins left="0.70866141732283472" right="0.70866141732283472" top="0.35433070866141736" bottom="0.35433070866141736" header="0.31496062992125984" footer="0.31496062992125984"/>
  <pageSetup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T 401 12 VARIOS</vt:lpstr>
      <vt:lpstr>T 401 09</vt:lpstr>
      <vt:lpstr>TA 367 02 ESTADISTICA</vt:lpstr>
      <vt:lpstr>TA 367 03 ALMACEN</vt:lpstr>
      <vt:lpstr>'T 401 09'!Títulos_a_imprimir</vt:lpstr>
      <vt:lpstr>'T 401 12 VARIOS'!Títulos_a_imprimir</vt:lpstr>
      <vt:lpstr>'TA 367 02 ESTADISTICA'!Títulos_a_imprimir</vt:lpstr>
      <vt:lpstr>'TA 367 03 ALMACEN'!Títulos_a_imprimir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TH-HUMANO</dc:creator>
  <cp:lastModifiedBy>TH-HUMANO</cp:lastModifiedBy>
  <cp:lastPrinted>2021-10-13T19:46:43Z</cp:lastPrinted>
  <dcterms:created xsi:type="dcterms:W3CDTF">2021-09-03T15:10:21Z</dcterms:created>
  <dcterms:modified xsi:type="dcterms:W3CDTF">2022-07-07T23:44:22Z</dcterms:modified>
</cp:coreProperties>
</file>