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GCMA\"/>
    </mc:Choice>
  </mc:AlternateContent>
  <bookViews>
    <workbookView xWindow="0" yWindow="0" windowWidth="24000" windowHeight="9435"/>
  </bookViews>
  <sheets>
    <sheet name="TOTAL" sheetId="1" r:id="rId1"/>
    <sheet name="MEJORAMIENTO INFRAESTRUCTURA" sheetId="2" r:id="rId2"/>
    <sheet name="ADQUISICION BYS" sheetId="3" r:id="rId3"/>
    <sheet name="GESTION TECNOLÓGICA" sheetId="4" r:id="rId4"/>
    <sheet name="OFICINA JUDICIAL" sheetId="5" r:id="rId5"/>
    <sheet name="TALENTO HUMANO" sheetId="6" r:id="rId6"/>
    <sheet name="ASISTENCIA LEGAL" sheetId="7"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4" l="1"/>
  <c r="K15" i="4"/>
  <c r="K10" i="4"/>
  <c r="K9" i="4"/>
  <c r="P5" i="5" l="1"/>
  <c r="P6" i="5"/>
  <c r="K10" i="3"/>
  <c r="K19" i="2"/>
  <c r="K30" i="2"/>
  <c r="K29" i="2"/>
  <c r="K27" i="2"/>
  <c r="K26" i="2"/>
  <c r="K25" i="2"/>
  <c r="K21" i="2"/>
  <c r="K20" i="2"/>
  <c r="K18" i="2"/>
  <c r="K16" i="2"/>
  <c r="K12" i="2"/>
  <c r="K11" i="2" l="1"/>
  <c r="K10" i="2"/>
  <c r="L4" i="7" l="1"/>
  <c r="P4" i="7" s="1"/>
  <c r="P8" i="6"/>
  <c r="P7" i="6"/>
  <c r="P6" i="6"/>
  <c r="P5" i="6"/>
  <c r="P4" i="6"/>
  <c r="P8" i="5"/>
  <c r="P7" i="5"/>
  <c r="L4" i="5"/>
  <c r="P4" i="5" s="1"/>
  <c r="K19" i="4"/>
  <c r="K18" i="4"/>
  <c r="K17" i="4"/>
  <c r="K16" i="4"/>
  <c r="K14" i="4"/>
  <c r="K13" i="4"/>
  <c r="K12" i="4"/>
  <c r="K11" i="4"/>
  <c r="K22" i="4"/>
  <c r="K24" i="4" s="1"/>
  <c r="K11" i="3"/>
  <c r="K12" i="3" s="1"/>
  <c r="K9" i="3"/>
  <c r="K28" i="2"/>
  <c r="K24" i="2"/>
  <c r="K23" i="2"/>
  <c r="K22" i="2"/>
  <c r="K17" i="2"/>
  <c r="K9" i="2"/>
  <c r="K34" i="2" s="1"/>
  <c r="K35" i="2" s="1"/>
  <c r="B10" i="1"/>
  <c r="B11" i="1" s="1"/>
  <c r="P10" i="6" l="1"/>
  <c r="P11" i="6" s="1"/>
  <c r="P11" i="5"/>
  <c r="P12" i="5" s="1"/>
</calcChain>
</file>

<file path=xl/sharedStrings.xml><?xml version="1.0" encoding="utf-8"?>
<sst xmlns="http://schemas.openxmlformats.org/spreadsheetml/2006/main" count="773" uniqueCount="266">
  <si>
    <t>OFICINA JUDICIAL</t>
  </si>
  <si>
    <t>TALENTO HUMANO</t>
  </si>
  <si>
    <t>ASISTENCIA LEGAL</t>
  </si>
  <si>
    <t>MEJORAMIENTO INFRAESTRUCTURA</t>
  </si>
  <si>
    <t>% EJECUCIÓN</t>
  </si>
  <si>
    <t>PROCESOS</t>
  </si>
  <si>
    <t>Rama judicial del Poder Público</t>
  </si>
  <si>
    <t>Consejo Superior de la Judicatura</t>
  </si>
  <si>
    <t>Sala Administrativa</t>
  </si>
  <si>
    <t>Dirección Seccional de Administración  Judicial de Pereira</t>
  </si>
  <si>
    <t>PLAN OPERATIVO 2016 MEJORAMIENTO INFRAESTRUCTURA FISICA</t>
  </si>
  <si>
    <t>AMPLIACION PROYECTO</t>
  </si>
  <si>
    <t>Nº</t>
  </si>
  <si>
    <t>POLITICA</t>
  </si>
  <si>
    <t>ESTRATEGIAS PSD 2015-2018</t>
  </si>
  <si>
    <t>PROGRAMAS</t>
  </si>
  <si>
    <t>PROYECTO NIVEL CENTRAL</t>
  </si>
  <si>
    <t>PROYECTO</t>
  </si>
  <si>
    <t>ACTIVIDADES</t>
  </si>
  <si>
    <t>OBJETIVOS</t>
  </si>
  <si>
    <t>AREA RESPONSABLE</t>
  </si>
  <si>
    <t>INDICADOR DE SEGUIMIENTO DEL PSD</t>
  </si>
  <si>
    <t>%</t>
  </si>
  <si>
    <t>FECHA DE CONTROL</t>
  </si>
  <si>
    <t>CANTIDAD REALIZADA</t>
  </si>
  <si>
    <t>TIPO DE INDICADOR</t>
  </si>
  <si>
    <t>JUSTIFICACIÓN</t>
  </si>
  <si>
    <t>AVANCE</t>
  </si>
  <si>
    <t xml:space="preserve">OBSERVACIONES  </t>
  </si>
  <si>
    <t>INFRAESTRUCTURA JUDICIAL</t>
  </si>
  <si>
    <t>Adquirir, construir y adecuar la infraestructura física al servicio de la Rama Judicial</t>
  </si>
  <si>
    <t>Construcción de infraestructura propia del sector</t>
  </si>
  <si>
    <t>Construcción y Dotación Sedes Despachos Judiciales para Ciudades Intermedias y Cabeceras de Circuito</t>
  </si>
  <si>
    <t>Continuar con la construccion de la Sede Judicial de Apia</t>
  </si>
  <si>
    <t>1) Gestionar los Recursos para la continuar la construccion de la Sede Judicial.
2) Adelantar Proceso contractual respectivo</t>
  </si>
  <si>
    <t>Brindar instalaciones funcionales y dignas para el servidor judicial</t>
  </si>
  <si>
    <t>Director Seccional de Administración Judicial y Coordinación Administrativa y Financiera.</t>
  </si>
  <si>
    <t>(Número Actividades Realizadas/ Número Actividades Programadas)*100</t>
  </si>
  <si>
    <t>semestral</t>
  </si>
  <si>
    <t>N.A</t>
  </si>
  <si>
    <t>GESTION</t>
  </si>
  <si>
    <t>A DICIEMBRE 31 DE 2016, SE ENCUENTRA EN EJECUCION LA FASE I Y SE DEJA ADJUDICADO EL CONTRATO PARA LA EJECUCION DE LA FASE II</t>
  </si>
  <si>
    <t>Adecuar el edificio Palacio de Justicia en Municipio de Quinchía Risaralda</t>
  </si>
  <si>
    <t>anual</t>
  </si>
  <si>
    <t>A DICIEMBRE 31 DE 2016, EL PROYECTO SE ENCUENTRA A ESPERA DE ASIGNACION DE RECURSOS POR PARTE DEL NIVEL CENTRAL</t>
  </si>
  <si>
    <t>Mejoramiento y Mantenimiento de la Infraestructura Propia del Sector</t>
  </si>
  <si>
    <t>Mejoramiento y mantenimiento de Infraestructura Propia del Sector</t>
  </si>
  <si>
    <t>Continuar la Implementación de Jardines verticales  en las Areas de Circulación del palacio de Justicia de Pereira</t>
  </si>
  <si>
    <t>La implementacion de sistemas naturales para mejorar las condiciones higrotermicas de los espacios, de acuerdo al Manual de Espacios Fisicos saludables, es un compromiso de esta administración tanto para los servidores judiciales como para los usuarios del servicio, en cuanto a la mejora de las instalaciones acordes a las necesidades de los usuarios internos y externos</t>
  </si>
  <si>
    <t>Suministrar e instalar  pasamanos en acero inoxidable en zonas de circulación y escaleras del Palacio de Justicia de Pereira según normativa vigente de accesibilidad en Edificios Públicos y Manual de Espacios Físicos Saludables</t>
  </si>
  <si>
    <t>1) RealizarEstudio Previo. 2) Gestionar los Recursos. 3) Adelantar Proceso contractual respectivo. 4) Cotratacion y ejecucion.</t>
  </si>
  <si>
    <t>La instalación de pasamanos adicionales y la sustitucion de otros, forma parte del programa de adecuacion para el cumplimiento de la normativa en materia de accesibilidad en el interior y exterior del Palacio de Justicia de Pereira.</t>
  </si>
  <si>
    <t xml:space="preserve">A DICIEMBRE 31 DE 2016, SE ENCUENTRA EN EJECUCION </t>
  </si>
  <si>
    <t>Iniciar Segunda  etapa de Instalación de barrera Vegetal en fachadas, para mejorar condiciones térmicas de los despachos judiciales  del Palacio de Justicia de Pereira.</t>
  </si>
  <si>
    <t>1) Realizar Estudio Previo. 2) Gestionar los Recursos. 3) Adelantar Proceso contractual respectivo. 4) Cotratacion y ejecucion.</t>
  </si>
  <si>
    <t>El confort térmico forma parte importante en el desarrollo de las actividades del servidor judicial, con este sistema se espera mejorar las condiciones de deslumbramiento e incidencia solar de una manera natural</t>
  </si>
  <si>
    <t>En el mes de diciembre del 2015, se instalon el sistema piloto  de cobertura vegetal. Se evaluaran los indicadores de funcionamiento del sistema para aplicarlo en otras fachadas.</t>
  </si>
  <si>
    <t>Continuar (II Fase) con la Modificacion de ventanales de Despachos judiciales de la Torre A del Palacio de Justicia de Pereira,</t>
  </si>
  <si>
    <t>El confort térmico forma parte importante en el desarrollo de las actividades del servidor judicial, con estas medidas, se permitirá aumentar el volumen de aire renovado de manera natural en cada despacho, mejorando las condiciones térmicas y de ventilación, partiendo de los resultados obtenidos en las plantas 4ta y 5ta de la torre A.</t>
  </si>
  <si>
    <t xml:space="preserve">Continuar con la Rehabilitacion de techos de pasillos de torre A Planta 3ra </t>
  </si>
  <si>
    <t>Debido al avanzado estado de deterioro encontrado en la planta 2da, la cuantia del contrato inicial se agoto sin poder intervenir la planta 3ra.</t>
  </si>
  <si>
    <t>Continuar la Sustitución de cielo raso existente por sistema fibra mineral. Torre C. Planta 2da y 3ra. Despachos de magistrados.</t>
  </si>
  <si>
    <t>Brindar instalaciones funcionales y dignas para el servicio judicial</t>
  </si>
  <si>
    <t xml:space="preserve">La sustitucion del cielo raso, forma parte de las tareas de renovación de despachos de magistrados, retirando acabados antiguos deteriorados por el uso </t>
  </si>
  <si>
    <t>Contratar Mantenimiento por 1 año de paisajismo y jardines de zonas comunes, en el Palacio de Justicia de Pereira.(seguimiento, control y mantenimiento correctivo)</t>
  </si>
  <si>
    <t>Garantizar el funcionamiento de los sistemas de riego de manera eficiente, asi como el mantenimiento de las especies vegetales de los jardines verticales, con personal idoneo.</t>
  </si>
  <si>
    <t>A DICIEMBRE 31 DE 2016, EL MANTENIMIENTO SE CONTRATO Y SE EJECUTO DUARANTE TODOS LOS MESES</t>
  </si>
  <si>
    <t>Iniciar la Rehabilitación estructural parcial e impermeabilizacion de rampa de acceso al Estacionamiento del Palacio de Justicia de Pereira</t>
  </si>
  <si>
    <t>Garantizar la durabilidad de los elementos estructurales del Edificio.</t>
  </si>
  <si>
    <t>Iniciar el proyecto de Suministro, actualización e instalación del sistema de Alarma, Evacuación y Detención de Incendio para la Torre A, B y C del Palacio de Justicia de Pereira</t>
  </si>
  <si>
    <t>Garantizar la seguridad de los servidores judiciales y usuarios del Palacio de Justicia de Pereira,  en caso de emergencia o incendio.</t>
  </si>
  <si>
    <t>Instalar papel polarizado en ventanas de la fachada Este y Oeste, con filtro UV  para mejorar confort térmico  en despachos y juzgados del Palacio de Justicia de Pereira</t>
  </si>
  <si>
    <t>Mejorar las condiciones termicas y de iluminacion de oficinas, con incidencia solar directa en sus puertas o ventanas.</t>
  </si>
  <si>
    <t>Adecuar y renovar las  instalaciones de energia y datos de  Oficina de Titulos del Palacio de Justicia de Pereira</t>
  </si>
  <si>
    <t>Acondicionar espacios de acuerdo a los requerimientos funcionales y renovacion de red electrica y de datos</t>
  </si>
  <si>
    <t>Servicio de mantenimiento correctivo (rehabilitacion) del tanque de almacenamiento de combustible y accesorios de planta generadora de emergencia del Palacio de Justicia de Pereira</t>
  </si>
  <si>
    <t>Garantizar la seguridad de uso de la planta de generacion de emergencia.</t>
  </si>
  <si>
    <t>EJECUTADO  EN EL MES DE AGOSTO DE 2016</t>
  </si>
  <si>
    <t>Servicio de mantenimiento correctivo (rehabilitacion) de sistema de  almacenamiento de agua (reserva) para sistema de extincion de incendios.</t>
  </si>
  <si>
    <t>Garantizar la integridad estructural del vaso que almacena el agua, asi como mejorar su acceso para mantenimiento.</t>
  </si>
  <si>
    <t>Servicio de mantenimiento de los equipos electrónicos de seguridad y emergencia (sistema integrado de deteccion de incendio y sistema magnetico de puertas) del Palacio de Justicia de Pereira.</t>
  </si>
  <si>
    <t>Mantener en correcto funcionamiento el sistema actual de alarma y deteccion de incendio del Palacio de Justicia de Pereira.</t>
  </si>
  <si>
    <t>Modernizacion de la Celda de Medida y Celda de Proteccion ubicadas en la Subestacion.</t>
  </si>
  <si>
    <t>Mejorar las condiciones de seguridad en el uso y mantenimiento de las instalaciones electricas de la subestacion.</t>
  </si>
  <si>
    <t>Pendiente de Asignación de Presupuesto</t>
  </si>
  <si>
    <t xml:space="preserve"> Instalación de Reconectador de 33 kV en reemplaso de cajas primarias existntes.</t>
  </si>
  <si>
    <t>Garantizar la seguridad de los operarios del sistema en el momento de cortes programados, asi como la eficiencia del procedimiento y la integridad de las instalaciones y equipos.</t>
  </si>
  <si>
    <t>Rehabilitacion de barandas de concreto armado (primera fase) en terrazas de Palacio de Justicia de Pereira.</t>
  </si>
  <si>
    <t>Garantizar la integridad estructural de estos elementos, y la seguridad de los usuarios y servidores judiciales.</t>
  </si>
  <si>
    <t>Mantenimiento preventivo y correctivo de instalaciones y elementos constructivos (cubiertas, instalaciones sanitarias, fachadas y paredes), de las Sedes Judiciales de Dosquebradas y Palacio de Justicia de Pereira</t>
  </si>
  <si>
    <t>Recuperar y mantenter el correcto estado de conservacion de los elementos constructivos de las distintas sedes judiciales</t>
  </si>
  <si>
    <t>Estudio de Diagnostico Estructural, analisis de Vulnerabilidad Sismica y Patologias para la Estructura de la Sede Judicial de Belen de Umbria</t>
  </si>
  <si>
    <t>Evaluar las causas y soluciones a la patologia estructural detectada en el Edificio de la Sede Judicial de Belen de Umbria.</t>
  </si>
  <si>
    <t>Adecuación de areas para instalación de Salas de Audiencias para la implementacion del Sistema Oralidad Civil Familia en Sede Judicial de Santa Rosa</t>
  </si>
  <si>
    <t>Redistribuir y habilitar el espacio para la instalación de Salas de Audiencias requeridas por el Sistema Civil Familia en la Sede Judicial de Santa Rosa.</t>
  </si>
  <si>
    <t>Adecuación de areas para instalación de Salas de Audiencias para la implementacion del Sistema Oralidad Civil Familia en Sede Judicial de Belen de Umbria</t>
  </si>
  <si>
    <t>Redistribuir y habilitar el espacio para la instalación de Salas de Audiencias requeridas por el Sistema Civil Familia en la Sede Judicial de Belen de Umbria.</t>
  </si>
  <si>
    <t>PLAN OPERATIVO 2016 ADQUISICION DE BIENES Y SERVICIOS</t>
  </si>
  <si>
    <t xml:space="preserve">Modernizar el mobiliario al servicio de los Despachos Judiciales con forme a los lineamientos ergonomicos planteados en los programas de salud ocupacional </t>
  </si>
  <si>
    <t>Adquisición, producción y mantenimiento de la dotación propia del sector</t>
  </si>
  <si>
    <t>Adquisicion de mobiliario con diseños acorde los espacios y diseño de los inmuebles que permitan optimizar los espacios fisicos y brinden confor a los servidores judiciales.</t>
  </si>
  <si>
    <t>Brindar elementos funcionales y modernos  que cumplan con estanderes ergonomicos  para el servicio judicial</t>
  </si>
  <si>
    <t>Modernizar el mobiliario al servicio de los Despachos Judiciales con forme a los lineamientos ergonomicos planteados en los programas de salud ocupacional.</t>
  </si>
  <si>
    <t>Mantenimiento preventivo y correctivo de 64 archivos rodantes para las Sedes Judiciales.</t>
  </si>
  <si>
    <t>PLAN OPERATIVO 2016 GESTION TECNOLOGICA</t>
  </si>
  <si>
    <t>TECNOLOGIA</t>
  </si>
  <si>
    <t>Desarrollar el Plan Estratégico Tecnológico de la Rama Judicial</t>
  </si>
  <si>
    <t>Sistematización de Despachos Judiciales a Nivel Nacional</t>
  </si>
  <si>
    <t>Capacitar a los empleados encargados del manejo de los equipos en las audiencias en el nuevo Software Cicero</t>
  </si>
  <si>
    <t>Fortalecer la Gestión Judicial de la Administración de Justicia a partir de la modernización y tecnificación de los modelos de gestión alineados al PET (Modelos de Despacho Judicial Virtual y Móvil)</t>
  </si>
  <si>
    <t>Coordinador Administrativo del área Administrativa y Financiera</t>
  </si>
  <si>
    <t>Instalar un sistema de calificación del servicio  en la oficina de reparto.</t>
  </si>
  <si>
    <t>PROTECCIÓN Y SEGURIDAD</t>
  </si>
  <si>
    <t>Ofrecer niveles de seguridad integrales a los servidores y bienes al servicio de la Rama Judicial</t>
  </si>
  <si>
    <t>Adquisición, Producción y Mantenimiento de la Dotación Propia del Sector</t>
  </si>
  <si>
    <t>Protección y Fortalecimiento de la Seguridad de los Funcionarios Judiciales a Nivel Nacional</t>
  </si>
  <si>
    <t>Carnetización con lectora de tarjeta para el acceso al Palacio de Justicia a todos los servidores judiciales</t>
  </si>
  <si>
    <t>Entregar Carné con lectora de tarjeta para que puedan ingresar a través del sistema de control de Acceso del Palacio de Justicia de una manera Agil y oportuna a todos los servidores judiciales que laboran en el Palacio de Justicia</t>
  </si>
  <si>
    <t>Fortalecer la infraestructura de protección de las sedes judiciales a nivel nacional</t>
  </si>
  <si>
    <t>(No. de empleados carnetizados / Total empleados que laboran en el Palacio de Justicia 480)*100</t>
  </si>
  <si>
    <t xml:space="preserve">Fortalecer el Sistema de Cobertura  del CCTV  con cámaras digitales </t>
  </si>
  <si>
    <t>A DICIEMBRE 31 DE 2016, EL PROYECTO SE ENCUENTRA EN ETAPA DE EJECUCION</t>
  </si>
  <si>
    <t>Suministro e instalación del Sistema de Almacenamiento de videos (NAS) del CCTV</t>
  </si>
  <si>
    <t xml:space="preserve">Adecuación del Espacio Físico del  Centro de Control  del CCTV </t>
  </si>
  <si>
    <t>Instalar Sistema de Portal Cautivo en el Palacio de Justica</t>
  </si>
  <si>
    <t>Instalar un sistema que permita controlar a los usuarios que se conectan a Internet a través de WiFi en el Palacio de Justicia, para que liberen el canal cada tiempo determinado (tengan que volver a loguearsen).</t>
  </si>
  <si>
    <t>Fortalecer el uso del correo electrónico institucional en la Rama Judicial</t>
  </si>
  <si>
    <t>1) Identificar la Población Objeto de la Capacitación, 2) Preparar Campaña y Capacitación 3) Realizar convocatoria para garantizar la asistencia y utilización 4) Realizar campaña para fortalecer el uso del correo institucional en nuestra Seccional, además de hacer seguimiento a todos los correos sobre su uso.</t>
  </si>
  <si>
    <t>Implementar y Capacitar a los y las Servidores de la Rama Judicial en el uso y manejo de las tecnologías de la información y las comunicaciones</t>
  </si>
  <si>
    <t>1) Coordinador Administrativo del área Administrativa y Financiera.  2) Ingeniero sistemas</t>
  </si>
  <si>
    <t>SE HICIERON CAPACITACIONES PUESTO A PUESTO, SE HICIERON CAMPAÑAS POR COMUNICACIONES PEREIRA, SE ENVIARON CIRCULARES EN AHORRO DE PAPEL SOBRE EL USO DEL CORREO ELECTRONICO</t>
  </si>
  <si>
    <t>Fortalecer el uso de las Extensiones Institucionales en la Rama Judicial</t>
  </si>
  <si>
    <t>1) Identificar la Población Objeto de la Capacitación, 2) Preparar Campaña y Capacitación 3) Realizar convocatoria para garantizar la asistencia y utilización 4) Realizar campaña para fortalecer el uso de las extensiones para llamadas a telefonos fijos institucionales en nuestra Seccional.</t>
  </si>
  <si>
    <t>SE HICIERON CAPACITACIONES PUESTO A PUESTO, SE HICIERON CAMPAÑAS POR COMUNICACIONES PEREIRA, SE ENVIARON DIRECTORIOS TELEFONICOS DE LAS EXTENSIONES</t>
  </si>
  <si>
    <t>Migración de los usuarios del Dominio Risdisaj2 a nuevo Directorio Activo de la Rama Judicial</t>
  </si>
  <si>
    <t>1) Creación de usuarios y equipos en el nuevo Dominio. 2) Cambiar todos los computadores al nuevo Dominio. 3) Configurar nuevamente los recursos y periféricos en cada despacho</t>
  </si>
  <si>
    <t>Migrar a todos los usuarios de la Seccional al nuevo Directorio Activo de la Rama Judicial, ofreciendo mayor segurdad y control de los equipos</t>
  </si>
  <si>
    <t>Ingeniero Sistemas, area de Gestión Tecnológica.</t>
  </si>
  <si>
    <t>Administración, atención, control y organización institucional para la administración del Estado.</t>
  </si>
  <si>
    <t>Apoyo al fortalecimiento de los servicios de justicia a nivel nacional-BID</t>
  </si>
  <si>
    <t>Descontaminación visual en los ascensores y pasillos del Palacio de Justicia</t>
  </si>
  <si>
    <t>1) Definir material a difundir por el sistema de pantallas informativas 2) Realizar campañas en los despachos sobre la contaminación visual. 3) Solicitar el envío  del material a presentar a la Desaj. 4) Definir el  cronograma de presentación de los audios. 5) Adecuar las pantallas digitales para proyectar la información</t>
  </si>
  <si>
    <t>Mejorar la calidad de la información jurisprudencial</t>
  </si>
  <si>
    <t>SE REALIZARON TODAS LAS ACTIVIDADES PROGRAMADAS EN EL AÑO 2016</t>
  </si>
  <si>
    <t>Adecuación del Sistema de Audio en los corredores del  Palacio de Justicica</t>
  </si>
  <si>
    <t>Dirección Seccional de Administración Judicial de Pereira</t>
  </si>
  <si>
    <t>PLAN OPERTIVO OFICINA JUDICIAL</t>
  </si>
  <si>
    <t>POLITICA PSD 2015-2018</t>
  </si>
  <si>
    <t>ESTRATEGIAS (PSD 2015-2018)</t>
  </si>
  <si>
    <t>PROGRAMAS (Plan Estratégico 2015-2018)</t>
  </si>
  <si>
    <t>PROYECTO NIVEL CENTRAL (Plan de Inversiones 2015-2018)</t>
  </si>
  <si>
    <t>PROYECTO NIVEL SECCIONAL</t>
  </si>
  <si>
    <t>OBJETIVOS NIVEL SECCIONAL</t>
  </si>
  <si>
    <t>ACTIVIDADES NIVEL SECCIONAL</t>
  </si>
  <si>
    <t>AREA RESPONSABLE NIVEL SECCIONAL</t>
  </si>
  <si>
    <t>INDICADOR DE SEGUIMIENTO DEL PLAN OPERATIVO SECCIONAL</t>
  </si>
  <si>
    <t>CANTIDAD PROYECTADA</t>
  </si>
  <si>
    <t>PERIODICIDAD DE LA MEDICION</t>
  </si>
  <si>
    <t>MEDICION DE LA VARIABLE AL PERIODO</t>
  </si>
  <si>
    <t>MEDICION DEL INDICADOR</t>
  </si>
  <si>
    <t>ANALISIS DEL INDICADOR - OBSERVACIONES</t>
  </si>
  <si>
    <t>1.</t>
  </si>
  <si>
    <t>Democratización de la Administración de Justicia (Numeral 3.6 PSD 2015-2018)</t>
  </si>
  <si>
    <t>Optimizar el registro de Jueces de Paz y de Reconsideración, Abogados, Auxiliares de la Justicia y de Consultorios Jurídicos (Numeral 3.6.2.3 PSD 2015-2018)</t>
  </si>
  <si>
    <t>Adquisición y/o producción de equipos, materiales, suministros y servicios propios del sector</t>
  </si>
  <si>
    <t>Implementación y fortalecimiento de la Unidad de Registro Nacional de Abogados - Auxiliares de la Justicia, sistemas de control información y publicaciones a nivel nacional</t>
  </si>
  <si>
    <t>Mantenera actualizada la lista Auxiliares de la Justicia, como responsabilidad de la Oficina Judicial</t>
  </si>
  <si>
    <t>La lista de auxiliar de la justicia debe actualizarse, en cumplimiento de los Acuerdos expedidos por el Consejo Superior de la Judicatura y en los periodos determinados para ello</t>
  </si>
  <si>
    <t>Llevar y mantener actualizado el registro de auxiliares de la justicia, conforme a los lineamientos del Consejo Superior de la Judicatura</t>
  </si>
  <si>
    <t>1.) Elaborar cronograma para la inscripción de nuevas personas interesadas en integrar la lista. 2.) Publicar convocatoria y recibir hojas de vida. 3.) Estudio hojas de vida. 4.) Publicación listado de admitidos e inadmitidos. 5.) Resolver objeciones. 6.) Constitución Póliza para Secuestres. 7.) Publicación Lista Definitiva. 8.) Envio de la lista a los Despachos Judiciales e Inspecciones de Policía</t>
  </si>
  <si>
    <t>(Nº de personas admitidas / Nº de inscritas)*100</t>
  </si>
  <si>
    <t>ANUAL</t>
  </si>
  <si>
    <t>Instalar software diseñado para el nombramiento de Auxiliares de la Justicia en los Despachos Judiciales del Distrito</t>
  </si>
  <si>
    <t>Instalación Software de Auxiliares de la Justicia  en los Despachos Judiciales del Distrito.</t>
  </si>
  <si>
    <t>Llevar y mantener actualizado el registro de auxiliares de la justicia</t>
  </si>
  <si>
    <t xml:space="preserve">1. Remitir comunicación solicitando el envío del software                                                                            2. la instalación del Software </t>
  </si>
  <si>
    <t>(Nro. De equipos con Softweare instalado / Nro de Comuputadores destinados para el proceso)</t>
  </si>
  <si>
    <t>Se cumplió al mes de junio  ya que se remitió la comunicación.  La Urna solicitó los datos de la persona responsable del manejo del programa.                                                Se remitió comunicación a la Unidad, solicitando el software DESAJP13-715</t>
  </si>
  <si>
    <t>Carnetizar los Auxiliares de la Justicia</t>
  </si>
  <si>
    <t>Debe contarse con la identificación plena de los auxiliares de la justicia a través del carné.</t>
  </si>
  <si>
    <t xml:space="preserve">Dar cumplimiento a la normatividad que autoriza el ejercicio de Auxiliares de la Justicia </t>
  </si>
  <si>
    <t>(No. de Auxiliares de la Justicia Carnetizados/ No.  de Auxiliares de la Justicia a carnetizar por período)</t>
  </si>
  <si>
    <t>Fortalecer el sistema de atención al ciudadano. (Numeral 3.6.2.1. PSD 2015-2018)</t>
  </si>
  <si>
    <t>Adquisición, producción y mantenimiento de la dotación administrativa</t>
  </si>
  <si>
    <t>Fortalecimiento de los sistemas de información, comunicaciones y documentación de la Rama Judicial a nivel nacional</t>
  </si>
  <si>
    <t>Encuestar a los clientes internos y externos frente a la  satisfacción del servicio prestado</t>
  </si>
  <si>
    <t xml:space="preserve">Se requiere medir la satisfacción del cliente para concretar planes de intervención </t>
  </si>
  <si>
    <t>Mejorar la calidad de la información y la prestación de servicio</t>
  </si>
  <si>
    <t>1.  Elaborar la encuesta                                                            2. Aprobación de la encuesta por el Director             3. Desarrollo de la encuesta por los usuarios        4.  Análisis y estadística de las encuestas                                      5. Plan de mejoramiento de acuerdo a los resultados de la encuesta</t>
  </si>
  <si>
    <t>(No, de encuestas realizadas/No de encuestas entregadas * 100)</t>
  </si>
  <si>
    <t>SEMESTRAL</t>
  </si>
  <si>
    <t>Adecuación del archivo de procesos termiandos conforme a la normativa vigente</t>
  </si>
  <si>
    <t xml:space="preserve">Se requiere garantizar el control de los archivos terminados entregados a la Oficina Judicial para su guarda y custodia, conforme a los lienamientos del Comité Nacional y Seccional de Archivo de la Rama Judicial </t>
  </si>
  <si>
    <t>Organizar los archivos de procesos terminados y documentación de la Rama Judicial conforme a las TRD y TVD.</t>
  </si>
  <si>
    <t>1. Depuración de los expedientes (selección y conservación de los documentos)                               2. Sistematización de la documentación que reposa en el archivo.                                                          3. Traslado a la sede externa de las cajas de archivo central.</t>
  </si>
  <si>
    <t>(No. de cajas de archivo depuraedas /No. Cajas de archivo a depurara *100)</t>
  </si>
  <si>
    <t>,</t>
  </si>
  <si>
    <t xml:space="preserve">PLAN OPERTIVO AREA DE TALENTO HUMANO </t>
  </si>
  <si>
    <t>DESARROLLO DEL TALENTO HUMANO (Numeral 3.3. PSD 2015-2015)</t>
  </si>
  <si>
    <t>Desarrollar las competencias laborales en el servidor judicial (Numeral 3.3.2.1. PSD 2015-2018)</t>
  </si>
  <si>
    <t>Divulgacion, asistencia tecnica y capacitacion del recurso humano</t>
  </si>
  <si>
    <t>Capacitación, formación de funcionarios y empleados judiciales y del personal administrativo.</t>
  </si>
  <si>
    <t>Mejoramiento de las habilidades y competencias del personal adscrito a la Direccion Seccional de Administración Judicial de Pereira</t>
  </si>
  <si>
    <t>Se identifican necesidades de capacitación para los servidores de la Dirección Seccional de Administración Judicial, en temas realacionados con la misión de la entidad</t>
  </si>
  <si>
    <t xml:space="preserve">Afianzar los conocimientos, habilidades y competencias del  personal adscrito a la Dirección Seccional de Administración Judicial de Pereira </t>
  </si>
  <si>
    <t>1.) Suscribir convenios de alianza estratégica para capacitación del personal con la ESAP, Comfamilar, SENA y A.F.P                      2.) Ejecutar el plan de capacitaciones del programa de competencias laborales</t>
  </si>
  <si>
    <t>Talento Humano</t>
  </si>
  <si>
    <t>(Número de actividades de capacitación ejecutadas / Número de actividades programadas) * 100</t>
  </si>
  <si>
    <t>GESTIÓN</t>
  </si>
  <si>
    <t>Crear un clima laboral apropiado en la Rama Judicial (Numeral 3.3.2.2 PSD 2015-2018)</t>
  </si>
  <si>
    <t>Proteccion y bienestar social del recurso humano</t>
  </si>
  <si>
    <t>Capacitación, formulación, implementación y fortalecimiento de programas de Bienestar Social para los servidores judiciales a nivel nacional.</t>
  </si>
  <si>
    <t>Fortalecimiento de los programas de Bienestar Social para los servidores de la Rama Judicial en Risaralda</t>
  </si>
  <si>
    <t>Se identifican necesidades de bienestar para los servidores de la Rama Judicial en Risarada Judicial</t>
  </si>
  <si>
    <t>Brindar espacio de bienestar social que contribuyan a mejoramiento de la calidad de vida de los servidores judiciales en Risaralda</t>
  </si>
  <si>
    <t>1.) Gestionar  alianzas Estratégicas  con entidades financieras y cooperativas para el apoyo a los programas 2.) Desarrollar las actividades del programa de Bienestar Social</t>
  </si>
  <si>
    <t>Ejecución del proceso de induccion  al personal ingresado a  DESAJ</t>
  </si>
  <si>
    <t>El proceso de inducción es una herramienta fundamental fortalcer la cultura organizacional</t>
  </si>
  <si>
    <t>Realizar el proceso de inducción a las personas que ingresan a la DESAJ</t>
  </si>
  <si>
    <t>1.) Socializar la cartilla laboral, manual del servicio al cliente y código de Ètica y Buen Gobierno</t>
  </si>
  <si>
    <t>(Número de servidores judiciales capacitados / número Total de servidores judiciales nuevos) * 100</t>
  </si>
  <si>
    <t xml:space="preserve">La medición se realiza al 31 de diciembre de 2016. La cantidad se estima en 4 personas, sin embargo, la variable debe modificarse si cambia la cantidad referenciada </t>
  </si>
  <si>
    <t>Realización de actividades de prevención del riesgo osteomuscular para servidores de la Rama Judicial en Risaralda</t>
  </si>
  <si>
    <t>Se hace necesario socializar los beneficios que tiene el realizar actividad física, elemento para mejoramiento de la calidad de vida.</t>
  </si>
  <si>
    <t>Sensibilizar en la prevención del riesgo osteomuscular para los usuarios del gimnasio</t>
  </si>
  <si>
    <t>1.) Identificar la Población Objeto de utilización del gimnasio 2.) Aplicar encuesta de aptitud deportiva  3.) Dar a conocer el funcionamiento del gimnasio</t>
  </si>
  <si>
    <t>(No. de usuarios sensibilizados en prevención del riesgo osteomuscular para utilizar el gimansio/ No. de usuarios programados para sensibilizar en prevención del riesgo osteomuscular para utilziar el gimansio) * 100</t>
  </si>
  <si>
    <t>REDISEÑOS ORGANIZACIONALES (Numeral 3.4. PSD 2015-2015)</t>
  </si>
  <si>
    <t>Adecuación Institucional (Numeral 3.4.3.2 PSD 2015-2018)</t>
  </si>
  <si>
    <t>Implementación de proyecto de digitalización de los actos administrativos y soportes de pago de nómina</t>
  </si>
  <si>
    <t>La limitación de espacios físicos para el archivos de los soportes de nómina y las políticas de gestión ambiental, generan la necesidad de implementar nuevas alternativas para garantizar la guarda y custodia de los documentos</t>
  </si>
  <si>
    <t xml:space="preserve">Establecer el procedimiento para la digitalización de los documentos soportes de nómina. </t>
  </si>
  <si>
    <t>1) Presentar propuesta de implementación 2) Crear digitalmente las carpetas de documentos. 3) Escanear los documentos y guardarlos en la carpeta de documentos</t>
  </si>
  <si>
    <t xml:space="preserve"> (# carpetas digitalizadas/ # total de carpetas con ingreso en 2016) *100    </t>
  </si>
  <si>
    <t>PLAN OPERTIVO AREA DE ASISTENCIA LEGAL</t>
  </si>
  <si>
    <t>Contestación oportuna de derechos de petición</t>
  </si>
  <si>
    <t>Dar oportunamente respuesta a los derechos de petición en los terminos de ley</t>
  </si>
  <si>
    <t>Lograr una comunicación fluida y eficaz entre la Administración Judicial de Pereira y los ciudadanos o particulares</t>
  </si>
  <si>
    <t>1.) Revisar el registro de derechos de petición presentados para el control de terminos. 2.) Contestar dentro del término establecido en la Ley 1755 de 2015, los derechos de petición elevados ante la Seccional</t>
  </si>
  <si>
    <t>(No. de derechos de peticion contestados oportunamente / No. de derechos de peticion recibidos)*100</t>
  </si>
  <si>
    <t>TRIMESTRAL</t>
  </si>
  <si>
    <t>Se debe continuar con el cumplimiento de los términos para resolver peticiones y evitar con ello cometer falta disciplinaria o la interposición de acciones de tutela.</t>
  </si>
  <si>
    <t>ADQUISICION DE BIENES Y SERVICIOS</t>
  </si>
  <si>
    <t>GESTIÓN TECNOLÓGICA</t>
  </si>
  <si>
    <t>1) Realizar el Diseño Arquitectónico Autosustentable y Bioclimático, 2) Gestionar los Recursos para la modernizacion, ampliacion y mejoramiento de los espacios fisicos</t>
  </si>
  <si>
    <t>1) Realizar el Diseño Autosustentable y Bioclimático, 2) Gestionar los Recursos para la modernizacion y mejoramiento de los espacios fisicos de circulación</t>
  </si>
  <si>
    <t>1) Realizar Estudio Previo. 2) Gestionar los Recursos. 3) Adelantar Proceso contractual respectivo.</t>
  </si>
  <si>
    <t>1) Realizar Estudio Previo. 2) Gestionar los Recursos. 3) Adelantar Proceso contractual respectivo..</t>
  </si>
  <si>
    <t>1) Investigar  el alcance de la patologia y  definir sistema de reparacion. 2) Realizar Estudio Previo. 3) Gestionar los Recursos.</t>
  </si>
  <si>
    <t xml:space="preserve">1) Realizar Estudio Previo. 2) Gestionar los Recursos. </t>
  </si>
  <si>
    <t>1) Realizar Estudio Previo. 2) Gestionar los Recursos.</t>
  </si>
  <si>
    <t xml:space="preserve">Se cumplió al 31 de diciembre de 2016. Se remitió la resolución a los Despachos Judiciales e Inspecciones de Policía.                                                  Se elaboró la lista y se remitió a los Despachos Judiciales Resolución DESAJPR16-114 ACTUALIZACION MODALIDAD DE SECUESTRE </t>
  </si>
  <si>
    <t>1. Recibir consignación del pago del carné              2. Diligenciamiento del Formato Múltiples Trámites     3. Elaboración del carne                                               4. Entrega del carne al Auxiliar de la Justicia</t>
  </si>
  <si>
    <t xml:space="preserve">A la fecha se viene ejecutando el proyecto. </t>
  </si>
  <si>
    <t>Encuestas recibidas, analizadas conforme a la ficha técnica. En el mes de diciembre de 2016, se realizó la segunda evaluación.</t>
  </si>
  <si>
    <t>La meta para el año 2016, se establece para depurar 250 cajas de archivo. A 31 de diciembre se logró alcanzar la meta propuesta.</t>
  </si>
  <si>
    <t>Se definieron 10 actividades a desarrollar para el tema de competencias y habilidades. A 31 de diciembre de 2016 se han ejecutado 10 actividades.</t>
  </si>
  <si>
    <t>Se definieron 26 actividades a desarrollar para el tema de bienestar social. A 31 de diciembre de 2016 se han ejecutado 26 actividades.</t>
  </si>
  <si>
    <t>Se realiza sensibilización para la utilziación del gimansio a todo el personal. Del total de los servidores de la planta de personal 98 personas iniciaron el proyecto de intervención.</t>
  </si>
  <si>
    <t>La medición se realiza al 31 de diciembre de 2016. La cantidad se estima en 600 carpetas.</t>
  </si>
  <si>
    <t xml:space="preserve">1) Identificar la Población Objeto de la Capacitación, 2) Preparar la Capacitación. 3) Realizar convocatoria para garantizar la asistencia. </t>
  </si>
  <si>
    <t>CAPACITACIONES REALIZADAS A POCOS FUNCIONARIOS EN DICIEMBRE DE 2016, YA QUE POR LA TERMINACION DEL SERVICIO DE ONSITE EN ESTE MES, NO SE PUDO CONTAR CON EL PERSONAL REQUERIDO PARA DESARROLLAR ESTA ACTIVIDAD.</t>
  </si>
  <si>
    <t>1) RealizarEstudio Previo. 2) Gestionar los Recursos.</t>
  </si>
  <si>
    <t>a la fecha se han entregado 521 carne con lectora, a empleados que laboran en el palacio de justicia y a otros que estan en sedes alternas, pero que requieren ingreso a estas instalaciones</t>
  </si>
  <si>
    <t>1) Realizar Estudio Previo. 2) Gestionar los Recursos. 3) Adelantar Proceso contractual respectivo. 4) Contratacion y ejecucion.</t>
  </si>
  <si>
    <t>1) Definir material a difundir por el sistema de audio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</si>
</sst>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Calibri"/>
      <family val="2"/>
      <scheme val="minor"/>
    </font>
    <font>
      <sz val="11"/>
      <color theme="1"/>
      <name val="Calibri"/>
      <family val="2"/>
      <scheme val="minor"/>
    </font>
    <font>
      <sz val="9"/>
      <color indexed="8"/>
      <name val="Arial"/>
      <family val="2"/>
    </font>
    <font>
      <b/>
      <i/>
      <sz val="12"/>
      <color indexed="8"/>
      <name val="Times New Roman"/>
      <family val="1"/>
    </font>
    <font>
      <b/>
      <sz val="9"/>
      <color indexed="8"/>
      <name val="Arial"/>
      <family val="2"/>
    </font>
    <font>
      <sz val="9"/>
      <color theme="1"/>
      <name val="Trebuchet MS"/>
      <family val="2"/>
    </font>
    <font>
      <sz val="8"/>
      <color indexed="8"/>
      <name val="Arial"/>
      <family val="2"/>
    </font>
    <font>
      <sz val="8"/>
      <color theme="1"/>
      <name val="Arial"/>
      <family val="2"/>
    </font>
    <font>
      <sz val="8"/>
      <color theme="1"/>
      <name val="Calibri"/>
      <family val="2"/>
      <scheme val="minor"/>
    </font>
    <font>
      <b/>
      <i/>
      <sz val="8"/>
      <color indexed="8"/>
      <name val="Arial"/>
      <family val="2"/>
    </font>
    <font>
      <b/>
      <sz val="8"/>
      <color indexed="8"/>
      <name val="Arial"/>
      <family val="2"/>
    </font>
    <font>
      <sz val="8"/>
      <name val="Arial"/>
      <family val="2"/>
    </font>
    <font>
      <u/>
      <sz val="11"/>
      <color theme="10"/>
      <name val="Calibri"/>
      <family val="2"/>
      <scheme val="minor"/>
    </font>
    <font>
      <sz val="10"/>
      <color indexed="8"/>
      <name val="Calibri Light"/>
      <family val="1"/>
      <scheme val="major"/>
    </font>
    <font>
      <sz val="10"/>
      <color theme="1"/>
      <name val="Calibri Light"/>
      <family val="1"/>
      <scheme val="major"/>
    </font>
    <font>
      <sz val="11"/>
      <color theme="1"/>
      <name val="Calibri Light"/>
      <family val="1"/>
      <scheme val="major"/>
    </font>
    <font>
      <sz val="11"/>
      <color indexed="8"/>
      <name val="Calibri Light"/>
      <family val="1"/>
      <scheme val="major"/>
    </font>
    <font>
      <b/>
      <sz val="11"/>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79">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xf>
    <xf numFmtId="2"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 fontId="0" fillId="0" borderId="1" xfId="0" applyNumberFormat="1" applyBorder="1" applyAlignment="1">
      <alignment horizontal="center" vertical="center"/>
    </xf>
    <xf numFmtId="1" fontId="0" fillId="0" borderId="1" xfId="0" quotePrefix="1" applyNumberFormat="1" applyBorder="1" applyAlignment="1">
      <alignment horizontal="center" vertical="center"/>
    </xf>
    <xf numFmtId="2" fontId="2" fillId="2" borderId="1" xfId="0" applyNumberFormat="1" applyFont="1" applyFill="1" applyBorder="1" applyAlignment="1">
      <alignment horizontal="justify" vertical="top" wrapText="1"/>
    </xf>
    <xf numFmtId="2" fontId="2" fillId="2" borderId="1" xfId="0" applyNumberFormat="1" applyFont="1" applyFill="1" applyBorder="1" applyAlignment="1">
      <alignment horizontal="justify" vertical="center" wrapText="1"/>
    </xf>
    <xf numFmtId="0" fontId="5" fillId="4" borderId="1" xfId="0" applyFont="1" applyFill="1" applyBorder="1" applyAlignment="1">
      <alignment horizontal="center" vertical="center" wrapText="1"/>
    </xf>
    <xf numFmtId="1" fontId="0" fillId="0" borderId="0" xfId="0" applyNumberFormat="1"/>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1" fontId="8" fillId="0" borderId="1" xfId="0" applyNumberFormat="1" applyFont="1" applyBorder="1" applyAlignment="1">
      <alignment horizontal="center" vertical="center"/>
    </xf>
    <xf numFmtId="1" fontId="8" fillId="0" borderId="1" xfId="0" quotePrefix="1" applyNumberFormat="1" applyFont="1" applyBorder="1" applyAlignment="1">
      <alignment horizontal="center" vertical="center"/>
    </xf>
    <xf numFmtId="2" fontId="6" fillId="0" borderId="1" xfId="0" applyNumberFormat="1" applyFont="1" applyBorder="1" applyAlignment="1">
      <alignment horizontal="center" vertical="center" wrapText="1"/>
    </xf>
    <xf numFmtId="2" fontId="2" fillId="0" borderId="1" xfId="0" applyNumberFormat="1" applyFont="1" applyBorder="1" applyAlignment="1">
      <alignment horizontal="justify" vertical="center" wrapText="1"/>
    </xf>
    <xf numFmtId="0" fontId="8" fillId="0" borderId="0" xfId="0" applyFont="1"/>
    <xf numFmtId="0" fontId="6" fillId="0" borderId="0" xfId="0" applyFont="1" applyAlignment="1">
      <alignment horizontal="center" vertical="center" wrapText="1"/>
    </xf>
    <xf numFmtId="0" fontId="6" fillId="0" borderId="0" xfId="0" applyFont="1" applyAlignment="1">
      <alignment horizontal="left" vertical="center" wrapText="1"/>
    </xf>
    <xf numFmtId="2" fontId="7" fillId="0" borderId="0" xfId="0" applyNumberFormat="1" applyFont="1" applyAlignment="1">
      <alignment horizontal="center"/>
    </xf>
    <xf numFmtId="0" fontId="7" fillId="0" borderId="0" xfId="0" applyFont="1" applyAlignment="1">
      <alignment horizontal="center"/>
    </xf>
    <xf numFmtId="0" fontId="7" fillId="0" borderId="0" xfId="0" applyFont="1"/>
    <xf numFmtId="0" fontId="9" fillId="0" borderId="0" xfId="0" applyFont="1" applyAlignment="1">
      <alignment horizontal="center"/>
    </xf>
    <xf numFmtId="10" fontId="7" fillId="0" borderId="0" xfId="0" applyNumberFormat="1" applyFont="1" applyAlignment="1">
      <alignment horizontal="center"/>
    </xf>
    <xf numFmtId="0" fontId="10"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2" fontId="7" fillId="0" borderId="1" xfId="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7" fillId="0" borderId="0" xfId="0" applyFont="1" applyFill="1"/>
    <xf numFmtId="0" fontId="11" fillId="0" borderId="1" xfId="0"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top" wrapText="1"/>
    </xf>
    <xf numFmtId="43" fontId="7" fillId="0" borderId="0" xfId="1" applyFont="1"/>
    <xf numFmtId="43" fontId="7" fillId="0" borderId="0" xfId="0" applyNumberFormat="1" applyFont="1"/>
    <xf numFmtId="0" fontId="4" fillId="5" borderId="1" xfId="0" applyFont="1" applyFill="1" applyBorder="1" applyAlignment="1">
      <alignment horizontal="center" vertical="center" wrapText="1"/>
    </xf>
    <xf numFmtId="0" fontId="12" fillId="5" borderId="1" xfId="3"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9" fontId="14" fillId="0" borderId="1" xfId="2" quotePrefix="1" applyFont="1" applyFill="1" applyBorder="1" applyAlignment="1">
      <alignment horizontal="center" vertical="center" wrapText="1"/>
    </xf>
    <xf numFmtId="0" fontId="5" fillId="0" borderId="0" xfId="0" applyFont="1" applyFill="1" applyAlignment="1">
      <alignment vertical="center" wrapText="1"/>
    </xf>
    <xf numFmtId="0" fontId="15" fillId="0" borderId="3" xfId="0" applyFont="1" applyFill="1" applyBorder="1" applyAlignment="1">
      <alignment horizontal="center" vertical="center" wrapText="1"/>
    </xf>
    <xf numFmtId="9" fontId="0" fillId="0" borderId="0" xfId="0" applyNumberFormat="1" applyAlignment="1">
      <alignment horizontal="center"/>
    </xf>
    <xf numFmtId="0" fontId="16"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9" fontId="15" fillId="0" borderId="1" xfId="2" quotePrefix="1"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Border="1" applyAlignment="1">
      <alignment horizontal="center" vertical="center" wrapText="1"/>
    </xf>
    <xf numFmtId="0" fontId="0" fillId="7" borderId="0" xfId="0" applyFill="1"/>
    <xf numFmtId="0" fontId="17" fillId="0" borderId="0" xfId="0" applyFont="1" applyAlignment="1">
      <alignment horizontal="center"/>
    </xf>
    <xf numFmtId="0" fontId="3" fillId="0" borderId="0" xfId="0" applyFont="1" applyAlignment="1">
      <alignment horizontal="center"/>
    </xf>
    <xf numFmtId="2" fontId="0" fillId="2" borderId="1" xfId="0" applyNumberFormat="1" applyFill="1" applyBorder="1" applyAlignment="1">
      <alignment horizontal="center"/>
    </xf>
    <xf numFmtId="0" fontId="0" fillId="0" borderId="0" xfId="0" applyBorder="1" applyAlignment="1">
      <alignment horizontal="center" vertical="center"/>
    </xf>
    <xf numFmtId="0" fontId="0" fillId="0" borderId="2" xfId="0" applyBorder="1" applyAlignment="1">
      <alignment horizontal="center" vertical="center"/>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190500</xdr:colOff>
      <xdr:row>0</xdr:row>
      <xdr:rowOff>35715</xdr:rowOff>
    </xdr:from>
    <xdr:to>
      <xdr:col>2</xdr:col>
      <xdr:colOff>1226343</xdr:colOff>
      <xdr:row>6</xdr:row>
      <xdr:rowOff>24532</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0725" y="35715"/>
          <a:ext cx="1035843" cy="118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619127</xdr:colOff>
      <xdr:row>0</xdr:row>
      <xdr:rowOff>35716</xdr:rowOff>
    </xdr:from>
    <xdr:to>
      <xdr:col>1</xdr:col>
      <xdr:colOff>1658141</xdr:colOff>
      <xdr:row>6</xdr:row>
      <xdr:rowOff>123825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2" y="35716"/>
          <a:ext cx="1039014" cy="1288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542925</xdr:colOff>
      <xdr:row>0</xdr:row>
      <xdr:rowOff>35717</xdr:rowOff>
    </xdr:from>
    <xdr:to>
      <xdr:col>2</xdr:col>
      <xdr:colOff>628650</xdr:colOff>
      <xdr:row>6</xdr:row>
      <xdr:rowOff>95251</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35717"/>
          <a:ext cx="847725" cy="1202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1200150</xdr:colOff>
      <xdr:row>0</xdr:row>
      <xdr:rowOff>0</xdr:rowOff>
    </xdr:from>
    <xdr:to>
      <xdr:col>4</xdr:col>
      <xdr:colOff>1533525</xdr:colOff>
      <xdr:row>1</xdr:row>
      <xdr:rowOff>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0"/>
          <a:ext cx="35909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1200150</xdr:colOff>
      <xdr:row>0</xdr:row>
      <xdr:rowOff>0</xdr:rowOff>
    </xdr:from>
    <xdr:to>
      <xdr:col>4</xdr:col>
      <xdr:colOff>1533525</xdr:colOff>
      <xdr:row>1</xdr:row>
      <xdr:rowOff>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0"/>
          <a:ext cx="35909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1200150</xdr:colOff>
      <xdr:row>0</xdr:row>
      <xdr:rowOff>0</xdr:rowOff>
    </xdr:from>
    <xdr:to>
      <xdr:col>4</xdr:col>
      <xdr:colOff>1533525</xdr:colOff>
      <xdr:row>1</xdr:row>
      <xdr:rowOff>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0"/>
          <a:ext cx="35909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02.%20Anexo%20No%20%203%20Plan%20Estrategico%20Rama%20Judicial%202015-2018-b%20(2).xlsx" TargetMode="External"/><Relationship Id="rId2" Type="http://schemas.openxmlformats.org/officeDocument/2006/relationships/hyperlink" Target="01.%20Plan-sectorial-de-desarrollo-rama-judicial-2015-2018.pdf" TargetMode="External"/><Relationship Id="rId1" Type="http://schemas.openxmlformats.org/officeDocument/2006/relationships/hyperlink" Target="01.%20Plan-sectorial-de-desarrollo-rama-judicial-2015-2018.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03.%20Anexo%20No%20%204%20Plan%20de%20Inversiones%20Rama%20Judicial%202015-2018-b.xls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02.%20Anexo%20No%20%203%20Plan%20Estrategico%20Rama%20Judicial%202015-2018-b%20(2).xlsx" TargetMode="External"/><Relationship Id="rId2" Type="http://schemas.openxmlformats.org/officeDocument/2006/relationships/hyperlink" Target="01.%20Plan-sectorial-de-desarrollo-rama-judicial-2015-2018.pdf" TargetMode="External"/><Relationship Id="rId1" Type="http://schemas.openxmlformats.org/officeDocument/2006/relationships/hyperlink" Target="01.%20Plan-sectorial-de-desarrollo-rama-judicial-2015-2018.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03.%20Anexo%20No%20%204%20Plan%20de%20Inversiones%20Rama%20Judicial%202015-2018-b.xls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02.%20Anexo%20No%20%203%20Plan%20Estrategico%20Rama%20Judicial%202015-2018-b%20(2).xlsx" TargetMode="External"/><Relationship Id="rId2" Type="http://schemas.openxmlformats.org/officeDocument/2006/relationships/hyperlink" Target="01.%20Plan-sectorial-de-desarrollo-rama-judicial-2015-2018.pdf" TargetMode="External"/><Relationship Id="rId1" Type="http://schemas.openxmlformats.org/officeDocument/2006/relationships/hyperlink" Target="01.%20Plan-sectorial-de-desarrollo-rama-judicial-2015-2018.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03.%20Anexo%20No%20%204%20Plan%20de%20Inversiones%20Rama%20Judicial%202015-2018-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1"/>
  <sheetViews>
    <sheetView tabSelected="1" workbookViewId="0">
      <selection activeCell="B9" sqref="B9"/>
    </sheetView>
  </sheetViews>
  <sheetFormatPr baseColWidth="10" defaultRowHeight="15" x14ac:dyDescent="0.25"/>
  <cols>
    <col min="1" max="1" width="33.28515625" customWidth="1"/>
    <col min="2" max="2" width="14" customWidth="1"/>
  </cols>
  <sheetData>
    <row r="3" spans="1:2" x14ac:dyDescent="0.25">
      <c r="A3" s="74" t="s">
        <v>5</v>
      </c>
      <c r="B3" s="74" t="s">
        <v>4</v>
      </c>
    </row>
    <row r="4" spans="1:2" x14ac:dyDescent="0.25">
      <c r="A4" t="s">
        <v>0</v>
      </c>
      <c r="B4">
        <v>100</v>
      </c>
    </row>
    <row r="5" spans="1:2" x14ac:dyDescent="0.25">
      <c r="A5" t="s">
        <v>1</v>
      </c>
      <c r="B5">
        <v>100</v>
      </c>
    </row>
    <row r="6" spans="1:2" x14ac:dyDescent="0.25">
      <c r="A6" t="s">
        <v>2</v>
      </c>
      <c r="B6">
        <v>100</v>
      </c>
    </row>
    <row r="7" spans="1:2" x14ac:dyDescent="0.25">
      <c r="A7" t="s">
        <v>242</v>
      </c>
      <c r="B7">
        <v>100</v>
      </c>
    </row>
    <row r="8" spans="1:2" x14ac:dyDescent="0.25">
      <c r="A8" t="s">
        <v>243</v>
      </c>
      <c r="B8">
        <v>100</v>
      </c>
    </row>
    <row r="9" spans="1:2" x14ac:dyDescent="0.25">
      <c r="A9" t="s">
        <v>3</v>
      </c>
      <c r="B9">
        <v>100</v>
      </c>
    </row>
    <row r="10" spans="1:2" x14ac:dyDescent="0.25">
      <c r="B10">
        <f>SUM(B4:B9)</f>
        <v>600</v>
      </c>
    </row>
    <row r="11" spans="1:2" x14ac:dyDescent="0.25">
      <c r="B11" s="73">
        <f>B10/6</f>
        <v>100</v>
      </c>
    </row>
  </sheetData>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opLeftCell="A29" zoomScale="80" zoomScaleNormal="80" workbookViewId="0">
      <selection activeCell="K34" sqref="K34"/>
    </sheetView>
  </sheetViews>
  <sheetFormatPr baseColWidth="10" defaultRowHeight="15" x14ac:dyDescent="0.25"/>
  <cols>
    <col min="1" max="1" width="3.5703125" bestFit="1" customWidth="1"/>
    <col min="2" max="2" width="23.42578125" bestFit="1" customWidth="1"/>
    <col min="3" max="3" width="20.85546875" bestFit="1" customWidth="1"/>
    <col min="4" max="4" width="15" bestFit="1" customWidth="1"/>
    <col min="5" max="5" width="17.7109375" bestFit="1" customWidth="1"/>
    <col min="6" max="6" width="17.85546875" style="5" bestFit="1" customWidth="1"/>
    <col min="7" max="7" width="20.7109375" bestFit="1" customWidth="1"/>
    <col min="8" max="8" width="15.85546875" style="5" bestFit="1" customWidth="1"/>
    <col min="9" max="9" width="20.85546875" bestFit="1" customWidth="1"/>
    <col min="10" max="10" width="25.140625" bestFit="1" customWidth="1"/>
    <col min="11" max="11" width="8.5703125" customWidth="1"/>
    <col min="12" max="12" width="11.5703125" bestFit="1" customWidth="1"/>
    <col min="13" max="13" width="13" bestFit="1" customWidth="1"/>
    <col min="14" max="14" width="12.85546875" bestFit="1" customWidth="1"/>
    <col min="15" max="15" width="5.7109375" customWidth="1"/>
    <col min="16" max="16" width="27.140625" bestFit="1" customWidth="1"/>
    <col min="17" max="17" width="26.7109375" bestFit="1" customWidth="1"/>
    <col min="18" max="18" width="24.42578125" bestFit="1" customWidth="1"/>
  </cols>
  <sheetData>
    <row r="1" spans="1:18" ht="15.75" x14ac:dyDescent="0.25">
      <c r="A1" s="1"/>
      <c r="B1" s="2"/>
      <c r="C1" s="1"/>
      <c r="D1" s="2"/>
      <c r="E1" s="2"/>
      <c r="F1" s="1"/>
      <c r="G1" s="2"/>
      <c r="H1" s="1"/>
      <c r="I1" s="2"/>
      <c r="J1" s="3" t="s">
        <v>6</v>
      </c>
      <c r="K1" s="2"/>
      <c r="L1" s="4"/>
      <c r="M1" s="4"/>
      <c r="N1" s="4"/>
      <c r="O1" s="4"/>
      <c r="P1" s="4"/>
      <c r="Q1" s="5"/>
      <c r="R1" s="5"/>
    </row>
    <row r="2" spans="1:18" ht="15.75" x14ac:dyDescent="0.25">
      <c r="A2" s="1"/>
      <c r="B2" s="2"/>
      <c r="C2" s="1"/>
      <c r="D2" s="2"/>
      <c r="E2" s="2"/>
      <c r="F2" s="1"/>
      <c r="G2" s="2"/>
      <c r="H2" s="1"/>
      <c r="I2" s="2"/>
      <c r="J2" s="3" t="s">
        <v>7</v>
      </c>
      <c r="K2" s="2"/>
      <c r="L2" s="4"/>
      <c r="M2" s="4"/>
      <c r="N2" s="4"/>
      <c r="O2" s="4"/>
      <c r="P2" s="4"/>
      <c r="Q2" s="5"/>
      <c r="R2" s="5"/>
    </row>
    <row r="3" spans="1:18" ht="15.75" x14ac:dyDescent="0.25">
      <c r="A3" s="1"/>
      <c r="B3" s="2"/>
      <c r="C3" s="1"/>
      <c r="D3" s="2"/>
      <c r="E3" s="2"/>
      <c r="F3" s="1"/>
      <c r="G3" s="2"/>
      <c r="H3" s="1"/>
      <c r="I3" s="2"/>
      <c r="J3" s="3" t="s">
        <v>8</v>
      </c>
      <c r="K3" s="2"/>
      <c r="L3" s="4"/>
      <c r="M3" s="4"/>
      <c r="N3" s="4"/>
      <c r="O3" s="4"/>
      <c r="P3" s="4"/>
      <c r="Q3" s="5"/>
      <c r="R3" s="5"/>
    </row>
    <row r="4" spans="1:18" ht="15.75" x14ac:dyDescent="0.25">
      <c r="A4" s="1"/>
      <c r="B4" s="2"/>
      <c r="C4" s="1"/>
      <c r="D4" s="2"/>
      <c r="E4" s="2"/>
      <c r="F4" s="1"/>
      <c r="G4" s="2"/>
      <c r="H4" s="1"/>
      <c r="I4" s="2"/>
      <c r="J4" s="3" t="s">
        <v>9</v>
      </c>
      <c r="K4" s="2"/>
      <c r="L4" s="4"/>
      <c r="M4" s="4"/>
      <c r="N4" s="4"/>
      <c r="O4" s="4"/>
      <c r="P4" s="4"/>
      <c r="Q4" s="5"/>
      <c r="R4" s="5"/>
    </row>
    <row r="5" spans="1:18" ht="15.75" x14ac:dyDescent="0.25">
      <c r="A5" s="1"/>
      <c r="B5" s="2"/>
      <c r="C5" s="1"/>
      <c r="D5" s="2"/>
      <c r="E5" s="2"/>
      <c r="F5" s="1"/>
      <c r="G5" s="2"/>
      <c r="H5" s="1"/>
      <c r="I5" s="2"/>
      <c r="J5" s="3"/>
      <c r="K5" s="2"/>
      <c r="L5" s="4"/>
      <c r="M5" s="4"/>
      <c r="N5" s="4"/>
      <c r="O5" s="4"/>
      <c r="P5" s="4"/>
      <c r="Q5" s="5"/>
      <c r="R5" s="5"/>
    </row>
    <row r="6" spans="1:18" ht="15.75" x14ac:dyDescent="0.25">
      <c r="A6" s="75" t="s">
        <v>10</v>
      </c>
      <c r="B6" s="75"/>
      <c r="C6" s="75"/>
      <c r="D6" s="75"/>
      <c r="E6" s="75"/>
      <c r="F6" s="75"/>
      <c r="G6" s="75"/>
      <c r="H6" s="75"/>
      <c r="I6" s="75"/>
      <c r="J6" s="75"/>
      <c r="K6" s="75"/>
      <c r="L6" s="75"/>
      <c r="M6" s="75"/>
      <c r="N6" s="75"/>
      <c r="O6" s="75"/>
      <c r="P6" s="75"/>
      <c r="Q6" s="75"/>
      <c r="R6" s="75"/>
    </row>
    <row r="7" spans="1:18" x14ac:dyDescent="0.25">
      <c r="A7" s="1"/>
      <c r="B7" s="2"/>
      <c r="C7" s="1"/>
      <c r="D7" s="2"/>
      <c r="E7" s="2"/>
      <c r="F7" s="1"/>
      <c r="G7" s="2"/>
      <c r="H7" s="1"/>
      <c r="I7" s="2"/>
      <c r="J7" s="2"/>
      <c r="K7" s="6"/>
      <c r="L7" s="1"/>
      <c r="M7" s="4"/>
      <c r="N7" s="4"/>
      <c r="O7" s="4"/>
      <c r="P7" s="76" t="s">
        <v>11</v>
      </c>
      <c r="Q7" s="76"/>
      <c r="R7" s="76"/>
    </row>
    <row r="8" spans="1:18" ht="24" x14ac:dyDescent="0.25">
      <c r="A8" s="7" t="s">
        <v>12</v>
      </c>
      <c r="B8" s="7" t="s">
        <v>13</v>
      </c>
      <c r="C8" s="7" t="s">
        <v>14</v>
      </c>
      <c r="D8" s="7" t="s">
        <v>15</v>
      </c>
      <c r="E8" s="7" t="s">
        <v>16</v>
      </c>
      <c r="F8" s="7" t="s">
        <v>17</v>
      </c>
      <c r="G8" s="7" t="s">
        <v>18</v>
      </c>
      <c r="H8" s="7" t="s">
        <v>19</v>
      </c>
      <c r="I8" s="7" t="s">
        <v>20</v>
      </c>
      <c r="J8" s="7" t="s">
        <v>21</v>
      </c>
      <c r="K8" s="7" t="s">
        <v>22</v>
      </c>
      <c r="L8" s="7" t="s">
        <v>23</v>
      </c>
      <c r="M8" s="7" t="s">
        <v>24</v>
      </c>
      <c r="N8" s="7" t="s">
        <v>25</v>
      </c>
      <c r="O8" s="7"/>
      <c r="P8" s="8" t="s">
        <v>26</v>
      </c>
      <c r="Q8" s="8" t="s">
        <v>27</v>
      </c>
      <c r="R8" s="8" t="s">
        <v>28</v>
      </c>
    </row>
    <row r="9" spans="1:18" ht="165.75" customHeight="1" x14ac:dyDescent="0.25">
      <c r="A9" s="9">
        <v>1</v>
      </c>
      <c r="B9" s="9" t="s">
        <v>29</v>
      </c>
      <c r="C9" s="9" t="s">
        <v>30</v>
      </c>
      <c r="D9" s="10" t="s">
        <v>31</v>
      </c>
      <c r="E9" s="9" t="s">
        <v>32</v>
      </c>
      <c r="F9" s="11" t="s">
        <v>33</v>
      </c>
      <c r="G9" s="12" t="s">
        <v>34</v>
      </c>
      <c r="H9" s="13" t="s">
        <v>35</v>
      </c>
      <c r="I9" s="12" t="s">
        <v>36</v>
      </c>
      <c r="J9" s="11" t="s">
        <v>37</v>
      </c>
      <c r="K9" s="14">
        <f>(2/2)*100</f>
        <v>100</v>
      </c>
      <c r="L9" s="11" t="s">
        <v>38</v>
      </c>
      <c r="M9" s="15" t="s">
        <v>39</v>
      </c>
      <c r="N9" s="15" t="s">
        <v>40</v>
      </c>
      <c r="O9" s="15"/>
      <c r="P9" s="16"/>
      <c r="Q9" s="17" t="s">
        <v>41</v>
      </c>
      <c r="R9" s="17"/>
    </row>
    <row r="10" spans="1:18" ht="165.75" customHeight="1" x14ac:dyDescent="0.25">
      <c r="A10" s="9">
        <v>2</v>
      </c>
      <c r="B10" s="9" t="s">
        <v>29</v>
      </c>
      <c r="C10" s="9" t="s">
        <v>30</v>
      </c>
      <c r="D10" s="10" t="s">
        <v>31</v>
      </c>
      <c r="E10" s="9" t="s">
        <v>32</v>
      </c>
      <c r="F10" s="11" t="s">
        <v>42</v>
      </c>
      <c r="G10" s="12" t="s">
        <v>244</v>
      </c>
      <c r="H10" s="13" t="s">
        <v>35</v>
      </c>
      <c r="I10" s="12" t="s">
        <v>36</v>
      </c>
      <c r="J10" s="11" t="s">
        <v>37</v>
      </c>
      <c r="K10" s="14">
        <f>(2/2)*100</f>
        <v>100</v>
      </c>
      <c r="L10" s="11" t="s">
        <v>43</v>
      </c>
      <c r="M10" s="15" t="s">
        <v>39</v>
      </c>
      <c r="N10" s="15" t="s">
        <v>40</v>
      </c>
      <c r="O10" s="15"/>
      <c r="P10" s="16"/>
      <c r="Q10" s="17" t="s">
        <v>44</v>
      </c>
      <c r="R10" s="17"/>
    </row>
    <row r="11" spans="1:18" ht="177" customHeight="1" x14ac:dyDescent="0.25">
      <c r="A11" s="9">
        <v>3</v>
      </c>
      <c r="B11" s="9" t="s">
        <v>29</v>
      </c>
      <c r="C11" s="9" t="s">
        <v>30</v>
      </c>
      <c r="D11" s="18" t="s">
        <v>45</v>
      </c>
      <c r="E11" s="18" t="s">
        <v>46</v>
      </c>
      <c r="F11" s="11" t="s">
        <v>47</v>
      </c>
      <c r="G11" s="12" t="s">
        <v>245</v>
      </c>
      <c r="H11" s="13" t="s">
        <v>35</v>
      </c>
      <c r="I11" s="12" t="s">
        <v>36</v>
      </c>
      <c r="J11" s="11" t="s">
        <v>37</v>
      </c>
      <c r="K11" s="14">
        <f>(2/2)*100</f>
        <v>100</v>
      </c>
      <c r="L11" s="11" t="s">
        <v>43</v>
      </c>
      <c r="M11" s="15" t="s">
        <v>39</v>
      </c>
      <c r="N11" s="15" t="s">
        <v>40</v>
      </c>
      <c r="O11" s="15"/>
      <c r="P11" s="17" t="s">
        <v>48</v>
      </c>
      <c r="Q11" s="17" t="s">
        <v>44</v>
      </c>
      <c r="R11" s="17"/>
    </row>
    <row r="12" spans="1:18" ht="181.5" customHeight="1" x14ac:dyDescent="0.25">
      <c r="A12" s="9">
        <v>4</v>
      </c>
      <c r="B12" s="9" t="s">
        <v>29</v>
      </c>
      <c r="C12" s="9" t="s">
        <v>30</v>
      </c>
      <c r="D12" s="18" t="s">
        <v>45</v>
      </c>
      <c r="E12" s="18" t="s">
        <v>46</v>
      </c>
      <c r="F12" s="11" t="s">
        <v>49</v>
      </c>
      <c r="G12" s="12" t="s">
        <v>50</v>
      </c>
      <c r="H12" s="13" t="s">
        <v>35</v>
      </c>
      <c r="I12" s="12" t="s">
        <v>36</v>
      </c>
      <c r="J12" s="11" t="s">
        <v>37</v>
      </c>
      <c r="K12" s="14">
        <f>(4/4)*100</f>
        <v>100</v>
      </c>
      <c r="L12" s="11" t="s">
        <v>38</v>
      </c>
      <c r="M12" s="15" t="s">
        <v>39</v>
      </c>
      <c r="N12" s="15" t="s">
        <v>40</v>
      </c>
      <c r="O12" s="15"/>
      <c r="P12" s="17" t="s">
        <v>51</v>
      </c>
      <c r="Q12" s="17" t="s">
        <v>52</v>
      </c>
      <c r="R12" s="17"/>
    </row>
    <row r="13" spans="1:18" ht="144.75" customHeight="1" x14ac:dyDescent="0.25">
      <c r="A13" s="9">
        <v>5</v>
      </c>
      <c r="B13" s="9" t="s">
        <v>29</v>
      </c>
      <c r="C13" s="9" t="s">
        <v>30</v>
      </c>
      <c r="D13" s="18" t="s">
        <v>45</v>
      </c>
      <c r="E13" s="18" t="s">
        <v>46</v>
      </c>
      <c r="F13" s="11" t="s">
        <v>53</v>
      </c>
      <c r="G13" s="12" t="s">
        <v>54</v>
      </c>
      <c r="H13" s="13" t="s">
        <v>35</v>
      </c>
      <c r="I13" s="12" t="s">
        <v>36</v>
      </c>
      <c r="J13" s="11" t="s">
        <v>37</v>
      </c>
      <c r="K13" s="14">
        <v>100</v>
      </c>
      <c r="L13" s="11" t="s">
        <v>38</v>
      </c>
      <c r="M13" s="15" t="s">
        <v>39</v>
      </c>
      <c r="N13" s="15" t="s">
        <v>40</v>
      </c>
      <c r="O13" s="15"/>
      <c r="P13" s="17" t="s">
        <v>55</v>
      </c>
      <c r="Q13" s="17" t="s">
        <v>44</v>
      </c>
      <c r="R13" s="17" t="s">
        <v>56</v>
      </c>
    </row>
    <row r="14" spans="1:18" ht="159" customHeight="1" x14ac:dyDescent="0.25">
      <c r="A14" s="9">
        <v>6</v>
      </c>
      <c r="B14" s="9" t="s">
        <v>29</v>
      </c>
      <c r="C14" s="9" t="s">
        <v>30</v>
      </c>
      <c r="D14" s="18" t="s">
        <v>45</v>
      </c>
      <c r="E14" s="18" t="s">
        <v>46</v>
      </c>
      <c r="F14" s="11" t="s">
        <v>57</v>
      </c>
      <c r="G14" s="12" t="s">
        <v>246</v>
      </c>
      <c r="H14" s="13" t="s">
        <v>35</v>
      </c>
      <c r="I14" s="12" t="s">
        <v>36</v>
      </c>
      <c r="J14" s="11" t="s">
        <v>37</v>
      </c>
      <c r="K14" s="14">
        <v>100</v>
      </c>
      <c r="L14" s="11" t="s">
        <v>38</v>
      </c>
      <c r="M14" s="15" t="s">
        <v>39</v>
      </c>
      <c r="N14" s="15" t="s">
        <v>40</v>
      </c>
      <c r="O14" s="15"/>
      <c r="P14" s="17" t="s">
        <v>58</v>
      </c>
      <c r="Q14" s="17" t="s">
        <v>44</v>
      </c>
      <c r="R14" s="17"/>
    </row>
    <row r="15" spans="1:18" ht="100.5" customHeight="1" x14ac:dyDescent="0.25">
      <c r="A15" s="9">
        <v>7</v>
      </c>
      <c r="B15" s="9" t="s">
        <v>29</v>
      </c>
      <c r="C15" s="9" t="s">
        <v>30</v>
      </c>
      <c r="D15" s="18" t="s">
        <v>45</v>
      </c>
      <c r="E15" s="18" t="s">
        <v>46</v>
      </c>
      <c r="F15" s="11" t="s">
        <v>59</v>
      </c>
      <c r="G15" s="12" t="s">
        <v>246</v>
      </c>
      <c r="H15" s="13" t="s">
        <v>35</v>
      </c>
      <c r="I15" s="12" t="s">
        <v>36</v>
      </c>
      <c r="J15" s="11" t="s">
        <v>37</v>
      </c>
      <c r="K15" s="14">
        <v>100</v>
      </c>
      <c r="L15" s="11" t="s">
        <v>38</v>
      </c>
      <c r="M15" s="15" t="s">
        <v>39</v>
      </c>
      <c r="N15" s="15" t="s">
        <v>40</v>
      </c>
      <c r="O15" s="15"/>
      <c r="P15" s="17" t="s">
        <v>60</v>
      </c>
      <c r="Q15" s="17" t="s">
        <v>44</v>
      </c>
      <c r="R15" s="17"/>
    </row>
    <row r="16" spans="1:18" ht="107.25" customHeight="1" x14ac:dyDescent="0.25">
      <c r="A16" s="9">
        <v>8</v>
      </c>
      <c r="B16" s="9" t="s">
        <v>29</v>
      </c>
      <c r="C16" s="9" t="s">
        <v>30</v>
      </c>
      <c r="D16" s="18" t="s">
        <v>45</v>
      </c>
      <c r="E16" s="18" t="s">
        <v>46</v>
      </c>
      <c r="F16" s="11" t="s">
        <v>61</v>
      </c>
      <c r="G16" s="12" t="s">
        <v>247</v>
      </c>
      <c r="H16" s="13" t="s">
        <v>62</v>
      </c>
      <c r="I16" s="12" t="s">
        <v>36</v>
      </c>
      <c r="J16" s="11" t="s">
        <v>37</v>
      </c>
      <c r="K16" s="14">
        <f>(3/3)*100</f>
        <v>100</v>
      </c>
      <c r="L16" s="11" t="s">
        <v>38</v>
      </c>
      <c r="M16" s="15" t="s">
        <v>39</v>
      </c>
      <c r="N16" s="15" t="s">
        <v>40</v>
      </c>
      <c r="O16" s="15"/>
      <c r="P16" s="17" t="s">
        <v>63</v>
      </c>
      <c r="Q16" s="17" t="s">
        <v>44</v>
      </c>
      <c r="R16" s="17"/>
    </row>
    <row r="17" spans="1:18" ht="141.75" customHeight="1" x14ac:dyDescent="0.25">
      <c r="A17" s="9">
        <v>9</v>
      </c>
      <c r="B17" s="9" t="s">
        <v>29</v>
      </c>
      <c r="C17" s="9" t="s">
        <v>30</v>
      </c>
      <c r="D17" s="18" t="s">
        <v>45</v>
      </c>
      <c r="E17" s="18" t="s">
        <v>46</v>
      </c>
      <c r="F17" s="11" t="s">
        <v>64</v>
      </c>
      <c r="G17" s="12" t="s">
        <v>54</v>
      </c>
      <c r="H17" s="13" t="s">
        <v>62</v>
      </c>
      <c r="I17" s="12" t="s">
        <v>36</v>
      </c>
      <c r="J17" s="11" t="s">
        <v>37</v>
      </c>
      <c r="K17" s="14">
        <f>(4/4)*100</f>
        <v>100</v>
      </c>
      <c r="L17" s="11" t="s">
        <v>38</v>
      </c>
      <c r="M17" s="15" t="s">
        <v>39</v>
      </c>
      <c r="N17" s="15" t="s">
        <v>40</v>
      </c>
      <c r="O17" s="15"/>
      <c r="P17" s="17" t="s">
        <v>65</v>
      </c>
      <c r="Q17" s="17" t="s">
        <v>66</v>
      </c>
      <c r="R17" s="17"/>
    </row>
    <row r="18" spans="1:18" ht="129" customHeight="1" x14ac:dyDescent="0.25">
      <c r="A18" s="9">
        <v>10</v>
      </c>
      <c r="B18" s="9" t="s">
        <v>29</v>
      </c>
      <c r="C18" s="9" t="s">
        <v>30</v>
      </c>
      <c r="D18" s="18" t="s">
        <v>45</v>
      </c>
      <c r="E18" s="18" t="s">
        <v>46</v>
      </c>
      <c r="F18" s="11" t="s">
        <v>67</v>
      </c>
      <c r="G18" s="12" t="s">
        <v>248</v>
      </c>
      <c r="H18" s="13" t="s">
        <v>62</v>
      </c>
      <c r="I18" s="12" t="s">
        <v>36</v>
      </c>
      <c r="J18" s="11" t="s">
        <v>37</v>
      </c>
      <c r="K18" s="14">
        <f>(3/3)*100</f>
        <v>100</v>
      </c>
      <c r="L18" s="11" t="s">
        <v>38</v>
      </c>
      <c r="M18" s="15" t="s">
        <v>39</v>
      </c>
      <c r="N18" s="15" t="s">
        <v>40</v>
      </c>
      <c r="O18" s="15"/>
      <c r="P18" s="17" t="s">
        <v>68</v>
      </c>
      <c r="Q18" s="17" t="s">
        <v>44</v>
      </c>
      <c r="R18" s="17"/>
    </row>
    <row r="19" spans="1:18" ht="141" customHeight="1" x14ac:dyDescent="0.25">
      <c r="A19" s="9">
        <v>11</v>
      </c>
      <c r="B19" s="9" t="s">
        <v>29</v>
      </c>
      <c r="C19" s="9" t="s">
        <v>30</v>
      </c>
      <c r="D19" s="18" t="s">
        <v>45</v>
      </c>
      <c r="E19" s="18" t="s">
        <v>46</v>
      </c>
      <c r="F19" s="11" t="s">
        <v>69</v>
      </c>
      <c r="G19" s="12" t="s">
        <v>250</v>
      </c>
      <c r="H19" s="13" t="s">
        <v>62</v>
      </c>
      <c r="I19" s="12" t="s">
        <v>36</v>
      </c>
      <c r="J19" s="11" t="s">
        <v>37</v>
      </c>
      <c r="K19" s="14">
        <f>(2/2)*100</f>
        <v>100</v>
      </c>
      <c r="L19" s="11" t="s">
        <v>38</v>
      </c>
      <c r="M19" s="15" t="s">
        <v>39</v>
      </c>
      <c r="N19" s="15" t="s">
        <v>40</v>
      </c>
      <c r="O19" s="15"/>
      <c r="P19" s="17" t="s">
        <v>70</v>
      </c>
      <c r="Q19" s="17" t="s">
        <v>44</v>
      </c>
      <c r="R19" s="17"/>
    </row>
    <row r="20" spans="1:18" ht="156.75" customHeight="1" x14ac:dyDescent="0.25">
      <c r="A20" s="9">
        <v>12</v>
      </c>
      <c r="B20" s="9" t="s">
        <v>29</v>
      </c>
      <c r="C20" s="9" t="s">
        <v>30</v>
      </c>
      <c r="D20" s="18" t="s">
        <v>45</v>
      </c>
      <c r="E20" s="18" t="s">
        <v>46</v>
      </c>
      <c r="F20" s="11" t="s">
        <v>71</v>
      </c>
      <c r="G20" s="12" t="s">
        <v>54</v>
      </c>
      <c r="H20" s="13" t="s">
        <v>62</v>
      </c>
      <c r="I20" s="12" t="s">
        <v>36</v>
      </c>
      <c r="J20" s="11" t="s">
        <v>37</v>
      </c>
      <c r="K20" s="14">
        <f>(4/4)*100</f>
        <v>100</v>
      </c>
      <c r="L20" s="11" t="s">
        <v>38</v>
      </c>
      <c r="M20" s="15" t="s">
        <v>39</v>
      </c>
      <c r="N20" s="15" t="s">
        <v>40</v>
      </c>
      <c r="O20" s="15"/>
      <c r="P20" s="17" t="s">
        <v>72</v>
      </c>
      <c r="Q20" s="17" t="s">
        <v>52</v>
      </c>
      <c r="R20" s="17"/>
    </row>
    <row r="21" spans="1:18" ht="97.5" customHeight="1" x14ac:dyDescent="0.25">
      <c r="A21" s="9">
        <v>13</v>
      </c>
      <c r="B21" s="9" t="s">
        <v>29</v>
      </c>
      <c r="C21" s="9" t="s">
        <v>30</v>
      </c>
      <c r="D21" s="18" t="s">
        <v>45</v>
      </c>
      <c r="E21" s="18" t="s">
        <v>46</v>
      </c>
      <c r="F21" s="11" t="s">
        <v>73</v>
      </c>
      <c r="G21" s="12" t="s">
        <v>249</v>
      </c>
      <c r="H21" s="13" t="s">
        <v>62</v>
      </c>
      <c r="I21" s="12" t="s">
        <v>36</v>
      </c>
      <c r="J21" s="11" t="s">
        <v>37</v>
      </c>
      <c r="K21" s="14">
        <f>(2/2)*100</f>
        <v>100</v>
      </c>
      <c r="L21" s="11" t="s">
        <v>38</v>
      </c>
      <c r="M21" s="15" t="s">
        <v>39</v>
      </c>
      <c r="N21" s="15" t="s">
        <v>40</v>
      </c>
      <c r="O21" s="15"/>
      <c r="P21" s="17" t="s">
        <v>74</v>
      </c>
      <c r="Q21" s="17" t="s">
        <v>44</v>
      </c>
      <c r="R21" s="17"/>
    </row>
    <row r="22" spans="1:18" ht="165.75" customHeight="1" x14ac:dyDescent="0.25">
      <c r="A22" s="9">
        <v>14</v>
      </c>
      <c r="B22" s="9" t="s">
        <v>29</v>
      </c>
      <c r="C22" s="9" t="s">
        <v>30</v>
      </c>
      <c r="D22" s="18" t="s">
        <v>45</v>
      </c>
      <c r="E22" s="18" t="s">
        <v>46</v>
      </c>
      <c r="F22" s="11" t="s">
        <v>75</v>
      </c>
      <c r="G22" s="12" t="s">
        <v>54</v>
      </c>
      <c r="H22" s="13" t="s">
        <v>62</v>
      </c>
      <c r="I22" s="12" t="s">
        <v>36</v>
      </c>
      <c r="J22" s="11" t="s">
        <v>37</v>
      </c>
      <c r="K22" s="14">
        <f>(4/4)*100</f>
        <v>100</v>
      </c>
      <c r="L22" s="11" t="s">
        <v>38</v>
      </c>
      <c r="M22" s="15" t="s">
        <v>39</v>
      </c>
      <c r="N22" s="15" t="s">
        <v>40</v>
      </c>
      <c r="O22" s="15"/>
      <c r="P22" s="17" t="s">
        <v>76</v>
      </c>
      <c r="Q22" s="17" t="s">
        <v>77</v>
      </c>
      <c r="R22" s="17"/>
    </row>
    <row r="23" spans="1:18" ht="126.75" customHeight="1" x14ac:dyDescent="0.25">
      <c r="A23" s="9">
        <v>15</v>
      </c>
      <c r="B23" s="9" t="s">
        <v>29</v>
      </c>
      <c r="C23" s="9" t="s">
        <v>30</v>
      </c>
      <c r="D23" s="18" t="s">
        <v>45</v>
      </c>
      <c r="E23" s="18" t="s">
        <v>46</v>
      </c>
      <c r="F23" s="11" t="s">
        <v>78</v>
      </c>
      <c r="G23" s="12" t="s">
        <v>54</v>
      </c>
      <c r="H23" s="13" t="s">
        <v>62</v>
      </c>
      <c r="I23" s="12" t="s">
        <v>36</v>
      </c>
      <c r="J23" s="11" t="s">
        <v>37</v>
      </c>
      <c r="K23" s="14">
        <f>(4/4)*100</f>
        <v>100</v>
      </c>
      <c r="L23" s="11" t="s">
        <v>38</v>
      </c>
      <c r="M23" s="15" t="s">
        <v>39</v>
      </c>
      <c r="N23" s="15" t="s">
        <v>40</v>
      </c>
      <c r="O23" s="15"/>
      <c r="P23" s="17" t="s">
        <v>79</v>
      </c>
      <c r="Q23" s="17" t="s">
        <v>52</v>
      </c>
      <c r="R23" s="17"/>
    </row>
    <row r="24" spans="1:18" ht="162.75" customHeight="1" x14ac:dyDescent="0.25">
      <c r="A24" s="9">
        <v>16</v>
      </c>
      <c r="B24" s="9" t="s">
        <v>29</v>
      </c>
      <c r="C24" s="9" t="s">
        <v>30</v>
      </c>
      <c r="D24" s="18" t="s">
        <v>45</v>
      </c>
      <c r="E24" s="18" t="s">
        <v>46</v>
      </c>
      <c r="F24" s="11" t="s">
        <v>80</v>
      </c>
      <c r="G24" s="12" t="s">
        <v>54</v>
      </c>
      <c r="H24" s="13" t="s">
        <v>62</v>
      </c>
      <c r="I24" s="12" t="s">
        <v>36</v>
      </c>
      <c r="J24" s="11" t="s">
        <v>37</v>
      </c>
      <c r="K24" s="14">
        <f>(4/4)*100</f>
        <v>100</v>
      </c>
      <c r="L24" s="11" t="s">
        <v>38</v>
      </c>
      <c r="M24" s="15" t="s">
        <v>39</v>
      </c>
      <c r="N24" s="15" t="s">
        <v>40</v>
      </c>
      <c r="O24" s="15"/>
      <c r="P24" s="17" t="s">
        <v>81</v>
      </c>
      <c r="Q24" s="17" t="s">
        <v>52</v>
      </c>
      <c r="R24" s="17"/>
    </row>
    <row r="25" spans="1:18" ht="96" customHeight="1" x14ac:dyDescent="0.25">
      <c r="A25" s="9">
        <v>17</v>
      </c>
      <c r="B25" s="9" t="s">
        <v>29</v>
      </c>
      <c r="C25" s="9" t="s">
        <v>30</v>
      </c>
      <c r="D25" s="18" t="s">
        <v>45</v>
      </c>
      <c r="E25" s="18" t="s">
        <v>46</v>
      </c>
      <c r="F25" s="11" t="s">
        <v>82</v>
      </c>
      <c r="G25" s="12" t="s">
        <v>250</v>
      </c>
      <c r="H25" s="13" t="s">
        <v>62</v>
      </c>
      <c r="I25" s="12" t="s">
        <v>36</v>
      </c>
      <c r="J25" s="11" t="s">
        <v>37</v>
      </c>
      <c r="K25" s="14">
        <f>(2/2)*100</f>
        <v>100</v>
      </c>
      <c r="L25" s="11" t="s">
        <v>38</v>
      </c>
      <c r="M25" s="15" t="s">
        <v>39</v>
      </c>
      <c r="N25" s="15" t="s">
        <v>40</v>
      </c>
      <c r="O25" s="15"/>
      <c r="P25" s="17" t="s">
        <v>83</v>
      </c>
      <c r="Q25" s="17" t="s">
        <v>44</v>
      </c>
      <c r="R25" s="17" t="s">
        <v>84</v>
      </c>
    </row>
    <row r="26" spans="1:18" ht="96" customHeight="1" x14ac:dyDescent="0.25">
      <c r="A26" s="9">
        <v>18</v>
      </c>
      <c r="B26" s="9" t="s">
        <v>29</v>
      </c>
      <c r="C26" s="9" t="s">
        <v>30</v>
      </c>
      <c r="D26" s="18" t="s">
        <v>45</v>
      </c>
      <c r="E26" s="18" t="s">
        <v>46</v>
      </c>
      <c r="F26" s="11" t="s">
        <v>85</v>
      </c>
      <c r="G26" s="12" t="s">
        <v>250</v>
      </c>
      <c r="H26" s="13" t="s">
        <v>62</v>
      </c>
      <c r="I26" s="12" t="s">
        <v>36</v>
      </c>
      <c r="J26" s="11" t="s">
        <v>37</v>
      </c>
      <c r="K26" s="14">
        <f>(2/2)*100</f>
        <v>100</v>
      </c>
      <c r="L26" s="11" t="s">
        <v>38</v>
      </c>
      <c r="M26" s="15" t="s">
        <v>39</v>
      </c>
      <c r="N26" s="15" t="s">
        <v>40</v>
      </c>
      <c r="O26" s="15"/>
      <c r="P26" s="17" t="s">
        <v>86</v>
      </c>
      <c r="Q26" s="17" t="s">
        <v>44</v>
      </c>
      <c r="R26" s="17" t="s">
        <v>84</v>
      </c>
    </row>
    <row r="27" spans="1:18" ht="97.5" customHeight="1" x14ac:dyDescent="0.25">
      <c r="A27" s="9">
        <v>19</v>
      </c>
      <c r="B27" s="9" t="s">
        <v>29</v>
      </c>
      <c r="C27" s="9" t="s">
        <v>30</v>
      </c>
      <c r="D27" s="18" t="s">
        <v>45</v>
      </c>
      <c r="E27" s="18" t="s">
        <v>46</v>
      </c>
      <c r="F27" s="11" t="s">
        <v>87</v>
      </c>
      <c r="G27" s="12" t="s">
        <v>250</v>
      </c>
      <c r="H27" s="13" t="s">
        <v>62</v>
      </c>
      <c r="I27" s="12" t="s">
        <v>36</v>
      </c>
      <c r="J27" s="11" t="s">
        <v>37</v>
      </c>
      <c r="K27" s="14">
        <f>(2/2)*100</f>
        <v>100</v>
      </c>
      <c r="L27" s="11" t="s">
        <v>38</v>
      </c>
      <c r="M27" s="15" t="s">
        <v>39</v>
      </c>
      <c r="N27" s="15" t="s">
        <v>40</v>
      </c>
      <c r="O27" s="15"/>
      <c r="P27" s="17" t="s">
        <v>88</v>
      </c>
      <c r="Q27" s="17" t="s">
        <v>44</v>
      </c>
      <c r="R27" s="17" t="s">
        <v>84</v>
      </c>
    </row>
    <row r="28" spans="1:18" ht="176.25" customHeight="1" x14ac:dyDescent="0.25">
      <c r="A28" s="9">
        <v>20</v>
      </c>
      <c r="B28" s="9" t="s">
        <v>29</v>
      </c>
      <c r="C28" s="9" t="s">
        <v>30</v>
      </c>
      <c r="D28" s="18" t="s">
        <v>45</v>
      </c>
      <c r="E28" s="18" t="s">
        <v>46</v>
      </c>
      <c r="F28" s="11" t="s">
        <v>89</v>
      </c>
      <c r="G28" s="12" t="s">
        <v>54</v>
      </c>
      <c r="H28" s="13" t="s">
        <v>62</v>
      </c>
      <c r="I28" s="12" t="s">
        <v>36</v>
      </c>
      <c r="J28" s="11" t="s">
        <v>37</v>
      </c>
      <c r="K28" s="14">
        <f>(4/4)*100</f>
        <v>100</v>
      </c>
      <c r="L28" s="11" t="s">
        <v>38</v>
      </c>
      <c r="M28" s="15" t="s">
        <v>39</v>
      </c>
      <c r="N28" s="15" t="s">
        <v>40</v>
      </c>
      <c r="O28" s="15"/>
      <c r="P28" s="17" t="s">
        <v>90</v>
      </c>
      <c r="Q28" s="17" t="s">
        <v>52</v>
      </c>
      <c r="R28" s="17"/>
    </row>
    <row r="29" spans="1:18" ht="109.5" customHeight="1" x14ac:dyDescent="0.25">
      <c r="A29" s="9">
        <v>21</v>
      </c>
      <c r="B29" s="9" t="s">
        <v>29</v>
      </c>
      <c r="C29" s="9" t="s">
        <v>30</v>
      </c>
      <c r="D29" s="18" t="s">
        <v>45</v>
      </c>
      <c r="E29" s="18" t="s">
        <v>46</v>
      </c>
      <c r="F29" s="11" t="s">
        <v>91</v>
      </c>
      <c r="G29" s="12" t="s">
        <v>250</v>
      </c>
      <c r="H29" s="13" t="s">
        <v>62</v>
      </c>
      <c r="I29" s="12" t="s">
        <v>36</v>
      </c>
      <c r="J29" s="11" t="s">
        <v>37</v>
      </c>
      <c r="K29" s="14">
        <f>(2/2)*100</f>
        <v>100</v>
      </c>
      <c r="L29" s="11" t="s">
        <v>38</v>
      </c>
      <c r="M29" s="15" t="s">
        <v>39</v>
      </c>
      <c r="N29" s="15" t="s">
        <v>40</v>
      </c>
      <c r="O29" s="15"/>
      <c r="P29" s="17" t="s">
        <v>92</v>
      </c>
      <c r="Q29" s="17" t="s">
        <v>44</v>
      </c>
      <c r="R29" s="17" t="s">
        <v>84</v>
      </c>
    </row>
    <row r="30" spans="1:18" ht="132.75" customHeight="1" x14ac:dyDescent="0.25">
      <c r="A30" s="9">
        <v>22</v>
      </c>
      <c r="B30" s="9" t="s">
        <v>29</v>
      </c>
      <c r="C30" s="9" t="s">
        <v>30</v>
      </c>
      <c r="D30" s="18" t="s">
        <v>45</v>
      </c>
      <c r="E30" s="18" t="s">
        <v>46</v>
      </c>
      <c r="F30" s="11" t="s">
        <v>93</v>
      </c>
      <c r="G30" s="12" t="s">
        <v>54</v>
      </c>
      <c r="H30" s="13" t="s">
        <v>62</v>
      </c>
      <c r="I30" s="12" t="s">
        <v>36</v>
      </c>
      <c r="J30" s="11" t="s">
        <v>37</v>
      </c>
      <c r="K30" s="14">
        <f>(4/4)*100</f>
        <v>100</v>
      </c>
      <c r="L30" s="11" t="s">
        <v>38</v>
      </c>
      <c r="M30" s="15" t="s">
        <v>39</v>
      </c>
      <c r="N30" s="15" t="s">
        <v>40</v>
      </c>
      <c r="O30" s="15"/>
      <c r="P30" s="17" t="s">
        <v>94</v>
      </c>
      <c r="Q30" s="17" t="s">
        <v>44</v>
      </c>
      <c r="R30" s="17" t="s">
        <v>84</v>
      </c>
    </row>
    <row r="31" spans="1:18" ht="125.25" customHeight="1" x14ac:dyDescent="0.25">
      <c r="A31" s="9">
        <v>23</v>
      </c>
      <c r="B31" s="9" t="s">
        <v>29</v>
      </c>
      <c r="C31" s="9" t="s">
        <v>30</v>
      </c>
      <c r="D31" s="18" t="s">
        <v>45</v>
      </c>
      <c r="E31" s="18" t="s">
        <v>46</v>
      </c>
      <c r="F31" s="11" t="s">
        <v>95</v>
      </c>
      <c r="G31" s="12" t="s">
        <v>54</v>
      </c>
      <c r="H31" s="13" t="s">
        <v>62</v>
      </c>
      <c r="I31" s="12" t="s">
        <v>36</v>
      </c>
      <c r="J31" s="11" t="s">
        <v>37</v>
      </c>
      <c r="K31" s="14">
        <v>100</v>
      </c>
      <c r="L31" s="11" t="s">
        <v>38</v>
      </c>
      <c r="M31" s="15" t="s">
        <v>39</v>
      </c>
      <c r="N31" s="15" t="s">
        <v>40</v>
      </c>
      <c r="O31" s="15"/>
      <c r="P31" s="17" t="s">
        <v>96</v>
      </c>
      <c r="Q31" s="17" t="s">
        <v>44</v>
      </c>
      <c r="R31" s="17" t="s">
        <v>84</v>
      </c>
    </row>
    <row r="34" spans="11:11" x14ac:dyDescent="0.25">
      <c r="K34" s="19">
        <f>SUM(K9:K33)</f>
        <v>2300</v>
      </c>
    </row>
    <row r="35" spans="11:11" x14ac:dyDescent="0.25">
      <c r="K35" s="19">
        <f>K34/23</f>
        <v>100</v>
      </c>
    </row>
  </sheetData>
  <mergeCells count="2">
    <mergeCell ref="A6:R6"/>
    <mergeCell ref="P7:R7"/>
  </mergeCells>
  <pageMargins left="0.7" right="0.7" top="0.75" bottom="0.75" header="0.3" footer="0.3"/>
  <pageSetup paperSize="14"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C7" workbookViewId="0">
      <selection activeCell="K11" sqref="K11"/>
    </sheetView>
  </sheetViews>
  <sheetFormatPr baseColWidth="10" defaultRowHeight="15" x14ac:dyDescent="0.25"/>
  <cols>
    <col min="1" max="1" width="2.7109375" bestFit="1" customWidth="1"/>
    <col min="2" max="2" width="26.5703125" customWidth="1"/>
    <col min="3" max="3" width="13.42578125" bestFit="1" customWidth="1"/>
    <col min="7" max="7" width="15.140625" customWidth="1"/>
    <col min="9" max="9" width="14" customWidth="1"/>
    <col min="10" max="10" width="16.28515625" customWidth="1"/>
    <col min="11" max="11" width="4" bestFit="1" customWidth="1"/>
    <col min="14" max="14" width="16.42578125" customWidth="1"/>
    <col min="15" max="15" width="12.85546875" customWidth="1"/>
    <col min="16" max="16" width="17.28515625" customWidth="1"/>
    <col min="17" max="17" width="16.140625" customWidth="1"/>
  </cols>
  <sheetData>
    <row r="1" spans="1:17" ht="15.75" x14ac:dyDescent="0.25">
      <c r="A1" s="1"/>
      <c r="B1" s="2"/>
      <c r="C1" s="1"/>
      <c r="D1" s="2"/>
      <c r="E1" s="2"/>
      <c r="F1" s="1"/>
      <c r="G1" s="2"/>
      <c r="H1" s="1"/>
      <c r="I1" s="2"/>
      <c r="J1" s="3" t="s">
        <v>6</v>
      </c>
      <c r="K1" s="2"/>
      <c r="L1" s="4"/>
      <c r="M1" s="4"/>
      <c r="N1" s="4"/>
      <c r="O1" s="4"/>
      <c r="P1" s="5"/>
      <c r="Q1" s="5"/>
    </row>
    <row r="2" spans="1:17" ht="15.75" x14ac:dyDescent="0.25">
      <c r="A2" s="1"/>
      <c r="B2" s="2"/>
      <c r="C2" s="1"/>
      <c r="D2" s="2"/>
      <c r="E2" s="2"/>
      <c r="F2" s="1"/>
      <c r="G2" s="2"/>
      <c r="H2" s="1"/>
      <c r="I2" s="2"/>
      <c r="J2" s="3" t="s">
        <v>7</v>
      </c>
      <c r="K2" s="2"/>
      <c r="L2" s="4"/>
      <c r="M2" s="4"/>
      <c r="N2" s="4"/>
      <c r="O2" s="4"/>
      <c r="P2" s="5"/>
      <c r="Q2" s="5"/>
    </row>
    <row r="3" spans="1:17" ht="15.75" x14ac:dyDescent="0.25">
      <c r="A3" s="1"/>
      <c r="B3" s="2"/>
      <c r="C3" s="1"/>
      <c r="D3" s="2"/>
      <c r="E3" s="2"/>
      <c r="F3" s="1"/>
      <c r="G3" s="2"/>
      <c r="H3" s="1"/>
      <c r="I3" s="2"/>
      <c r="J3" s="3" t="s">
        <v>8</v>
      </c>
      <c r="K3" s="2"/>
      <c r="L3" s="4"/>
      <c r="M3" s="4"/>
      <c r="N3" s="4"/>
      <c r="O3" s="4"/>
      <c r="P3" s="5"/>
      <c r="Q3" s="5"/>
    </row>
    <row r="4" spans="1:17" ht="15.75" x14ac:dyDescent="0.25">
      <c r="A4" s="1"/>
      <c r="B4" s="2"/>
      <c r="C4" s="1"/>
      <c r="D4" s="2"/>
      <c r="E4" s="2"/>
      <c r="F4" s="1"/>
      <c r="G4" s="2"/>
      <c r="H4" s="1"/>
      <c r="I4" s="2"/>
      <c r="J4" s="3" t="s">
        <v>9</v>
      </c>
      <c r="K4" s="2"/>
      <c r="L4" s="4"/>
      <c r="M4" s="4"/>
      <c r="N4" s="4"/>
      <c r="O4" s="4"/>
      <c r="P4" s="5"/>
      <c r="Q4" s="5"/>
    </row>
    <row r="5" spans="1:17" ht="15.75" x14ac:dyDescent="0.25">
      <c r="A5" s="1"/>
      <c r="B5" s="2"/>
      <c r="C5" s="1"/>
      <c r="D5" s="2"/>
      <c r="E5" s="2"/>
      <c r="F5" s="1"/>
      <c r="G5" s="2"/>
      <c r="H5" s="1"/>
      <c r="I5" s="2"/>
      <c r="J5" s="3"/>
      <c r="K5" s="2"/>
      <c r="L5" s="4"/>
      <c r="M5" s="4"/>
      <c r="N5" s="4"/>
      <c r="O5" s="4"/>
      <c r="P5" s="5"/>
      <c r="Q5" s="5"/>
    </row>
    <row r="6" spans="1:17" ht="15.75" x14ac:dyDescent="0.25">
      <c r="A6" s="75" t="s">
        <v>97</v>
      </c>
      <c r="B6" s="75"/>
      <c r="C6" s="75"/>
      <c r="D6" s="75"/>
      <c r="E6" s="75"/>
      <c r="F6" s="75"/>
      <c r="G6" s="75"/>
      <c r="H6" s="75"/>
      <c r="I6" s="75"/>
      <c r="J6" s="75"/>
      <c r="K6" s="75"/>
      <c r="L6" s="75"/>
      <c r="M6" s="75"/>
      <c r="N6" s="75"/>
      <c r="O6" s="75"/>
      <c r="P6" s="75"/>
      <c r="Q6" s="75"/>
    </row>
    <row r="7" spans="1:17" x14ac:dyDescent="0.25">
      <c r="A7" s="1"/>
      <c r="B7" s="2"/>
      <c r="C7" s="1"/>
      <c r="D7" s="2"/>
      <c r="E7" s="2"/>
      <c r="F7" s="1"/>
      <c r="G7" s="2"/>
      <c r="H7" s="1"/>
      <c r="I7" s="2"/>
      <c r="J7" s="2"/>
      <c r="K7" s="6"/>
      <c r="L7" s="1"/>
      <c r="M7" s="4"/>
      <c r="N7" s="4"/>
      <c r="O7" s="4"/>
      <c r="P7" s="5"/>
      <c r="Q7" s="5"/>
    </row>
    <row r="8" spans="1:17" ht="36" x14ac:dyDescent="0.25">
      <c r="A8" s="7" t="s">
        <v>12</v>
      </c>
      <c r="B8" s="7" t="s">
        <v>13</v>
      </c>
      <c r="C8" s="7" t="s">
        <v>14</v>
      </c>
      <c r="D8" s="7" t="s">
        <v>15</v>
      </c>
      <c r="E8" s="7" t="s">
        <v>16</v>
      </c>
      <c r="F8" s="7" t="s">
        <v>17</v>
      </c>
      <c r="G8" s="7" t="s">
        <v>18</v>
      </c>
      <c r="H8" s="7" t="s">
        <v>19</v>
      </c>
      <c r="I8" s="7" t="s">
        <v>20</v>
      </c>
      <c r="J8" s="7" t="s">
        <v>21</v>
      </c>
      <c r="K8" s="7" t="s">
        <v>22</v>
      </c>
      <c r="L8" s="7" t="s">
        <v>23</v>
      </c>
      <c r="M8" s="7" t="s">
        <v>24</v>
      </c>
      <c r="N8" s="7" t="s">
        <v>25</v>
      </c>
      <c r="O8" s="7" t="s">
        <v>26</v>
      </c>
      <c r="P8" s="7" t="s">
        <v>27</v>
      </c>
      <c r="Q8" s="7" t="s">
        <v>28</v>
      </c>
    </row>
    <row r="9" spans="1:17" s="27" customFormat="1" ht="165.75" customHeight="1" x14ac:dyDescent="0.2">
      <c r="A9" s="20">
        <v>1</v>
      </c>
      <c r="B9" s="20" t="s">
        <v>29</v>
      </c>
      <c r="C9" s="20" t="s">
        <v>98</v>
      </c>
      <c r="D9" s="21" t="s">
        <v>99</v>
      </c>
      <c r="E9" s="21" t="s">
        <v>46</v>
      </c>
      <c r="F9" s="22" t="s">
        <v>100</v>
      </c>
      <c r="G9" s="22" t="s">
        <v>54</v>
      </c>
      <c r="H9" s="22" t="s">
        <v>101</v>
      </c>
      <c r="I9" s="22" t="s">
        <v>36</v>
      </c>
      <c r="J9" s="22" t="s">
        <v>37</v>
      </c>
      <c r="K9" s="23">
        <f>(4/4)*100</f>
        <v>100</v>
      </c>
      <c r="L9" s="22" t="s">
        <v>38</v>
      </c>
      <c r="M9" s="24" t="s">
        <v>39</v>
      </c>
      <c r="N9" s="24" t="s">
        <v>40</v>
      </c>
      <c r="O9" s="25"/>
      <c r="P9" s="17" t="s">
        <v>52</v>
      </c>
      <c r="Q9" s="26"/>
    </row>
    <row r="10" spans="1:17" ht="135" x14ac:dyDescent="0.25">
      <c r="A10" s="9">
        <v>2</v>
      </c>
      <c r="B10" s="20" t="s">
        <v>29</v>
      </c>
      <c r="C10" s="20" t="s">
        <v>102</v>
      </c>
      <c r="D10" s="21" t="s">
        <v>99</v>
      </c>
      <c r="E10" s="21" t="s">
        <v>46</v>
      </c>
      <c r="F10" s="22" t="s">
        <v>103</v>
      </c>
      <c r="G10" s="22" t="s">
        <v>250</v>
      </c>
      <c r="H10" s="22" t="s">
        <v>62</v>
      </c>
      <c r="I10" s="22" t="s">
        <v>36</v>
      </c>
      <c r="J10" s="22" t="s">
        <v>37</v>
      </c>
      <c r="K10" s="23">
        <f>(2/2)*100</f>
        <v>100</v>
      </c>
      <c r="L10" s="11" t="s">
        <v>38</v>
      </c>
      <c r="M10" s="15" t="s">
        <v>39</v>
      </c>
      <c r="N10" s="15" t="s">
        <v>40</v>
      </c>
      <c r="O10" s="15"/>
      <c r="P10" s="17" t="s">
        <v>44</v>
      </c>
      <c r="Q10" s="26"/>
    </row>
    <row r="11" spans="1:17" x14ac:dyDescent="0.25">
      <c r="K11" s="19">
        <f>+K9+K10</f>
        <v>200</v>
      </c>
    </row>
    <row r="12" spans="1:17" x14ac:dyDescent="0.25">
      <c r="K12">
        <f>K11/2</f>
        <v>100</v>
      </c>
    </row>
  </sheetData>
  <mergeCells count="1">
    <mergeCell ref="A6:Q6"/>
  </mergeCells>
  <pageMargins left="0.7" right="0.7" top="0.75" bottom="0.75" header="0.3" footer="0.3"/>
  <pageSetup paperSize="14"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opLeftCell="D1" workbookViewId="0">
      <selection activeCell="K24" sqref="K24"/>
    </sheetView>
  </sheetViews>
  <sheetFormatPr baseColWidth="10" defaultRowHeight="11.25" x14ac:dyDescent="0.2"/>
  <cols>
    <col min="1" max="1" width="3" style="31" bestFit="1" customWidth="1"/>
    <col min="2" max="2" width="11.42578125" style="32"/>
    <col min="3" max="3" width="13.140625" style="32" bestFit="1" customWidth="1"/>
    <col min="4" max="4" width="11.42578125" style="32"/>
    <col min="5" max="5" width="13.140625" style="32" customWidth="1"/>
    <col min="6" max="6" width="13.85546875" style="32" customWidth="1"/>
    <col min="7" max="7" width="24.42578125" style="32" bestFit="1" customWidth="1"/>
    <col min="8" max="8" width="20.28515625" style="32" bestFit="1" customWidth="1"/>
    <col min="9" max="9" width="14.140625" style="32" customWidth="1"/>
    <col min="10" max="10" width="59.85546875" style="32" bestFit="1" customWidth="1"/>
    <col min="11" max="11" width="11.7109375" style="32" bestFit="1" customWidth="1"/>
    <col min="12" max="12" width="9" style="32" bestFit="1" customWidth="1"/>
    <col min="13" max="13" width="10" style="32" bestFit="1" customWidth="1"/>
    <col min="14" max="14" width="16.140625" style="32" customWidth="1"/>
    <col min="15" max="15" width="15.85546875" style="32" customWidth="1"/>
    <col min="16" max="16" width="18.5703125" style="32" customWidth="1"/>
    <col min="17" max="16384" width="11.42578125" style="32"/>
  </cols>
  <sheetData>
    <row r="1" spans="1:17" ht="15.75" x14ac:dyDescent="0.25">
      <c r="A1" s="28"/>
      <c r="B1" s="29"/>
      <c r="C1" s="28"/>
      <c r="D1" s="29"/>
      <c r="E1" s="29"/>
      <c r="F1" s="28"/>
      <c r="G1" s="29"/>
      <c r="H1" s="28"/>
      <c r="I1" s="29"/>
      <c r="J1" s="3" t="s">
        <v>6</v>
      </c>
      <c r="K1" s="29"/>
      <c r="L1" s="30"/>
      <c r="M1" s="30"/>
      <c r="N1" s="30"/>
      <c r="O1" s="30"/>
      <c r="P1" s="31"/>
      <c r="Q1" s="31"/>
    </row>
    <row r="2" spans="1:17" ht="15.75" x14ac:dyDescent="0.25">
      <c r="A2" s="28"/>
      <c r="B2" s="29"/>
      <c r="C2" s="28"/>
      <c r="D2" s="29"/>
      <c r="E2" s="29"/>
      <c r="F2" s="28"/>
      <c r="G2" s="29"/>
      <c r="H2" s="28"/>
      <c r="I2" s="29"/>
      <c r="J2" s="3" t="s">
        <v>7</v>
      </c>
      <c r="K2" s="29"/>
      <c r="L2" s="30"/>
      <c r="M2" s="30"/>
      <c r="N2" s="30"/>
      <c r="O2" s="30"/>
      <c r="P2" s="31"/>
      <c r="Q2" s="31"/>
    </row>
    <row r="3" spans="1:17" ht="15.75" x14ac:dyDescent="0.25">
      <c r="A3" s="28"/>
      <c r="B3" s="29"/>
      <c r="C3" s="28"/>
      <c r="D3" s="29"/>
      <c r="E3" s="29"/>
      <c r="F3" s="28"/>
      <c r="G3" s="29"/>
      <c r="H3" s="28"/>
      <c r="I3" s="29"/>
      <c r="J3" s="3" t="s">
        <v>8</v>
      </c>
      <c r="K3" s="29"/>
      <c r="L3" s="30"/>
      <c r="M3" s="30"/>
      <c r="N3" s="30"/>
      <c r="O3" s="30"/>
      <c r="P3" s="31"/>
      <c r="Q3" s="31"/>
    </row>
    <row r="4" spans="1:17" ht="15.75" x14ac:dyDescent="0.25">
      <c r="A4" s="28"/>
      <c r="B4" s="29"/>
      <c r="C4" s="28"/>
      <c r="D4" s="29"/>
      <c r="E4" s="29"/>
      <c r="F4" s="28"/>
      <c r="G4" s="29"/>
      <c r="H4" s="28"/>
      <c r="I4" s="29"/>
      <c r="J4" s="3" t="s">
        <v>9</v>
      </c>
      <c r="K4" s="29"/>
      <c r="L4" s="30"/>
      <c r="M4" s="30"/>
      <c r="N4" s="30"/>
      <c r="O4" s="30"/>
      <c r="P4" s="31"/>
      <c r="Q4" s="31"/>
    </row>
    <row r="5" spans="1:17" x14ac:dyDescent="0.2">
      <c r="A5" s="28"/>
      <c r="B5" s="29"/>
      <c r="C5" s="28"/>
      <c r="D5" s="29"/>
      <c r="E5" s="29"/>
      <c r="F5" s="28"/>
      <c r="G5" s="29"/>
      <c r="H5" s="28"/>
      <c r="I5" s="29"/>
      <c r="J5" s="33"/>
      <c r="K5" s="29"/>
      <c r="L5" s="30"/>
      <c r="M5" s="30"/>
      <c r="N5" s="30"/>
      <c r="O5" s="30"/>
      <c r="P5" s="31"/>
      <c r="Q5" s="31"/>
    </row>
    <row r="6" spans="1:17" ht="15.75" x14ac:dyDescent="0.25">
      <c r="A6" s="75" t="s">
        <v>104</v>
      </c>
      <c r="B6" s="75"/>
      <c r="C6" s="75"/>
      <c r="D6" s="75"/>
      <c r="E6" s="75"/>
      <c r="F6" s="75"/>
      <c r="G6" s="75"/>
      <c r="H6" s="75"/>
      <c r="I6" s="75"/>
      <c r="J6" s="75"/>
      <c r="K6" s="75"/>
      <c r="L6" s="75"/>
      <c r="M6" s="75"/>
      <c r="N6" s="75"/>
      <c r="O6" s="75"/>
      <c r="P6" s="75"/>
      <c r="Q6" s="75"/>
    </row>
    <row r="7" spans="1:17" x14ac:dyDescent="0.2">
      <c r="A7" s="28"/>
      <c r="B7" s="29"/>
      <c r="C7" s="28"/>
      <c r="D7" s="29"/>
      <c r="E7" s="29"/>
      <c r="F7" s="28"/>
      <c r="G7" s="29"/>
      <c r="H7" s="28"/>
      <c r="I7" s="29"/>
      <c r="J7" s="29"/>
      <c r="K7" s="34"/>
      <c r="L7" s="28"/>
      <c r="M7" s="30"/>
      <c r="N7" s="30"/>
      <c r="O7" s="30"/>
      <c r="P7" s="31"/>
      <c r="Q7" s="31"/>
    </row>
    <row r="8" spans="1:17" ht="22.5" x14ac:dyDescent="0.2">
      <c r="A8" s="35" t="s">
        <v>12</v>
      </c>
      <c r="B8" s="35" t="s">
        <v>13</v>
      </c>
      <c r="C8" s="35" t="s">
        <v>14</v>
      </c>
      <c r="D8" s="35" t="s">
        <v>15</v>
      </c>
      <c r="E8" s="35" t="s">
        <v>16</v>
      </c>
      <c r="F8" s="35" t="s">
        <v>17</v>
      </c>
      <c r="G8" s="35" t="s">
        <v>18</v>
      </c>
      <c r="H8" s="35" t="s">
        <v>19</v>
      </c>
      <c r="I8" s="35" t="s">
        <v>20</v>
      </c>
      <c r="J8" s="35" t="s">
        <v>21</v>
      </c>
      <c r="K8" s="35" t="s">
        <v>22</v>
      </c>
      <c r="L8" s="35" t="s">
        <v>23</v>
      </c>
      <c r="M8" s="35" t="s">
        <v>25</v>
      </c>
      <c r="N8" s="35" t="s">
        <v>26</v>
      </c>
      <c r="O8" s="35" t="s">
        <v>27</v>
      </c>
      <c r="P8" s="35" t="s">
        <v>28</v>
      </c>
    </row>
    <row r="9" spans="1:17" ht="157.5" x14ac:dyDescent="0.2">
      <c r="A9" s="20">
        <v>1</v>
      </c>
      <c r="B9" s="21" t="s">
        <v>105</v>
      </c>
      <c r="C9" s="21" t="s">
        <v>106</v>
      </c>
      <c r="D9" s="21" t="s">
        <v>99</v>
      </c>
      <c r="E9" s="21" t="s">
        <v>107</v>
      </c>
      <c r="F9" s="36" t="s">
        <v>108</v>
      </c>
      <c r="G9" s="36" t="s">
        <v>260</v>
      </c>
      <c r="H9" s="36" t="s">
        <v>109</v>
      </c>
      <c r="I9" s="36" t="s">
        <v>110</v>
      </c>
      <c r="J9" s="22" t="s">
        <v>37</v>
      </c>
      <c r="K9" s="37">
        <f>(3/3)*100</f>
        <v>100</v>
      </c>
      <c r="L9" s="36" t="s">
        <v>38</v>
      </c>
      <c r="M9" s="36" t="s">
        <v>40</v>
      </c>
      <c r="N9" s="36"/>
      <c r="O9" s="36" t="s">
        <v>261</v>
      </c>
      <c r="P9" s="36"/>
    </row>
    <row r="10" spans="1:17" ht="101.25" x14ac:dyDescent="0.2">
      <c r="A10" s="20">
        <v>2</v>
      </c>
      <c r="B10" s="21" t="s">
        <v>105</v>
      </c>
      <c r="C10" s="21" t="s">
        <v>106</v>
      </c>
      <c r="D10" s="21" t="s">
        <v>99</v>
      </c>
      <c r="E10" s="21" t="s">
        <v>107</v>
      </c>
      <c r="F10" s="36" t="s">
        <v>111</v>
      </c>
      <c r="G10" s="36" t="s">
        <v>262</v>
      </c>
      <c r="H10" s="36" t="s">
        <v>109</v>
      </c>
      <c r="I10" s="36" t="s">
        <v>110</v>
      </c>
      <c r="J10" s="22" t="s">
        <v>37</v>
      </c>
      <c r="K10" s="37">
        <f>(2/2)*100</f>
        <v>100</v>
      </c>
      <c r="L10" s="36" t="s">
        <v>38</v>
      </c>
      <c r="M10" s="36" t="s">
        <v>40</v>
      </c>
      <c r="N10" s="36"/>
      <c r="O10" s="36" t="s">
        <v>44</v>
      </c>
      <c r="P10" s="36"/>
    </row>
    <row r="11" spans="1:17" s="40" customFormat="1" ht="101.25" x14ac:dyDescent="0.2">
      <c r="A11" s="38">
        <v>3</v>
      </c>
      <c r="B11" s="36" t="s">
        <v>112</v>
      </c>
      <c r="C11" s="36" t="s">
        <v>113</v>
      </c>
      <c r="D11" s="36" t="s">
        <v>114</v>
      </c>
      <c r="E11" s="36" t="s">
        <v>115</v>
      </c>
      <c r="F11" s="36" t="s">
        <v>116</v>
      </c>
      <c r="G11" s="36" t="s">
        <v>117</v>
      </c>
      <c r="H11" s="36" t="s">
        <v>118</v>
      </c>
      <c r="I11" s="36" t="s">
        <v>110</v>
      </c>
      <c r="J11" s="36" t="s">
        <v>119</v>
      </c>
      <c r="K11" s="39">
        <f>(521/480)*100</f>
        <v>108.54166666666667</v>
      </c>
      <c r="L11" s="36" t="s">
        <v>38</v>
      </c>
      <c r="M11" s="36" t="s">
        <v>40</v>
      </c>
      <c r="N11" s="36"/>
      <c r="O11" s="36"/>
      <c r="P11" s="36" t="s">
        <v>263</v>
      </c>
    </row>
    <row r="12" spans="1:17" ht="78.75" x14ac:dyDescent="0.2">
      <c r="A12" s="20">
        <v>4</v>
      </c>
      <c r="B12" s="21" t="s">
        <v>112</v>
      </c>
      <c r="C12" s="21" t="s">
        <v>113</v>
      </c>
      <c r="D12" s="21" t="s">
        <v>114</v>
      </c>
      <c r="E12" s="21" t="s">
        <v>115</v>
      </c>
      <c r="F12" s="36" t="s">
        <v>120</v>
      </c>
      <c r="G12" s="36" t="s">
        <v>50</v>
      </c>
      <c r="H12" s="36" t="s">
        <v>118</v>
      </c>
      <c r="I12" s="36" t="s">
        <v>110</v>
      </c>
      <c r="J12" s="22" t="s">
        <v>37</v>
      </c>
      <c r="K12" s="37">
        <f>(4/4)*100</f>
        <v>100</v>
      </c>
      <c r="L12" s="36" t="s">
        <v>38</v>
      </c>
      <c r="M12" s="36" t="s">
        <v>40</v>
      </c>
      <c r="N12" s="36"/>
      <c r="O12" s="36" t="s">
        <v>121</v>
      </c>
      <c r="P12" s="36"/>
    </row>
    <row r="13" spans="1:17" ht="78.75" x14ac:dyDescent="0.2">
      <c r="A13" s="20">
        <v>5</v>
      </c>
      <c r="B13" s="21" t="s">
        <v>105</v>
      </c>
      <c r="C13" s="21" t="s">
        <v>113</v>
      </c>
      <c r="D13" s="21" t="s">
        <v>114</v>
      </c>
      <c r="E13" s="21" t="s">
        <v>115</v>
      </c>
      <c r="F13" s="41" t="s">
        <v>122</v>
      </c>
      <c r="G13" s="36" t="s">
        <v>54</v>
      </c>
      <c r="H13" s="36" t="s">
        <v>118</v>
      </c>
      <c r="I13" s="36" t="s">
        <v>110</v>
      </c>
      <c r="J13" s="22" t="s">
        <v>37</v>
      </c>
      <c r="K13" s="37">
        <f>(4/4)*100</f>
        <v>100</v>
      </c>
      <c r="L13" s="36" t="s">
        <v>38</v>
      </c>
      <c r="M13" s="36" t="s">
        <v>40</v>
      </c>
      <c r="N13" s="42"/>
      <c r="O13" s="36" t="s">
        <v>121</v>
      </c>
      <c r="P13" s="43"/>
    </row>
    <row r="14" spans="1:17" ht="78.75" x14ac:dyDescent="0.2">
      <c r="A14" s="20">
        <v>6</v>
      </c>
      <c r="B14" s="21"/>
      <c r="C14" s="21" t="s">
        <v>113</v>
      </c>
      <c r="D14" s="21" t="s">
        <v>114</v>
      </c>
      <c r="E14" s="21" t="s">
        <v>115</v>
      </c>
      <c r="F14" s="36" t="s">
        <v>123</v>
      </c>
      <c r="G14" s="36" t="s">
        <v>54</v>
      </c>
      <c r="H14" s="36" t="s">
        <v>118</v>
      </c>
      <c r="I14" s="36" t="s">
        <v>110</v>
      </c>
      <c r="J14" s="22" t="s">
        <v>37</v>
      </c>
      <c r="K14" s="37">
        <f>(4/4)*100</f>
        <v>100</v>
      </c>
      <c r="L14" s="36" t="s">
        <v>38</v>
      </c>
      <c r="M14" s="36" t="s">
        <v>40</v>
      </c>
      <c r="N14" s="42"/>
      <c r="O14" s="36" t="s">
        <v>121</v>
      </c>
      <c r="P14" s="43"/>
    </row>
    <row r="15" spans="1:17" ht="123.75" x14ac:dyDescent="0.2">
      <c r="A15" s="20">
        <v>7</v>
      </c>
      <c r="B15" s="20" t="s">
        <v>105</v>
      </c>
      <c r="C15" s="20" t="s">
        <v>106</v>
      </c>
      <c r="D15" s="21" t="s">
        <v>99</v>
      </c>
      <c r="E15" s="21" t="s">
        <v>107</v>
      </c>
      <c r="F15" s="44" t="s">
        <v>124</v>
      </c>
      <c r="G15" s="36" t="s">
        <v>264</v>
      </c>
      <c r="H15" s="36" t="s">
        <v>109</v>
      </c>
      <c r="I15" s="45" t="s">
        <v>110</v>
      </c>
      <c r="J15" s="22" t="s">
        <v>37</v>
      </c>
      <c r="K15" s="37">
        <f>(4/4)*100</f>
        <v>100</v>
      </c>
      <c r="L15" s="36" t="s">
        <v>38</v>
      </c>
      <c r="M15" s="36" t="s">
        <v>40</v>
      </c>
      <c r="N15" s="36" t="s">
        <v>125</v>
      </c>
      <c r="O15" s="36" t="s">
        <v>121</v>
      </c>
      <c r="P15" s="46"/>
    </row>
    <row r="16" spans="1:17" ht="146.25" x14ac:dyDescent="0.2">
      <c r="A16" s="20">
        <v>8</v>
      </c>
      <c r="B16" s="21" t="s">
        <v>105</v>
      </c>
      <c r="C16" s="21" t="s">
        <v>106</v>
      </c>
      <c r="D16" s="21" t="s">
        <v>99</v>
      </c>
      <c r="E16" s="21" t="s">
        <v>107</v>
      </c>
      <c r="F16" s="44" t="s">
        <v>126</v>
      </c>
      <c r="G16" s="44" t="s">
        <v>127</v>
      </c>
      <c r="H16" s="36" t="s">
        <v>128</v>
      </c>
      <c r="I16" s="45" t="s">
        <v>129</v>
      </c>
      <c r="J16" s="22" t="s">
        <v>37</v>
      </c>
      <c r="K16" s="37">
        <f>(4/4)*100</f>
        <v>100</v>
      </c>
      <c r="L16" s="36" t="s">
        <v>38</v>
      </c>
      <c r="M16" s="36" t="s">
        <v>40</v>
      </c>
      <c r="N16" s="42"/>
      <c r="O16" s="36" t="s">
        <v>130</v>
      </c>
      <c r="P16" s="46"/>
    </row>
    <row r="17" spans="1:16" ht="123.75" x14ac:dyDescent="0.2">
      <c r="A17" s="20">
        <v>9</v>
      </c>
      <c r="B17" s="21" t="s">
        <v>105</v>
      </c>
      <c r="C17" s="21" t="s">
        <v>106</v>
      </c>
      <c r="D17" s="21" t="s">
        <v>99</v>
      </c>
      <c r="E17" s="21" t="s">
        <v>107</v>
      </c>
      <c r="F17" s="44" t="s">
        <v>131</v>
      </c>
      <c r="G17" s="44" t="s">
        <v>132</v>
      </c>
      <c r="H17" s="36" t="s">
        <v>128</v>
      </c>
      <c r="I17" s="45" t="s">
        <v>129</v>
      </c>
      <c r="J17" s="22" t="s">
        <v>37</v>
      </c>
      <c r="K17" s="37">
        <f>(4/4)*100</f>
        <v>100</v>
      </c>
      <c r="L17" s="36" t="s">
        <v>38</v>
      </c>
      <c r="M17" s="36" t="s">
        <v>40</v>
      </c>
      <c r="N17" s="42"/>
      <c r="O17" s="36" t="s">
        <v>133</v>
      </c>
      <c r="P17" s="46"/>
    </row>
    <row r="18" spans="1:16" ht="67.5" x14ac:dyDescent="0.2">
      <c r="A18" s="20">
        <v>10</v>
      </c>
      <c r="B18" s="21" t="s">
        <v>105</v>
      </c>
      <c r="C18" s="21" t="s">
        <v>106</v>
      </c>
      <c r="D18" s="21" t="s">
        <v>99</v>
      </c>
      <c r="E18" s="21" t="s">
        <v>107</v>
      </c>
      <c r="F18" s="44" t="s">
        <v>134</v>
      </c>
      <c r="G18" s="44" t="s">
        <v>135</v>
      </c>
      <c r="H18" s="36" t="s">
        <v>136</v>
      </c>
      <c r="I18" s="45" t="s">
        <v>137</v>
      </c>
      <c r="J18" s="22" t="s">
        <v>37</v>
      </c>
      <c r="K18" s="36">
        <f t="shared" ref="K18" si="0">(0/4)</f>
        <v>0</v>
      </c>
      <c r="L18" s="36" t="s">
        <v>38</v>
      </c>
      <c r="M18" s="36" t="s">
        <v>40</v>
      </c>
      <c r="N18" s="42"/>
      <c r="O18" s="42"/>
      <c r="P18" s="47"/>
    </row>
    <row r="19" spans="1:16" ht="123.75" x14ac:dyDescent="0.2">
      <c r="A19" s="20">
        <v>11</v>
      </c>
      <c r="B19" s="21" t="s">
        <v>105</v>
      </c>
      <c r="C19" s="21" t="s">
        <v>106</v>
      </c>
      <c r="D19" s="21" t="s">
        <v>138</v>
      </c>
      <c r="E19" s="21" t="s">
        <v>139</v>
      </c>
      <c r="F19" s="36" t="s">
        <v>140</v>
      </c>
      <c r="G19" s="36" t="s">
        <v>141</v>
      </c>
      <c r="H19" s="36" t="s">
        <v>142</v>
      </c>
      <c r="I19" s="45" t="s">
        <v>110</v>
      </c>
      <c r="J19" s="22" t="s">
        <v>37</v>
      </c>
      <c r="K19" s="36">
        <f>(5/5)*100</f>
        <v>100</v>
      </c>
      <c r="L19" s="36" t="s">
        <v>38</v>
      </c>
      <c r="M19" s="36" t="s">
        <v>40</v>
      </c>
      <c r="N19" s="42"/>
      <c r="O19" s="36" t="s">
        <v>143</v>
      </c>
      <c r="P19" s="43"/>
    </row>
    <row r="20" spans="1:16" ht="90" x14ac:dyDescent="0.2">
      <c r="A20" s="20">
        <v>12</v>
      </c>
      <c r="B20" s="21" t="s">
        <v>105</v>
      </c>
      <c r="C20" s="21" t="s">
        <v>106</v>
      </c>
      <c r="D20" s="21" t="s">
        <v>138</v>
      </c>
      <c r="E20" s="21" t="s">
        <v>139</v>
      </c>
      <c r="F20" s="36" t="s">
        <v>144</v>
      </c>
      <c r="G20" s="36" t="s">
        <v>265</v>
      </c>
      <c r="H20" s="36" t="s">
        <v>142</v>
      </c>
      <c r="I20" s="45" t="s">
        <v>110</v>
      </c>
      <c r="J20" s="22" t="s">
        <v>37</v>
      </c>
      <c r="K20" s="39">
        <f>(1/1)*100</f>
        <v>100</v>
      </c>
      <c r="L20" s="36" t="s">
        <v>38</v>
      </c>
      <c r="M20" s="36" t="s">
        <v>40</v>
      </c>
      <c r="N20" s="42"/>
      <c r="O20" s="36"/>
      <c r="P20" s="43"/>
    </row>
    <row r="22" spans="1:16" x14ac:dyDescent="0.2">
      <c r="K22" s="48">
        <f>SUM(K9:K21)</f>
        <v>1108.5416666666667</v>
      </c>
    </row>
    <row r="24" spans="1:16" x14ac:dyDescent="0.2">
      <c r="K24" s="49">
        <f>K22/12</f>
        <v>92.378472222222229</v>
      </c>
    </row>
  </sheetData>
  <mergeCells count="1">
    <mergeCell ref="A6:Q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Q12"/>
  <sheetViews>
    <sheetView workbookViewId="0">
      <pane xSplit="5" ySplit="3" topLeftCell="L7" activePane="bottomRight" state="frozen"/>
      <selection pane="topRight" activeCell="F1" sqref="F1"/>
      <selection pane="bottomLeft" activeCell="A11" sqref="A11"/>
      <selection pane="bottomRight" activeCell="P12" sqref="P12"/>
    </sheetView>
  </sheetViews>
  <sheetFormatPr baseColWidth="10" defaultRowHeight="15" x14ac:dyDescent="0.25"/>
  <cols>
    <col min="1" max="1" width="3" bestFit="1" customWidth="1"/>
    <col min="2" max="2" width="22.5703125" customWidth="1"/>
    <col min="3" max="3" width="25.7109375" customWidth="1"/>
    <col min="4" max="4" width="23.140625" customWidth="1"/>
    <col min="5" max="8" width="26.85546875" customWidth="1"/>
    <col min="9" max="9" width="29.28515625" customWidth="1"/>
    <col min="10" max="10" width="13.5703125" style="5" customWidth="1"/>
    <col min="11" max="11" width="27.5703125" customWidth="1"/>
    <col min="12" max="12" width="14.7109375" customWidth="1"/>
    <col min="13" max="13" width="14.5703125" customWidth="1"/>
    <col min="14" max="14" width="12.85546875" bestFit="1" customWidth="1"/>
    <col min="15" max="15" width="13.140625" customWidth="1"/>
    <col min="16" max="16" width="10.28515625" style="5" bestFit="1" customWidth="1"/>
    <col min="17" max="17" width="36" customWidth="1"/>
  </cols>
  <sheetData>
    <row r="1" spans="1:17" ht="77.25" customHeight="1" x14ac:dyDescent="0.25">
      <c r="A1" s="77" t="s">
        <v>145</v>
      </c>
      <c r="B1" s="77"/>
      <c r="C1" s="77"/>
      <c r="D1" s="77"/>
      <c r="E1" s="77"/>
      <c r="F1" s="77"/>
      <c r="G1" s="77"/>
      <c r="H1" s="77"/>
      <c r="I1" s="77"/>
      <c r="J1" s="77"/>
      <c r="K1" s="77"/>
      <c r="L1" s="77"/>
      <c r="M1" s="77"/>
      <c r="N1" s="77"/>
      <c r="O1" s="77"/>
      <c r="P1" s="77"/>
      <c r="Q1" s="77"/>
    </row>
    <row r="2" spans="1:17" x14ac:dyDescent="0.25">
      <c r="A2" s="78" t="s">
        <v>146</v>
      </c>
      <c r="B2" s="78"/>
      <c r="C2" s="78"/>
      <c r="D2" s="78"/>
      <c r="E2" s="78"/>
      <c r="F2" s="78"/>
      <c r="G2" s="78"/>
      <c r="H2" s="78"/>
      <c r="I2" s="78"/>
      <c r="J2" s="78"/>
      <c r="K2" s="78"/>
      <c r="L2" s="78"/>
      <c r="M2" s="78"/>
      <c r="N2" s="78"/>
      <c r="O2" s="78"/>
      <c r="P2" s="78"/>
      <c r="Q2" s="78"/>
    </row>
    <row r="3" spans="1:17" ht="48" x14ac:dyDescent="0.25">
      <c r="A3" s="50" t="s">
        <v>12</v>
      </c>
      <c r="B3" s="51" t="s">
        <v>147</v>
      </c>
      <c r="C3" s="51" t="s">
        <v>148</v>
      </c>
      <c r="D3" s="51" t="s">
        <v>149</v>
      </c>
      <c r="E3" s="51" t="s">
        <v>150</v>
      </c>
      <c r="F3" s="50" t="s">
        <v>151</v>
      </c>
      <c r="G3" s="50" t="s">
        <v>26</v>
      </c>
      <c r="H3" s="50" t="s">
        <v>152</v>
      </c>
      <c r="I3" s="50" t="s">
        <v>153</v>
      </c>
      <c r="J3" s="50" t="s">
        <v>154</v>
      </c>
      <c r="K3" s="50" t="s">
        <v>155</v>
      </c>
      <c r="L3" s="50" t="s">
        <v>156</v>
      </c>
      <c r="M3" s="50" t="s">
        <v>157</v>
      </c>
      <c r="N3" s="50" t="s">
        <v>158</v>
      </c>
      <c r="O3" s="50" t="s">
        <v>25</v>
      </c>
      <c r="P3" s="50" t="s">
        <v>159</v>
      </c>
      <c r="Q3" s="50" t="s">
        <v>160</v>
      </c>
    </row>
    <row r="4" spans="1:17" s="60" customFormat="1" ht="153" x14ac:dyDescent="0.25">
      <c r="A4" s="52" t="s">
        <v>161</v>
      </c>
      <c r="B4" s="52" t="s">
        <v>162</v>
      </c>
      <c r="C4" s="52" t="s">
        <v>163</v>
      </c>
      <c r="D4" s="53" t="s">
        <v>164</v>
      </c>
      <c r="E4" s="52" t="s">
        <v>165</v>
      </c>
      <c r="F4" s="54" t="s">
        <v>166</v>
      </c>
      <c r="G4" s="54" t="s">
        <v>167</v>
      </c>
      <c r="H4" s="54" t="s">
        <v>168</v>
      </c>
      <c r="I4" s="54" t="s">
        <v>169</v>
      </c>
      <c r="J4" s="55" t="s">
        <v>0</v>
      </c>
      <c r="K4" s="56" t="s">
        <v>170</v>
      </c>
      <c r="L4" s="57">
        <f>N4</f>
        <v>94</v>
      </c>
      <c r="M4" s="55" t="s">
        <v>171</v>
      </c>
      <c r="N4" s="57">
        <v>94</v>
      </c>
      <c r="O4" s="58" t="s">
        <v>40</v>
      </c>
      <c r="P4" s="59">
        <f>N4/L4</f>
        <v>1</v>
      </c>
      <c r="Q4" s="54" t="s">
        <v>251</v>
      </c>
    </row>
    <row r="5" spans="1:17" ht="76.5" x14ac:dyDescent="0.25">
      <c r="A5" s="52">
        <v>2</v>
      </c>
      <c r="B5" s="52" t="s">
        <v>162</v>
      </c>
      <c r="C5" s="52" t="s">
        <v>163</v>
      </c>
      <c r="D5" s="53" t="s">
        <v>164</v>
      </c>
      <c r="E5" s="52" t="s">
        <v>165</v>
      </c>
      <c r="F5" s="54" t="s">
        <v>172</v>
      </c>
      <c r="G5" s="54" t="s">
        <v>173</v>
      </c>
      <c r="H5" s="54" t="s">
        <v>174</v>
      </c>
      <c r="I5" s="54" t="s">
        <v>175</v>
      </c>
      <c r="J5" s="55" t="s">
        <v>0</v>
      </c>
      <c r="K5" s="56" t="s">
        <v>176</v>
      </c>
      <c r="L5" s="57">
        <v>2</v>
      </c>
      <c r="M5" s="55" t="s">
        <v>171</v>
      </c>
      <c r="N5" s="57">
        <v>2</v>
      </c>
      <c r="O5" s="58" t="s">
        <v>40</v>
      </c>
      <c r="P5" s="59">
        <f>N5/L5</f>
        <v>1</v>
      </c>
      <c r="Q5" s="54" t="s">
        <v>177</v>
      </c>
    </row>
    <row r="6" spans="1:17" ht="76.5" x14ac:dyDescent="0.25">
      <c r="A6" s="52">
        <v>3</v>
      </c>
      <c r="B6" s="52" t="s">
        <v>162</v>
      </c>
      <c r="C6" s="52" t="s">
        <v>163</v>
      </c>
      <c r="D6" s="53" t="s">
        <v>164</v>
      </c>
      <c r="E6" s="52" t="s">
        <v>165</v>
      </c>
      <c r="F6" s="54" t="s">
        <v>178</v>
      </c>
      <c r="G6" s="54" t="s">
        <v>179</v>
      </c>
      <c r="H6" s="54" t="s">
        <v>180</v>
      </c>
      <c r="I6" s="54" t="s">
        <v>252</v>
      </c>
      <c r="J6" s="55" t="s">
        <v>0</v>
      </c>
      <c r="K6" s="56" t="s">
        <v>181</v>
      </c>
      <c r="L6" s="57">
        <v>94</v>
      </c>
      <c r="M6" s="55" t="s">
        <v>171</v>
      </c>
      <c r="N6" s="57">
        <v>94</v>
      </c>
      <c r="O6" s="58" t="s">
        <v>40</v>
      </c>
      <c r="P6" s="59">
        <f>N6/L6</f>
        <v>1</v>
      </c>
      <c r="Q6" s="54" t="s">
        <v>253</v>
      </c>
    </row>
    <row r="7" spans="1:17" ht="89.25" x14ac:dyDescent="0.25">
      <c r="A7" s="52">
        <v>4</v>
      </c>
      <c r="B7" s="52" t="s">
        <v>162</v>
      </c>
      <c r="C7" s="52" t="s">
        <v>182</v>
      </c>
      <c r="D7" s="53" t="s">
        <v>183</v>
      </c>
      <c r="E7" s="52" t="s">
        <v>184</v>
      </c>
      <c r="F7" s="54" t="s">
        <v>185</v>
      </c>
      <c r="G7" s="54" t="s">
        <v>186</v>
      </c>
      <c r="H7" s="54" t="s">
        <v>187</v>
      </c>
      <c r="I7" s="54" t="s">
        <v>188</v>
      </c>
      <c r="J7" s="55" t="s">
        <v>0</v>
      </c>
      <c r="K7" s="56" t="s">
        <v>189</v>
      </c>
      <c r="L7" s="57">
        <v>200</v>
      </c>
      <c r="M7" s="55" t="s">
        <v>190</v>
      </c>
      <c r="N7" s="57">
        <v>200</v>
      </c>
      <c r="O7" s="58" t="s">
        <v>40</v>
      </c>
      <c r="P7" s="59">
        <f>N7/L7</f>
        <v>1</v>
      </c>
      <c r="Q7" s="54" t="s">
        <v>254</v>
      </c>
    </row>
    <row r="8" spans="1:17" ht="89.25" x14ac:dyDescent="0.25">
      <c r="A8" s="52">
        <v>5</v>
      </c>
      <c r="B8" s="52" t="s">
        <v>162</v>
      </c>
      <c r="C8" s="52" t="s">
        <v>182</v>
      </c>
      <c r="D8" s="53" t="s">
        <v>183</v>
      </c>
      <c r="E8" s="52" t="s">
        <v>184</v>
      </c>
      <c r="F8" s="54" t="s">
        <v>191</v>
      </c>
      <c r="G8" s="54" t="s">
        <v>192</v>
      </c>
      <c r="H8" s="54" t="s">
        <v>193</v>
      </c>
      <c r="I8" s="54" t="s">
        <v>194</v>
      </c>
      <c r="J8" s="55" t="s">
        <v>0</v>
      </c>
      <c r="K8" s="56" t="s">
        <v>195</v>
      </c>
      <c r="L8" s="57">
        <v>250</v>
      </c>
      <c r="M8" s="55" t="s">
        <v>190</v>
      </c>
      <c r="N8" s="57">
        <v>250</v>
      </c>
      <c r="O8" s="58" t="s">
        <v>40</v>
      </c>
      <c r="P8" s="59">
        <f>N8/L8</f>
        <v>1</v>
      </c>
      <c r="Q8" s="54" t="s">
        <v>255</v>
      </c>
    </row>
    <row r="9" spans="1:17" x14ac:dyDescent="0.25">
      <c r="K9" s="61" t="s">
        <v>196</v>
      </c>
    </row>
    <row r="11" spans="1:17" x14ac:dyDescent="0.25">
      <c r="P11" s="62">
        <f>SUM(P4:P10)</f>
        <v>5</v>
      </c>
    </row>
    <row r="12" spans="1:17" x14ac:dyDescent="0.25">
      <c r="P12" s="5">
        <f>P11/5</f>
        <v>1</v>
      </c>
    </row>
  </sheetData>
  <mergeCells count="2">
    <mergeCell ref="A1:Q1"/>
    <mergeCell ref="A2:Q2"/>
  </mergeCells>
  <hyperlinks>
    <hyperlink ref="C3" r:id="rId1" display="ESTRATEGIAS PSD 2015-2018"/>
    <hyperlink ref="B3" r:id="rId2"/>
    <hyperlink ref="D3" r:id="rId3"/>
    <hyperlink ref="E3" r:id="rId4"/>
  </hyperlinks>
  <pageMargins left="0.9055118110236221" right="0" top="0" bottom="0.74803149606299213" header="0.31496062992125984" footer="0.31496062992125984"/>
  <pageSetup paperSize="121" scale="80"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Q11"/>
  <sheetViews>
    <sheetView workbookViewId="0">
      <pane xSplit="5" ySplit="3" topLeftCell="L7" activePane="bottomRight" state="frozen"/>
      <selection pane="topRight" activeCell="F1" sqref="F1"/>
      <selection pane="bottomLeft" activeCell="A11" sqref="A11"/>
      <selection pane="bottomRight" activeCell="Q8" sqref="Q8"/>
    </sheetView>
  </sheetViews>
  <sheetFormatPr baseColWidth="10" defaultRowHeight="15" x14ac:dyDescent="0.25"/>
  <cols>
    <col min="1" max="1" width="3" bestFit="1" customWidth="1"/>
    <col min="2" max="2" width="22.5703125" customWidth="1"/>
    <col min="3" max="3" width="25.7109375" customWidth="1"/>
    <col min="4" max="4" width="23.140625" customWidth="1"/>
    <col min="5" max="8" width="26.85546875" customWidth="1"/>
    <col min="9" max="9" width="29.28515625" customWidth="1"/>
    <col min="10" max="10" width="13.5703125" style="5" customWidth="1"/>
    <col min="11" max="11" width="27.5703125" customWidth="1"/>
    <col min="12" max="12" width="14.7109375" customWidth="1"/>
    <col min="13" max="13" width="14.5703125" customWidth="1"/>
    <col min="14" max="14" width="12.85546875" bestFit="1" customWidth="1"/>
    <col min="15" max="15" width="13.140625" customWidth="1"/>
    <col min="16" max="16" width="10.28515625" style="5" bestFit="1" customWidth="1"/>
    <col min="17" max="17" width="36" customWidth="1"/>
  </cols>
  <sheetData>
    <row r="1" spans="1:17" ht="77.25" customHeight="1" x14ac:dyDescent="0.25">
      <c r="A1" s="77" t="s">
        <v>145</v>
      </c>
      <c r="B1" s="77"/>
      <c r="C1" s="77"/>
      <c r="D1" s="77"/>
      <c r="E1" s="77"/>
      <c r="F1" s="77"/>
      <c r="G1" s="77"/>
      <c r="H1" s="77"/>
      <c r="I1" s="77"/>
      <c r="J1" s="77"/>
      <c r="K1" s="77"/>
      <c r="L1" s="77"/>
      <c r="M1" s="77"/>
      <c r="N1" s="77"/>
      <c r="O1" s="77"/>
      <c r="P1" s="77"/>
      <c r="Q1" s="77"/>
    </row>
    <row r="2" spans="1:17" x14ac:dyDescent="0.25">
      <c r="A2" s="78" t="s">
        <v>197</v>
      </c>
      <c r="B2" s="78"/>
      <c r="C2" s="78"/>
      <c r="D2" s="78"/>
      <c r="E2" s="78"/>
      <c r="F2" s="78"/>
      <c r="G2" s="78"/>
      <c r="H2" s="78"/>
      <c r="I2" s="78"/>
      <c r="J2" s="78"/>
      <c r="K2" s="78"/>
      <c r="L2" s="78"/>
      <c r="M2" s="78"/>
      <c r="N2" s="78"/>
      <c r="O2" s="78"/>
      <c r="P2" s="78"/>
      <c r="Q2" s="78"/>
    </row>
    <row r="3" spans="1:17" ht="48" x14ac:dyDescent="0.25">
      <c r="A3" s="50" t="s">
        <v>12</v>
      </c>
      <c r="B3" s="51" t="s">
        <v>147</v>
      </c>
      <c r="C3" s="51" t="s">
        <v>148</v>
      </c>
      <c r="D3" s="51" t="s">
        <v>149</v>
      </c>
      <c r="E3" s="51" t="s">
        <v>150</v>
      </c>
      <c r="F3" s="50" t="s">
        <v>151</v>
      </c>
      <c r="G3" s="50" t="s">
        <v>26</v>
      </c>
      <c r="H3" s="50" t="s">
        <v>152</v>
      </c>
      <c r="I3" s="50" t="s">
        <v>153</v>
      </c>
      <c r="J3" s="50" t="s">
        <v>154</v>
      </c>
      <c r="K3" s="50" t="s">
        <v>155</v>
      </c>
      <c r="L3" s="50" t="s">
        <v>156</v>
      </c>
      <c r="M3" s="50" t="s">
        <v>157</v>
      </c>
      <c r="N3" s="50" t="s">
        <v>158</v>
      </c>
      <c r="O3" s="50" t="s">
        <v>25</v>
      </c>
      <c r="P3" s="50" t="s">
        <v>159</v>
      </c>
      <c r="Q3" s="50" t="s">
        <v>160</v>
      </c>
    </row>
    <row r="4" spans="1:17" s="60" customFormat="1" ht="105" x14ac:dyDescent="0.25">
      <c r="A4" s="63" t="s">
        <v>161</v>
      </c>
      <c r="B4" s="63" t="s">
        <v>198</v>
      </c>
      <c r="C4" s="63" t="s">
        <v>199</v>
      </c>
      <c r="D4" s="64" t="s">
        <v>200</v>
      </c>
      <c r="E4" s="63" t="s">
        <v>201</v>
      </c>
      <c r="F4" s="65" t="s">
        <v>202</v>
      </c>
      <c r="G4" s="66" t="s">
        <v>203</v>
      </c>
      <c r="H4" s="65" t="s">
        <v>204</v>
      </c>
      <c r="I4" s="66" t="s">
        <v>205</v>
      </c>
      <c r="J4" s="67" t="s">
        <v>206</v>
      </c>
      <c r="K4" s="65" t="s">
        <v>207</v>
      </c>
      <c r="L4" s="65">
        <v>10</v>
      </c>
      <c r="M4" s="67" t="s">
        <v>171</v>
      </c>
      <c r="N4" s="65">
        <v>10</v>
      </c>
      <c r="O4" s="68" t="s">
        <v>208</v>
      </c>
      <c r="P4" s="69">
        <f>N4/L4</f>
        <v>1</v>
      </c>
      <c r="Q4" s="66" t="s">
        <v>256</v>
      </c>
    </row>
    <row r="5" spans="1:17" s="60" customFormat="1" ht="108.75" customHeight="1" x14ac:dyDescent="0.25">
      <c r="A5" s="63">
        <v>2</v>
      </c>
      <c r="B5" s="63" t="s">
        <v>198</v>
      </c>
      <c r="C5" s="63" t="s">
        <v>209</v>
      </c>
      <c r="D5" s="64" t="s">
        <v>210</v>
      </c>
      <c r="E5" s="63" t="s">
        <v>211</v>
      </c>
      <c r="F5" s="65" t="s">
        <v>212</v>
      </c>
      <c r="G5" s="66" t="s">
        <v>213</v>
      </c>
      <c r="H5" s="65" t="s">
        <v>214</v>
      </c>
      <c r="I5" s="66" t="s">
        <v>215</v>
      </c>
      <c r="J5" s="67" t="s">
        <v>206</v>
      </c>
      <c r="K5" s="70" t="s">
        <v>37</v>
      </c>
      <c r="L5" s="70">
        <v>26</v>
      </c>
      <c r="M5" s="67" t="s">
        <v>171</v>
      </c>
      <c r="N5" s="65">
        <v>26</v>
      </c>
      <c r="O5" s="68" t="s">
        <v>208</v>
      </c>
      <c r="P5" s="69">
        <f>N5/L5</f>
        <v>1</v>
      </c>
      <c r="Q5" s="66" t="s">
        <v>257</v>
      </c>
    </row>
    <row r="6" spans="1:17" s="60" customFormat="1" ht="90" x14ac:dyDescent="0.25">
      <c r="A6" s="63">
        <v>3</v>
      </c>
      <c r="B6" s="63" t="s">
        <v>198</v>
      </c>
      <c r="C6" s="63" t="s">
        <v>199</v>
      </c>
      <c r="D6" s="64" t="s">
        <v>200</v>
      </c>
      <c r="E6" s="63" t="s">
        <v>211</v>
      </c>
      <c r="F6" s="65" t="s">
        <v>216</v>
      </c>
      <c r="G6" s="71" t="s">
        <v>217</v>
      </c>
      <c r="H6" s="65" t="s">
        <v>218</v>
      </c>
      <c r="I6" s="66" t="s">
        <v>219</v>
      </c>
      <c r="J6" s="67" t="s">
        <v>206</v>
      </c>
      <c r="K6" s="65" t="s">
        <v>220</v>
      </c>
      <c r="L6" s="65">
        <v>4</v>
      </c>
      <c r="M6" s="67" t="s">
        <v>171</v>
      </c>
      <c r="N6" s="65">
        <v>4</v>
      </c>
      <c r="O6" s="68" t="s">
        <v>208</v>
      </c>
      <c r="P6" s="69">
        <f>N6/L6</f>
        <v>1</v>
      </c>
      <c r="Q6" s="66" t="s">
        <v>221</v>
      </c>
    </row>
    <row r="7" spans="1:17" s="60" customFormat="1" ht="113.25" customHeight="1" x14ac:dyDescent="0.25">
      <c r="A7" s="63">
        <v>4</v>
      </c>
      <c r="B7" s="63" t="s">
        <v>198</v>
      </c>
      <c r="C7" s="63" t="s">
        <v>209</v>
      </c>
      <c r="D7" s="64" t="s">
        <v>200</v>
      </c>
      <c r="E7" s="63" t="s">
        <v>211</v>
      </c>
      <c r="F7" s="65" t="s">
        <v>222</v>
      </c>
      <c r="G7" s="71" t="s">
        <v>223</v>
      </c>
      <c r="H7" s="65" t="s">
        <v>224</v>
      </c>
      <c r="I7" s="66" t="s">
        <v>225</v>
      </c>
      <c r="J7" s="67" t="s">
        <v>206</v>
      </c>
      <c r="K7" s="65" t="s">
        <v>226</v>
      </c>
      <c r="L7" s="65">
        <v>98</v>
      </c>
      <c r="M7" s="67" t="s">
        <v>171</v>
      </c>
      <c r="N7" s="65">
        <v>98</v>
      </c>
      <c r="O7" s="68" t="s">
        <v>208</v>
      </c>
      <c r="P7" s="69">
        <f>N7/L7</f>
        <v>1</v>
      </c>
      <c r="Q7" s="66" t="s">
        <v>258</v>
      </c>
    </row>
    <row r="8" spans="1:17" s="60" customFormat="1" ht="96" customHeight="1" x14ac:dyDescent="0.25">
      <c r="A8" s="63">
        <v>5</v>
      </c>
      <c r="B8" s="63" t="s">
        <v>227</v>
      </c>
      <c r="C8" s="63" t="s">
        <v>228</v>
      </c>
      <c r="D8" s="64" t="s">
        <v>138</v>
      </c>
      <c r="E8" s="63" t="s">
        <v>184</v>
      </c>
      <c r="F8" s="65" t="s">
        <v>229</v>
      </c>
      <c r="G8" s="71" t="s">
        <v>230</v>
      </c>
      <c r="H8" s="65" t="s">
        <v>231</v>
      </c>
      <c r="I8" s="66" t="s">
        <v>232</v>
      </c>
      <c r="J8" s="67" t="s">
        <v>206</v>
      </c>
      <c r="K8" s="65" t="s">
        <v>233</v>
      </c>
      <c r="L8" s="65">
        <v>600</v>
      </c>
      <c r="M8" s="67" t="s">
        <v>171</v>
      </c>
      <c r="N8" s="65">
        <v>600</v>
      </c>
      <c r="O8" s="68" t="s">
        <v>208</v>
      </c>
      <c r="P8" s="69">
        <f>N8/L8</f>
        <v>1</v>
      </c>
      <c r="Q8" s="66" t="s">
        <v>259</v>
      </c>
    </row>
    <row r="10" spans="1:17" x14ac:dyDescent="0.25">
      <c r="P10" s="62">
        <f>SUM(P4:P9)</f>
        <v>5</v>
      </c>
    </row>
    <row r="11" spans="1:17" x14ac:dyDescent="0.25">
      <c r="P11" s="5">
        <f>P10/5</f>
        <v>1</v>
      </c>
    </row>
  </sheetData>
  <mergeCells count="2">
    <mergeCell ref="A1:Q1"/>
    <mergeCell ref="A2:Q2"/>
  </mergeCells>
  <hyperlinks>
    <hyperlink ref="C3" r:id="rId1" display="ESTRATEGIAS PSD 2015-2018"/>
    <hyperlink ref="B3" r:id="rId2"/>
    <hyperlink ref="D3" r:id="rId3"/>
    <hyperlink ref="E3" r:id="rId4"/>
  </hyperlinks>
  <pageMargins left="0.9055118110236221" right="0" top="0" bottom="0.35433070866141736" header="0.31496062992125984" footer="0.31496062992125984"/>
  <pageSetup paperSize="121" scale="80"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Q4"/>
  <sheetViews>
    <sheetView workbookViewId="0">
      <pane xSplit="5" ySplit="3" topLeftCell="L4" activePane="bottomRight" state="frozen"/>
      <selection pane="topRight" activeCell="F1" sqref="F1"/>
      <selection pane="bottomLeft" activeCell="A11" sqref="A11"/>
      <selection pane="bottomRight" activeCell="M14" sqref="M14"/>
    </sheetView>
  </sheetViews>
  <sheetFormatPr baseColWidth="10" defaultRowHeight="15" x14ac:dyDescent="0.25"/>
  <cols>
    <col min="1" max="1" width="3" bestFit="1" customWidth="1"/>
    <col min="2" max="2" width="22.5703125" customWidth="1"/>
    <col min="3" max="3" width="25.7109375" customWidth="1"/>
    <col min="4" max="4" width="23.140625" customWidth="1"/>
    <col min="5" max="8" width="26.85546875" customWidth="1"/>
    <col min="9" max="9" width="29.28515625" customWidth="1"/>
    <col min="10" max="10" width="13.5703125" style="5" customWidth="1"/>
    <col min="11" max="11" width="27.5703125" customWidth="1"/>
    <col min="12" max="12" width="14.7109375" customWidth="1"/>
    <col min="13" max="13" width="14.5703125" customWidth="1"/>
    <col min="14" max="14" width="12.85546875" bestFit="1" customWidth="1"/>
    <col min="15" max="15" width="13.140625" customWidth="1"/>
    <col min="16" max="16" width="10.28515625" style="5" bestFit="1" customWidth="1"/>
    <col min="17" max="17" width="36" customWidth="1"/>
  </cols>
  <sheetData>
    <row r="1" spans="1:17" ht="77.25" customHeight="1" x14ac:dyDescent="0.25">
      <c r="A1" s="77" t="s">
        <v>145</v>
      </c>
      <c r="B1" s="77"/>
      <c r="C1" s="77"/>
      <c r="D1" s="77"/>
      <c r="E1" s="77"/>
      <c r="F1" s="77"/>
      <c r="G1" s="77"/>
      <c r="H1" s="77"/>
      <c r="I1" s="77"/>
      <c r="J1" s="77"/>
      <c r="K1" s="77"/>
      <c r="L1" s="77"/>
      <c r="M1" s="77"/>
      <c r="N1" s="77"/>
      <c r="O1" s="77"/>
      <c r="P1" s="77"/>
      <c r="Q1" s="77"/>
    </row>
    <row r="2" spans="1:17" x14ac:dyDescent="0.25">
      <c r="A2" s="78" t="s">
        <v>234</v>
      </c>
      <c r="B2" s="78"/>
      <c r="C2" s="78"/>
      <c r="D2" s="78"/>
      <c r="E2" s="78"/>
      <c r="F2" s="78"/>
      <c r="G2" s="78"/>
      <c r="H2" s="78"/>
      <c r="I2" s="78"/>
      <c r="J2" s="78"/>
      <c r="K2" s="78"/>
      <c r="L2" s="78"/>
      <c r="M2" s="78"/>
      <c r="N2" s="78"/>
      <c r="O2" s="78"/>
      <c r="P2" s="78"/>
      <c r="Q2" s="78"/>
    </row>
    <row r="3" spans="1:17" ht="48" x14ac:dyDescent="0.25">
      <c r="A3" s="50" t="s">
        <v>12</v>
      </c>
      <c r="B3" s="51" t="s">
        <v>147</v>
      </c>
      <c r="C3" s="51" t="s">
        <v>148</v>
      </c>
      <c r="D3" s="51" t="s">
        <v>149</v>
      </c>
      <c r="E3" s="51" t="s">
        <v>150</v>
      </c>
      <c r="F3" s="50" t="s">
        <v>151</v>
      </c>
      <c r="G3" s="50" t="s">
        <v>26</v>
      </c>
      <c r="H3" s="50" t="s">
        <v>152</v>
      </c>
      <c r="I3" s="50" t="s">
        <v>153</v>
      </c>
      <c r="J3" s="50" t="s">
        <v>154</v>
      </c>
      <c r="K3" s="50" t="s">
        <v>155</v>
      </c>
      <c r="L3" s="50" t="s">
        <v>156</v>
      </c>
      <c r="M3" s="50" t="s">
        <v>157</v>
      </c>
      <c r="N3" s="50" t="s">
        <v>158</v>
      </c>
      <c r="O3" s="50" t="s">
        <v>25</v>
      </c>
      <c r="P3" s="50" t="s">
        <v>159</v>
      </c>
      <c r="Q3" s="50" t="s">
        <v>160</v>
      </c>
    </row>
    <row r="4" spans="1:17" s="60" customFormat="1" ht="120" x14ac:dyDescent="0.25">
      <c r="A4" s="63" t="s">
        <v>161</v>
      </c>
      <c r="B4" s="63" t="s">
        <v>162</v>
      </c>
      <c r="C4" s="63" t="s">
        <v>182</v>
      </c>
      <c r="D4" s="64" t="s">
        <v>183</v>
      </c>
      <c r="E4" s="63" t="s">
        <v>184</v>
      </c>
      <c r="F4" s="66" t="s">
        <v>235</v>
      </c>
      <c r="G4" s="66" t="s">
        <v>236</v>
      </c>
      <c r="H4" s="66" t="s">
        <v>237</v>
      </c>
      <c r="I4" s="66" t="s">
        <v>238</v>
      </c>
      <c r="J4" s="67" t="s">
        <v>2</v>
      </c>
      <c r="K4" s="72" t="s">
        <v>239</v>
      </c>
      <c r="L4" s="65">
        <f>N4</f>
        <v>23</v>
      </c>
      <c r="M4" s="67" t="s">
        <v>240</v>
      </c>
      <c r="N4" s="65">
        <v>23</v>
      </c>
      <c r="O4" s="68" t="s">
        <v>208</v>
      </c>
      <c r="P4" s="69">
        <f>N4/L4</f>
        <v>1</v>
      </c>
      <c r="Q4" s="66" t="s">
        <v>241</v>
      </c>
    </row>
  </sheetData>
  <mergeCells count="2">
    <mergeCell ref="A1:Q1"/>
    <mergeCell ref="A2:Q2"/>
  </mergeCells>
  <hyperlinks>
    <hyperlink ref="C3" r:id="rId1" display="ESTRATEGIAS PSD 2015-2018"/>
    <hyperlink ref="B3" r:id="rId2"/>
    <hyperlink ref="D3" r:id="rId3"/>
    <hyperlink ref="E3" r:id="rId4"/>
  </hyperlinks>
  <pageMargins left="0.9055118110236221" right="0" top="0" bottom="0.74803149606299213" header="0.31496062992125984" footer="0.31496062992125984"/>
  <pageSetup paperSize="121" scale="8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TOTAL</vt:lpstr>
      <vt:lpstr>MEJORAMIENTO INFRAESTRUCTURA</vt:lpstr>
      <vt:lpstr>ADQUISICION BYS</vt:lpstr>
      <vt:lpstr>GESTION TECNOLÓGICA</vt:lpstr>
      <vt:lpstr>OFICINA JUDICIAL</vt:lpstr>
      <vt:lpstr>TALENTO HUMANO</vt:lpstr>
      <vt:lpstr>ASISTENCIA LEGAL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2017-08-22T14:58:17Z</dcterms:created>
  <dcterms:modified xsi:type="dcterms:W3CDTF">2017-08-23T13:27:37Z</dcterms:modified>
</cp:coreProperties>
</file>