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IGCMA\Documentos Conversatorio Nacional SIGCMA 18-19 de septiembre\7.Información de los indicadores 2016-2017\"/>
    </mc:Choice>
  </mc:AlternateContent>
  <bookViews>
    <workbookView xWindow="0" yWindow="0" windowWidth="24000" windowHeight="9735" firstSheet="2" activeTab="6"/>
  </bookViews>
  <sheets>
    <sheet name="Oficina Judicial " sheetId="1" r:id="rId1"/>
    <sheet name="Administrativa y Financiera" sheetId="2" r:id="rId2"/>
    <sheet name=" Asistencia Legal 2017 I" sheetId="3" r:id="rId3"/>
    <sheet name="Asistencia Legal 2017 II" sheetId="6" r:id="rId4"/>
    <sheet name="Talento Humano" sheetId="4" r:id="rId5"/>
    <sheet name="SGSST" sheetId="5" r:id="rId6"/>
    <sheet name="Comunicación Institucional" sheetId="7" r:id="rId7"/>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11" i="7" l="1"/>
  <c r="J10" i="7"/>
  <c r="J9" i="7"/>
  <c r="J8" i="7"/>
  <c r="J7" i="7"/>
  <c r="J6" i="7"/>
  <c r="I6" i="7" s="1"/>
  <c r="J5" i="7"/>
  <c r="I5" i="7" s="1"/>
  <c r="J4" i="7"/>
  <c r="I4" i="7" s="1"/>
  <c r="J12" i="5" l="1"/>
  <c r="J11" i="5"/>
  <c r="J10" i="5"/>
  <c r="J9" i="5"/>
  <c r="I9" i="5"/>
  <c r="J8" i="5"/>
  <c r="J7" i="5"/>
  <c r="I7" i="5"/>
  <c r="J6" i="5"/>
  <c r="J5" i="5"/>
  <c r="I5" i="5"/>
  <c r="J4" i="5"/>
  <c r="P63" i="4" l="1"/>
  <c r="P62" i="4"/>
  <c r="P61" i="4"/>
  <c r="N61" i="4"/>
  <c r="L61" i="4"/>
  <c r="J61" i="4"/>
  <c r="H61" i="4"/>
  <c r="L56" i="4"/>
  <c r="L55" i="4"/>
  <c r="L54" i="4"/>
  <c r="J54" i="4"/>
  <c r="H54" i="4"/>
  <c r="L48" i="4"/>
  <c r="L47" i="4"/>
  <c r="L46" i="4"/>
  <c r="J46" i="4"/>
  <c r="H46" i="4"/>
  <c r="N40" i="4"/>
  <c r="J39" i="4"/>
  <c r="N39" i="4"/>
  <c r="N38" i="4"/>
  <c r="L38" i="4"/>
  <c r="J38" i="4"/>
  <c r="H38" i="4"/>
  <c r="J32" i="4"/>
  <c r="J31" i="4"/>
  <c r="J30" i="4"/>
  <c r="H30" i="4"/>
  <c r="J24" i="4"/>
  <c r="J23" i="4"/>
  <c r="J22" i="4"/>
  <c r="H22" i="4"/>
  <c r="J16" i="4"/>
  <c r="J15" i="4"/>
  <c r="J14" i="4"/>
  <c r="H14" i="4"/>
  <c r="P6" i="4"/>
  <c r="N6" i="4"/>
  <c r="L6" i="4"/>
  <c r="J6" i="4"/>
  <c r="H6" i="4"/>
  <c r="N5" i="1"/>
  <c r="N4" i="1"/>
  <c r="J5" i="1"/>
  <c r="I5" i="1"/>
  <c r="J4" i="1"/>
  <c r="I4" i="1"/>
  <c r="J7" i="1"/>
  <c r="J8" i="1"/>
  <c r="J9" i="1"/>
  <c r="J10" i="1"/>
  <c r="J11" i="1"/>
  <c r="J12" i="1"/>
  <c r="J13" i="1"/>
  <c r="J14" i="1"/>
  <c r="J15" i="1"/>
  <c r="J16" i="1"/>
  <c r="J17" i="1"/>
  <c r="J18" i="1"/>
  <c r="J19" i="1"/>
  <c r="J20" i="1"/>
  <c r="J21" i="1"/>
  <c r="J22" i="1"/>
  <c r="J23" i="1"/>
  <c r="J24" i="1"/>
</calcChain>
</file>

<file path=xl/sharedStrings.xml><?xml version="1.0" encoding="utf-8"?>
<sst xmlns="http://schemas.openxmlformats.org/spreadsheetml/2006/main" count="609" uniqueCount="220">
  <si>
    <t>NOMBRE INDICADOR</t>
  </si>
  <si>
    <t>OBJETIVO ESTRATÉGICO</t>
  </si>
  <si>
    <t>FÓRMULA</t>
  </si>
  <si>
    <t>PERIODO DE MEDICIÓN</t>
  </si>
  <si>
    <t>MEDICIONES ANTERIORES</t>
  </si>
  <si>
    <t>Valor Última Meta</t>
  </si>
  <si>
    <t>Valor Última Medición</t>
  </si>
  <si>
    <t>Valor Penúltima Medición</t>
  </si>
  <si>
    <t>Valor Antepenúltima Medición</t>
  </si>
  <si>
    <t>Último Análisis</t>
  </si>
  <si>
    <t>Resultado</t>
  </si>
  <si>
    <t>PROCESO</t>
  </si>
  <si>
    <t>TIPO</t>
  </si>
  <si>
    <t>Variable 1</t>
  </si>
  <si>
    <t>Variable 2</t>
  </si>
  <si>
    <t>Nonbre de la Variable</t>
  </si>
  <si>
    <t>Valor</t>
  </si>
  <si>
    <t>Nivel de Referencia</t>
  </si>
  <si>
    <t>Variación de correspondencia interna oficial tramitada</t>
  </si>
  <si>
    <t>eficiencia y eficacia</t>
  </si>
  <si>
    <t>Numero de correspondencia interna que se genera en el año</t>
  </si>
  <si>
    <t>RESULTADO</t>
  </si>
  <si>
    <t>No. de correspondencia que ingresa en el año</t>
  </si>
  <si>
    <t>0.0-80.0-95.0-100.0</t>
  </si>
  <si>
    <t xml:space="preserve">La información interna generada se registra en el sistema de información SIGOBIUS disminuyendo los riesgos asociados a la perdida de información </t>
  </si>
  <si>
    <t>Mediante el registro en SIGOBIUS de la información externa recibida ha garantizado que el impacto en la tardanza se disminuya, así mismo el control de vencimiento de cada solicitud, mejora los tiempos de respuesta.</t>
  </si>
  <si>
    <t>GESTIÓN DOCUMENTAL</t>
  </si>
  <si>
    <t>GESTION DOCUMENTAL</t>
  </si>
  <si>
    <t xml:space="preserve">Variación de ingreso de correspondencia externa oficial </t>
  </si>
  <si>
    <t>ENERO A DICIEMBRE 2016</t>
  </si>
  <si>
    <t>ENERO A DICIEMBRE DE 2016</t>
  </si>
  <si>
    <t>valor</t>
  </si>
  <si>
    <t>Nivel de referencia</t>
  </si>
  <si>
    <t>PCA Indicador- Procesos de Contratación Adjudicados en el trimestre modalidad selección Mínima Cuantía Seccional Pereira</t>
  </si>
  <si>
    <t>ADQUISICIÓN DE BIENES Y SERVICIOS</t>
  </si>
  <si>
    <t>Indicador</t>
  </si>
  <si>
    <t>Eficiencia y Eficacia</t>
  </si>
  <si>
    <t>Numero de procesos de contratación Adjudicados en el trimestre</t>
  </si>
  <si>
    <t>Numero de procesos de contratación terminados en el trimestre</t>
  </si>
  <si>
    <t>Trimestral</t>
  </si>
  <si>
    <t>100.0</t>
  </si>
  <si>
    <t>Durante el cuarto trimestre de 2016 se adelantaron 21 procesos de contratación por esta modalidad los que se terminaron en su totalidad.</t>
  </si>
  <si>
    <t>PCA Indicador- Procesos de Contratación Adjudicados en el trimestre modalidad contratacion directa Seccional Pereira</t>
  </si>
  <si>
    <t>Durante el cuarto trimestre de 2016 se adelantaron11 procesos de contratación por esta modalidad los que se terminaron en su totalidad.</t>
  </si>
  <si>
    <t>PCA Indicador- Procesos de Contratación Adjudicados en el trimestre Menor Cuantía</t>
  </si>
  <si>
    <t>Durante el cuarto trimestre de 2016 se adelantaron 2 procesos de contratación por esta modalidad los que se terminaron en su totalidad.</t>
  </si>
  <si>
    <t xml:space="preserve">EPA Ejecución Plan de Adquisiciones </t>
  </si>
  <si>
    <t>Valor ejecutado en el trimestre</t>
  </si>
  <si>
    <t>Valor Programado para el trimestre</t>
  </si>
  <si>
    <t>25.0</t>
  </si>
  <si>
    <t>Se proyectó ejecutar como meta hasta el cuarto trimestre del año 2016, el 100% del presupuesto programado para el periodo; la medición para este período fue del 125.83%, indicador que evidencia una gestión que supera la estimada, motivada en una asignación presupuestal adicional por valor de 102.098.664,00 según distribución realizada mediante Resolución 5056 recursos para Gestión Ambiental.</t>
  </si>
  <si>
    <t>RCR Indicador (Requerimientos Complementarios Recibidos) C.Sec.J - DSAJ - Pereira</t>
  </si>
  <si>
    <t>Cantidad anual de requerimientos recibidos</t>
  </si>
  <si>
    <t>Anual</t>
  </si>
  <si>
    <t>27.0</t>
  </si>
  <si>
    <t>9.0</t>
  </si>
  <si>
    <t>Durante el año 2016, se recibieron 5 requerimientos complementarios para la adquisición de bienes así: 3 del Consejo y 2 de la Dirección Seccional de Administración Judicial. Teniendo en cuenta que al no estar contemplados en el plan de adquisiciones de bienes y servicios, su adquisición quedó sujeta a la disponibilidad y asignación de recursos.</t>
  </si>
  <si>
    <t>RCR Indicador (Requerimientos Complementarios Recibidos) Jurisdicción Ordinaria - Pereira</t>
  </si>
  <si>
    <t>23.0</t>
  </si>
  <si>
    <t>22.0</t>
  </si>
  <si>
    <t>14.0</t>
  </si>
  <si>
    <t>Durante el año 2016, se recibieron 6 requerimientos complementarios para la adquisición de bienes. Teniendo en cuenta que al no estar contemplados en el plan de adquisiciones de bienes y servicios, su adquisición quedó sujeta a la disponibilidad y asignación de recursos.</t>
  </si>
  <si>
    <t>RCR Indicador (Requerimientos Complementarios Recibidos) Jurisdicción Contenciosa- Pereira</t>
  </si>
  <si>
    <t>8.0</t>
  </si>
  <si>
    <t>5.0</t>
  </si>
  <si>
    <t>Durante el año 2016, se recibieron 2 requerimientos complementarios para la adquisición de bienes . Teniendo en cuenta que al no estar contemplados en el plan de adquisiciones de bienes y servicios, su adquisición quedó sujeta a la disponibilidad y asignación de recursos.</t>
  </si>
  <si>
    <t>Durante el primer trimestre de 2017 se adelantaron 10 procesos de contratación por esta modalidad los que se terminaron en su totalidad.</t>
  </si>
  <si>
    <t>Durante el primer trimestre de 2017 se adelantaron 3 procesos de contratación por esta modalidad los que se terminaron en su totalidad.</t>
  </si>
  <si>
    <t>Durante el primer trimestre de 2017 no se adelantaron procesos de contratación por esta modalidad.</t>
  </si>
  <si>
    <t>Se programó ejecutar durante el 1 trimestre de 2017 el 25% del presupuesto programado la medición para este periodo fue de 95.82%, que supera ampliamente la meta ya que la seccional logro superar los procesos de contratación que tenía previstos para el periodo.</t>
  </si>
  <si>
    <t>INDICADORES</t>
  </si>
  <si>
    <t>PROCESO GESTION HUMANA</t>
  </si>
  <si>
    <t>AÑO 2017</t>
  </si>
  <si>
    <t>Nro</t>
  </si>
  <si>
    <t>Tipo</t>
  </si>
  <si>
    <t>Descipción</t>
  </si>
  <si>
    <t>Objetivo del Indicador</t>
  </si>
  <si>
    <t>Medición</t>
  </si>
  <si>
    <t>Objetivo Estratégico</t>
  </si>
  <si>
    <t>Periodicidad</t>
  </si>
  <si>
    <t>Trimestre I</t>
  </si>
  <si>
    <t>Trimestre II</t>
  </si>
  <si>
    <t>Trimestre III</t>
  </si>
  <si>
    <t>Trimestre IV</t>
  </si>
  <si>
    <t>Consolidado Año</t>
  </si>
  <si>
    <t>Cálculo</t>
  </si>
  <si>
    <t>Análisis</t>
  </si>
  <si>
    <t>Cumplimiento de los planes y programas de Gestión Humana PEREIRA</t>
  </si>
  <si>
    <t>Calcular el Cumplimiento de los planes y programas de Gestión Humama</t>
  </si>
  <si>
    <t xml:space="preserve">(Avance real de planes y programas Pereira/Avance programado de planes y programas Pereira)*100 </t>
  </si>
  <si>
    <t>Para el periodo evaluado, se evidencia el cumplimiento del 100% de las actividades programadas en el cronograma del  Programa de Bienestar Social " servidores judiciales más felices". 
Las actividades ejecutadas en el primer trimestre fueron las siguientes:
1. Elaborar Programación de Actividades Plan de Bienestar Social 2017.
2.Realizar Mesa de trabajo Gestión Interinstitucional.
3. Celebrar Semana de la mujer.
4. Celebrar cumpleaños servidores judiciales DESAJ Pereira.
5. Brindar servicio del Centro de Acondicionamiento Físico CAF Rama Judicial  con acompañamiento profesional.</t>
  </si>
  <si>
    <t>Para el periodo evaluado, se evidencia el cumplimiento del 100% de las actividades programadas en el cronograma del  Programa de Bienestar Social " servidores judiciales más felices". 
Las actividades ejecutadas en el primer trimestre fueron las siguientes:
1. Celebrar cumpleaños servidores judiciales DESAJ Pereira.
2. Brindar servicio del Centro de Acondicionamiento Físico CAF Rama Judicial  con acompañamiento profesional.
3. Realizar Actividad Cultural Rama Judicial. Concierto Agrupación Musical Cuarterto Ab-libitum UTP.
4. Aplicar encuesta que permita identificar las preferencias de los servidores judiciales respecto actividades de carácter recreativo, lúdico, cultural y deportivo.
5. Realizar Rumbaterapia para incentivar estilos de vida saludable de los servidores judiciales.
6. Realizar animación de lectura para hijos de los servidores judiciales.
7. Participar en los Juegos Interempresariales 2017.</t>
  </si>
  <si>
    <t>Variable</t>
  </si>
  <si>
    <t>Avance real de planes y programas PEREIRA</t>
  </si>
  <si>
    <t>Calcular el cumplimiento de los planes y programas de Gestión Humana</t>
  </si>
  <si>
    <t>Avance real de planes y programas</t>
  </si>
  <si>
    <t>Avance programado de planes y programas PEREIRA</t>
  </si>
  <si>
    <t>Avance programado de planes y programas</t>
  </si>
  <si>
    <t xml:space="preserve">Año </t>
  </si>
  <si>
    <t>Eficacia de las acciones tomadas para el desarrollo de competencias PEREIRA</t>
  </si>
  <si>
    <t>Evaluar las acciones tomadas para el desarrollo de competencias en términos del impacto en la eficacia, eficiencia y efectividad del Sistema Integrado de Gestión de la Calidad</t>
  </si>
  <si>
    <t xml:space="preserve">Servidores diagnosticados que no requieren ninguna capacitación en competencias/N° Total Servidores Diagnosticados en Competencias)*100 </t>
  </si>
  <si>
    <t>Acceso</t>
  </si>
  <si>
    <t>Servidores diagnosticados que no requieren ninguna capacitación en competencias PEREIRA</t>
  </si>
  <si>
    <t xml:space="preserve">Servidores diagnosticados que no requieren ninguna capacitación en competencias </t>
  </si>
  <si>
    <t>No. Total servidores diagnosticados en competencias PEREIRA</t>
  </si>
  <si>
    <t>No. Total servidores diagnosticados en competencias</t>
  </si>
  <si>
    <t>Eficacia en la adquisición de competencias a través de capacitaciónes realizadas PEREIRA</t>
  </si>
  <si>
    <t>Determinar la eficacia de la adquisición de competencias a través de capacitaciónes realizadas</t>
  </si>
  <si>
    <t xml:space="preserve">(Personas que adquirieron la competencia/Personas que no cumplían con la competencia)*100 </t>
  </si>
  <si>
    <t>N° de personas que adquirieron la competencia PEREIRA</t>
  </si>
  <si>
    <t>Registrar personas adquirieron la competencia</t>
  </si>
  <si>
    <t xml:space="preserve">Personas que adquirieron la competencia </t>
  </si>
  <si>
    <t>Personas que no cumplian con la competencia PEREIRA</t>
  </si>
  <si>
    <t>Medir Personas que no cumplian con la competencia</t>
  </si>
  <si>
    <t>Personas que no cumplían con la competencia</t>
  </si>
  <si>
    <t>Año</t>
  </si>
  <si>
    <t>Cumplimiento de los planes y programas para el desarrollo de competencias PEREIRA</t>
  </si>
  <si>
    <t>Medir el cumplimiento en la ejecución de las actividades de Capacitación en competencias desarrolladas por la Entidad</t>
  </si>
  <si>
    <t xml:space="preserve">(Actividades de Capacitación realizadas / Número total de actividades de capacitación programadas) *100 </t>
  </si>
  <si>
    <t>Para el periodo evaluado, se evidencia un avance del 43% en el cumplimiento de las actividades programadas en el Plan de Desarrollo de Competencias 2017. Las actividades de capacitación realizadas fueron las siguientes:
1. Seminario en Servicio al Ciudadano.
2. Seminario Trabajo en Equipo.
3. Taller uso aplicativo ITS SIGCMA.</t>
  </si>
  <si>
    <t>Actividades de Capacitación realizadas PEREIRA</t>
  </si>
  <si>
    <t>Medir el cumplimiento en la ejecución de las actividades de Capacitación en competencias desarrolladas</t>
  </si>
  <si>
    <t>Actividades de Capacitación realizadas</t>
  </si>
  <si>
    <t>Número total de actividades de capacitación programadas PEREIRA</t>
  </si>
  <si>
    <t>Número total de actividades de capacitación programadas</t>
  </si>
  <si>
    <t>Cuatrimestre I</t>
  </si>
  <si>
    <t>Cuatrimestre II</t>
  </si>
  <si>
    <t>Cuatrimestre III</t>
  </si>
  <si>
    <t>Cobertura de los planes y programas para el desarrollo de competencias PEREIRA</t>
  </si>
  <si>
    <t>Medir la participación en los planes y programas de capacitación por competencias a los servidores que requieren capacitación.</t>
  </si>
  <si>
    <t xml:space="preserve">(# servidores asistentes / # servidores citados a capacitación)*100 </t>
  </si>
  <si>
    <t>Cuatrimestral</t>
  </si>
  <si>
    <t>Durante el primer cuatrimestre no habían activades de capacitación programadas.</t>
  </si>
  <si>
    <t xml:space="preserve">Tomando como referencia el 30 de junio de 2017, se han realizado  3 capacitaciónes con una asistencia promedio del 100% de los servidores convocados. </t>
  </si>
  <si>
    <t>Servidores asistentes a capacitación PEREIRA</t>
  </si>
  <si>
    <t>Medir el nivel de respuesta a los programas de capacitación por competencias</t>
  </si>
  <si>
    <t>No. Servidores asistentes a capacitación</t>
  </si>
  <si>
    <t>Servidores Citados a Capacitación PEREIRA</t>
  </si>
  <si>
    <t>Medir la respuesta a los programas de capacitación por competencias</t>
  </si>
  <si>
    <t>No. Servidores Citados a Capacitación</t>
  </si>
  <si>
    <t>Semestre I</t>
  </si>
  <si>
    <t>Semestre II</t>
  </si>
  <si>
    <t>Nivel de satisfacción del Cliente Interno respecto a las Actividades del proceso de Gestión Humana PEREIRA</t>
  </si>
  <si>
    <t>Calcular Nivel de satisfacción del Cliente Interno respecto a las Actividades</t>
  </si>
  <si>
    <t xml:space="preserve">(No. Encuestas evaluadas igual o superior de bueno / No. Total de encuestas)*100 </t>
  </si>
  <si>
    <t>Semestral</t>
  </si>
  <si>
    <t>En el primer semestre de 2017, las 15 muestras seleccionadas calificaron la actividad de capacitacion igual a bueno y superior</t>
  </si>
  <si>
    <t>No. Encuestas evaluadas igual o superior de bueno PEREIRA</t>
  </si>
  <si>
    <t>Medir las Encuestas evaluadas igual o superior de bueno</t>
  </si>
  <si>
    <t>No. Total de encuestas PEREIRA</t>
  </si>
  <si>
    <t>Medir el No. Total de encuestas</t>
  </si>
  <si>
    <t>No. Total de encuestas</t>
  </si>
  <si>
    <t>Nivel de Participación en los programas de Bienestar Social PEREIRA</t>
  </si>
  <si>
    <t>Calcular el Grado de Participación en los Programas de Bienestar Social</t>
  </si>
  <si>
    <t xml:space="preserve">(No. Total de empleados asistentes/ No. Total de empleados esperados)*100 </t>
  </si>
  <si>
    <t>En el I semestre de 2017 se contó con una participación de 126 servidores judiciales en las actividades de Bienestar Social ejecutadas de la siguiente manera:
1. CAF Rama Judicial: 32
2. Concierto Ab-libitum-UTP: 32
3. Rumbaterapia: 10
4. Cumpleaños DESAJ: 35
5. Animación de lectura: 4
6. Juegos Interempresariales: 13
TOTAL: 126</t>
  </si>
  <si>
    <t>No. Total de empleados asistentes PEREIRA</t>
  </si>
  <si>
    <t>Medir la Participación del personal de los programas de bienestar social</t>
  </si>
  <si>
    <t>No. Total de empleados asistentes</t>
  </si>
  <si>
    <t>No. Total de empleados esperados PEREIRA</t>
  </si>
  <si>
    <t>No. Total de empleados esperados</t>
  </si>
  <si>
    <t>Reclamos Justificados del Cliente Interno para el Pago de Nómina y Prestaciones Sociales PEREIRA</t>
  </si>
  <si>
    <t>Calcular los Reclamos Justificados del Cliente Interno para el Pago de Nómina y Prestaciones Sociales</t>
  </si>
  <si>
    <t xml:space="preserve">(Reclamos justificados/N°. Registros de nómina)*100 </t>
  </si>
  <si>
    <t>Para el primer trimestre de 2017, 4 servidores judiciales reclamaron justificadamente error en la nómina, del total de novedades aplicadas</t>
  </si>
  <si>
    <t>Para el segundo trimestre de 2017, 5 servidores judiciales reclamaron justificadamente error en la nómina, del total de novedades aplicadas</t>
  </si>
  <si>
    <t>Reclamos justificados del Cliente Interno PEREIRA</t>
  </si>
  <si>
    <t>Medir la satisfación del cliente frente a la liquidacion de nómina</t>
  </si>
  <si>
    <t xml:space="preserve">Reclamos presentados (medio electrónico, escrito o telefónico) </t>
  </si>
  <si>
    <t>N°. Registros de nómina PEREIRA</t>
  </si>
  <si>
    <t>Registros de nómina totales en el trimestre</t>
  </si>
  <si>
    <t>N°. Registros de nómina</t>
  </si>
  <si>
    <t>Indice de Frecuencia de Accidentes de Trabajo Pereira</t>
  </si>
  <si>
    <t>GESTIÓN DE SEGURIDAD Y SALUD OCUPACIONAL</t>
  </si>
  <si>
    <t>Apoyo</t>
  </si>
  <si>
    <t>Tener un referente del comportamiento de los accidentes de trabajo</t>
  </si>
  <si>
    <t xml:space="preserve">Accidente de Trabajo Reportados Pereira </t>
  </si>
  <si>
    <t>Número de Servidores Judiciales en el periodo Pereira</t>
  </si>
  <si>
    <t xml:space="preserve">Indice de frecuencia Nacional del año anterior </t>
  </si>
  <si>
    <t>Mensual</t>
  </si>
  <si>
    <t xml:space="preserve">En el mes de JUNIO de 2017 se presentaron DOS (2) AL reportado a la ARL. La forma del accidente fue por: Caída de Persona (1) AT GRAVE VIAL; Levantamiento carga (1) Frente al indicador de IF: Por cada 240000 H.H.T se presentan: 3.96 AT. Para el primer semestre de 2017, se tienen CATORCE (14) AL reportados, con indicador de frecuencia de 5.53 AT por cada 240000 HHT. </t>
  </si>
  <si>
    <t>Índice de Severidad por Accidentes de Trabajo Pereira</t>
  </si>
  <si>
    <t xml:space="preserve">Registrar el comportamiento de las incapacidades por Accidentes de Trabajo y su Incidencia </t>
  </si>
  <si>
    <t>Número de Días Perdidos por Accidente de Trabajo Pereira</t>
  </si>
  <si>
    <t>Índece de Severidad Nacional del año anterior</t>
  </si>
  <si>
    <t>En el mes de JUNIO de 2016 se presentaron DOS (2) AL reportado a la ARL., generando incapacidad así: Caída de persona AT GRAVE VIAL TREINTA (30) días. Prorrogas AT anteriores CERO (0) Frente al indicador de IS: Por cada 240000 HHT se tienen 59.46 días perdidos por AL. Durante el primer semestre del año 2017 los 14 AL presentados, reportaron 56 días de incapacidad lo que representan una severidad de 22.13 por cada 240000 HHT.</t>
  </si>
  <si>
    <t>Gestión del Riesgo Ocupacional Pereira</t>
  </si>
  <si>
    <t xml:space="preserve">Llevar y mantener a nivel moderado los riesgos ocupacionales en la Rama Judicial, interviniendo de manera preventiva y generando acciones correctivas con el fin de disminuir la valoración de las condiciones inseguras </t>
  </si>
  <si>
    <t>Variable Número de Factores de Riesgo en Nivel Superior a Moderado Pereira</t>
  </si>
  <si>
    <t>Variable Factores de Riesgo Ocupacional Identificados Pereira</t>
  </si>
  <si>
    <t xml:space="preserve">Criterio histórico de nivel de riesgo tolerable </t>
  </si>
  <si>
    <t>A 30/06/2017: Se cuenta con la actualización de matrices de peligros y valoración de riesgos de las sedes de: Apia (14), Balboa (12), Belén de Umbría (10), Dosquebradas CAM (15), Dosquebradas Guadalupe (13), Dosquebradas Los Molinos (9), Guatica (10), La Celia (14), La Virginia (14), Marsella (19), Mistrató (11), Pereira Palacio de Justicia (10), Pereira Sede Calle 30 (38), Pereira Sede Desaj (19), Pereira Sede Don Ricardo (12), Pueblo Rico (11), Quinchia (12), Santa Rosa de Cabal (16) y Santuario (12). Indicador 100% de las sedes con matriz de peligros y valoración de riesgos (19 de 19). Se identificaron 271 peligros correspondientes a: Bajo: 39; Tolerable: 66; Moderado 157; Importante (9) (Actualización 31/03/2017) Riesgos Importantes: Marsella: Psicosocial; Palacio de Justicia Pereira: Público; Locativo (espacio físico), Naturales y Mecánico; Sede Calle 30: Tecnológico (Incendio) y Locativo (Señalización); Sede Desaj: Naturales; Sede Don Ricardo: Eléctrico (conato de incendio), Locativo (Escaleras). RIESGOS INTOLERABLES: CERO (0)</t>
  </si>
  <si>
    <t>Requerimientos atendidos oportunamente</t>
  </si>
  <si>
    <t>ASISTENCIA LEGAL</t>
  </si>
  <si>
    <t>Número de requerimientos atendidos oportunamente</t>
  </si>
  <si>
    <t>Número de requerimientos atendidos</t>
  </si>
  <si>
    <t>trimestral</t>
  </si>
  <si>
    <t>Fallos favorables a la Nación</t>
  </si>
  <si>
    <t>Número de fallos favorables a la Nación-Rama Judicial</t>
  </si>
  <si>
    <t>Número de fallos</t>
  </si>
  <si>
    <t>Recaudo de cobro coactivo</t>
  </si>
  <si>
    <t>Meta anual de recaudo por jurisdiccion coactiva</t>
  </si>
  <si>
    <t>Se cumple con el indicador, debido a que se da estricto cumplimiento a los términos concedidos por la Ley para dar respuesta de fondo a los peticionarios</t>
  </si>
  <si>
    <t>No se cumple con el indicador, pero se vienen adelantando medidas para reforzar la defensa juridica del Estado y conciliando proceso de reclamaciones laborales por directrices del nivel central.</t>
  </si>
  <si>
    <t>Fue creado mediante Acuerdo un nuevo cargo de apoyo para la División de cobro coactivo con el que se busca mejorar el recaudo del mismo.</t>
  </si>
  <si>
    <t>Se cumple con el indicador ya que se hace un estricto seguimiento a los términos y responsables de las respuestas de los requerimientos</t>
  </si>
  <si>
    <t>No se cuple con el indicador, debido al gran número de sentencias que se profieren en las reclamaciones laborales efectuadas por jueces y Magistrados en contra de la Rama Judicial</t>
  </si>
  <si>
    <t>Se evidencia que el bajo recaudo de cobro coactivo obedece a la imposibilidad de cobrar multas a personas privadas de la libertad que no cuentan con los recursos para cubrir sumas muy elevadas impuestas por los Jueces de la república.</t>
  </si>
  <si>
    <t>Nombre de la Variable</t>
  </si>
  <si>
    <t xml:space="preserve">Avance de las actividades de la Matriz de Comunicaciones - PEREIRA </t>
  </si>
  <si>
    <t xml:space="preserve">COMUNICACIÓN INSTITUCIONAL. </t>
  </si>
  <si>
    <t xml:space="preserve">Sumatoria del porcentaje de avance por actividad </t>
  </si>
  <si>
    <t>Sumatoria del porcentaje de avance por objetivo - PEREIRA</t>
  </si>
  <si>
    <t>Revisado el avance de actividades de la matriz de comunicaciones para el primer trimestre del año 2017, se establece que del total de actividades programadas para este período, que fueron 7, se transmitieron o difundieron 7, cumpliendo así con un 100%, sobre el total de actividades del trimestre. Entre las actividades realizadas se pueden mencionar: 1. Elaboración de la matriz de comunicaciones, 2.Publicación en los canales de comunicación de la Seccional y 3. Realización de material audiovisual.</t>
  </si>
  <si>
    <t>Revisado el avance de actividades de la matriz de comunicaciones para el segundo trimestre del año 2017, se establece que del total de actividades programadas para este período, que fueron 12 , se transmitieron o difundieron 12, cumpliendo así con un 100%, sobre el total de actividades del trimestre. Entre las actividades realizadas se encuentran: 1. Publicación en los canales de comunicación de la Seccional, 2. Realización de material audiovisual y realización de capacitaciones que mejoren los procesos de comunicación humana y organizacional de los servidores judiciales</t>
  </si>
  <si>
    <t xml:space="preserve">Quejas, Reclamos y Sugerencias atendidas oportunamente PEREIRA </t>
  </si>
  <si>
    <t xml:space="preserve">Qrs atendidas oportunamente PEREIRA </t>
  </si>
  <si>
    <t xml:space="preserve">QRS recibidas en Seccional PEREIRA </t>
  </si>
  <si>
    <t>Con fecha de corte a 30 de junio de 2017, se registra en el software de ITS 3 QRS, suscritas a la Seccional de Pereira. 
Para éste corte, las respuestas a las quejas presentadas fueron atendidas oportunamente por la sala Administrativa del Consejo Seccional de la Judicatura de Risaralda y la Dirección Seccional de Administración Judicial de Pereira a los peticionarios, pudiendo concluir que se cumplió con el valor de la meta esperada.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</si>
</sst>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5" x14ac:knownFonts="1">
    <font>
      <sz val="11"/>
      <color theme="1"/>
      <name val="Calibri"/>
      <family val="2"/>
      <charset val="1"/>
      <scheme val="minor"/>
    </font>
    <font>
      <sz val="11"/>
      <color theme="1"/>
      <name val="Calibri"/>
      <family val="2"/>
      <charset val="1"/>
      <scheme val="minor"/>
    </font>
    <font>
      <sz val="11"/>
      <color rgb="FFFF0000"/>
      <name val="Calibri"/>
      <family val="2"/>
      <charset val="1"/>
      <scheme val="minor"/>
    </font>
    <font>
      <b/>
      <sz val="9"/>
      <color rgb="FFFFFFFF"/>
      <name val="Arial"/>
      <family val="2"/>
    </font>
    <font>
      <sz val="10"/>
      <color theme="1"/>
      <name val="Arial"/>
      <family val="2"/>
    </font>
    <font>
      <sz val="9"/>
      <name val="Times New Roman"/>
      <family val="1"/>
    </font>
    <font>
      <sz val="9"/>
      <color rgb="FFFF0000"/>
      <name val="Times New Roman"/>
      <family val="1"/>
    </font>
    <font>
      <sz val="9"/>
      <color indexed="10"/>
      <name val="Times New Roman"/>
      <family val="1"/>
    </font>
    <font>
      <sz val="8"/>
      <name val="Times New Roman"/>
      <family val="1"/>
    </font>
    <font>
      <b/>
      <sz val="9"/>
      <name val="Times New Roman"/>
      <family val="1"/>
    </font>
    <font>
      <sz val="10"/>
      <color rgb="FFFF0000"/>
      <name val="Arial"/>
      <family val="2"/>
    </font>
    <font>
      <sz val="10"/>
      <name val="Arial"/>
      <family val="2"/>
    </font>
    <font>
      <sz val="10"/>
      <color rgb="FF000000"/>
      <name val="Arial"/>
      <family val="2"/>
    </font>
    <font>
      <b/>
      <sz val="10"/>
      <color rgb="FFFFFFFF"/>
      <name val="Arial"/>
      <family val="2"/>
    </font>
    <font>
      <b/>
      <sz val="11"/>
      <color theme="1"/>
      <name val="Calibri"/>
      <family val="2"/>
      <scheme val="minor"/>
    </font>
  </fonts>
  <fills count="11">
    <fill>
      <patternFill patternType="none"/>
    </fill>
    <fill>
      <patternFill patternType="gray125"/>
    </fill>
    <fill>
      <patternFill patternType="solid">
        <fgColor rgb="FF072F5C"/>
        <bgColor indexed="64"/>
      </patternFill>
    </fill>
    <fill>
      <patternFill patternType="solid">
        <fgColor rgb="FFEEEEEE"/>
        <bgColor indexed="64"/>
      </patternFill>
    </fill>
    <fill>
      <patternFill patternType="solid">
        <fgColor rgb="FFCCCCCC"/>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indexed="43"/>
        <bgColor indexed="64"/>
      </patternFill>
    </fill>
    <fill>
      <patternFill patternType="solid">
        <fgColor rgb="FF92D050"/>
        <bgColor indexed="64"/>
      </patternFill>
    </fill>
    <fill>
      <patternFill patternType="solid">
        <fgColor indexed="42"/>
        <bgColor indexed="64"/>
      </patternFill>
    </fill>
    <fill>
      <patternFill patternType="solid">
        <fgColor rgb="FFFFFF00"/>
        <bgColor indexed="64"/>
      </patternFill>
    </fill>
  </fills>
  <borders count="29">
    <border>
      <left/>
      <right/>
      <top/>
      <bottom/>
      <diagonal/>
    </border>
    <border>
      <left style="medium">
        <color rgb="FF999999"/>
      </left>
      <right style="medium">
        <color rgb="FF999999"/>
      </right>
      <top style="medium">
        <color rgb="FF999999"/>
      </top>
      <bottom/>
      <diagonal/>
    </border>
    <border>
      <left style="medium">
        <color rgb="FF999999"/>
      </left>
      <right style="medium">
        <color rgb="FF999999"/>
      </right>
      <top/>
      <bottom style="medium">
        <color rgb="FF999999"/>
      </bottom>
      <diagonal/>
    </border>
    <border>
      <left/>
      <right style="medium">
        <color rgb="FF999999"/>
      </right>
      <top style="medium">
        <color rgb="FF999999"/>
      </top>
      <bottom style="medium">
        <color rgb="FF999999"/>
      </bottom>
      <diagonal/>
    </border>
    <border>
      <left/>
      <right style="medium">
        <color rgb="FF999999"/>
      </right>
      <top style="medium">
        <color rgb="FF999999"/>
      </top>
      <bottom/>
      <diagonal/>
    </border>
    <border>
      <left/>
      <right style="medium">
        <color rgb="FF999999"/>
      </right>
      <top/>
      <bottom style="medium">
        <color rgb="FF999999"/>
      </bottom>
      <diagonal/>
    </border>
    <border>
      <left/>
      <right/>
      <top style="medium">
        <color rgb="FF999999"/>
      </top>
      <bottom style="medium">
        <color rgb="FF999999"/>
      </bottom>
      <diagonal/>
    </border>
    <border>
      <left style="medium">
        <color rgb="FF999999"/>
      </left>
      <right/>
      <top style="medium">
        <color rgb="FF999999"/>
      </top>
      <bottom style="medium">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
      <left style="medium">
        <color rgb="FF999999"/>
      </left>
      <right/>
      <top style="medium">
        <color rgb="FF999999"/>
      </top>
      <bottom/>
      <diagonal/>
    </border>
    <border>
      <left/>
      <right/>
      <top style="medium">
        <color rgb="FF999999"/>
      </top>
      <bottom/>
      <diagonal/>
    </border>
    <border>
      <left style="thin">
        <color auto="1"/>
      </left>
      <right style="thin">
        <color auto="1"/>
      </right>
      <top style="thin">
        <color auto="1"/>
      </top>
      <bottom style="thin">
        <color auto="1"/>
      </bottom>
      <diagonal/>
    </border>
    <border>
      <left style="medium">
        <color rgb="FF999999"/>
      </left>
      <right/>
      <top/>
      <bottom/>
      <diagonal/>
    </border>
    <border>
      <left style="thin">
        <color auto="1"/>
      </left>
      <right style="thin">
        <color auto="1"/>
      </right>
      <top/>
      <bottom style="thin">
        <color auto="1"/>
      </bottom>
      <diagonal/>
    </border>
    <border>
      <left style="medium">
        <color rgb="FF999999"/>
      </left>
      <right style="medium">
        <color rgb="FF999999"/>
      </right>
      <top/>
      <bottom/>
      <diagonal/>
    </border>
    <border>
      <left style="medium">
        <color rgb="FF999999"/>
      </left>
      <right/>
      <top/>
      <bottom style="medium">
        <color rgb="FF999999"/>
      </bottom>
      <diagonal/>
    </border>
    <border>
      <left/>
      <right style="medium">
        <color rgb="FF999999"/>
      </right>
      <top/>
      <bottom/>
      <diagonal/>
    </border>
    <border>
      <left style="medium">
        <color rgb="FF999999"/>
      </left>
      <right style="medium">
        <color rgb="FF999999"/>
      </right>
      <top/>
      <bottom style="thin">
        <color indexed="64"/>
      </bottom>
      <diagonal/>
    </border>
    <border>
      <left/>
      <right style="medium">
        <color rgb="FF999999"/>
      </right>
      <top/>
      <bottom style="thin">
        <color indexed="64"/>
      </bottom>
      <diagonal/>
    </border>
    <border>
      <left style="medium">
        <color rgb="FF999999"/>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999999"/>
      </left>
      <right style="thin">
        <color rgb="FF999999"/>
      </right>
      <top style="thin">
        <color rgb="FF999999"/>
      </top>
      <bottom style="thin">
        <color rgb="FF999999"/>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44">
    <xf numFmtId="0" fontId="0" fillId="0" borderId="0" xfId="0"/>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9" fontId="2" fillId="0" borderId="0" xfId="0" applyNumberFormat="1" applyFont="1" applyAlignment="1">
      <alignment horizontal="center" vertical="top" wrapText="1"/>
    </xf>
    <xf numFmtId="0" fontId="3" fillId="2" borderId="0" xfId="0" applyFont="1" applyFill="1" applyBorder="1" applyAlignment="1">
      <alignment horizontal="center" vertical="center" wrapText="1"/>
    </xf>
    <xf numFmtId="0" fontId="0" fillId="0" borderId="12" xfId="0" applyBorder="1" applyAlignment="1">
      <alignment wrapText="1"/>
    </xf>
    <xf numFmtId="0" fontId="0" fillId="0" borderId="0" xfId="0" applyAlignment="1">
      <alignment horizontal="center" vertical="center" wrapText="1"/>
    </xf>
    <xf numFmtId="9" fontId="2" fillId="0" borderId="0" xfId="1" applyFont="1" applyAlignment="1">
      <alignment horizontal="center" vertical="center" wrapText="1"/>
    </xf>
    <xf numFmtId="9" fontId="2" fillId="0" borderId="0" xfId="0" applyNumberFormat="1" applyFont="1" applyAlignment="1">
      <alignment horizontal="center" vertical="center" wrapText="1"/>
    </xf>
    <xf numFmtId="0" fontId="0" fillId="0" borderId="0" xfId="0" applyAlignment="1">
      <alignment vertical="center"/>
    </xf>
    <xf numFmtId="9" fontId="0" fillId="0" borderId="0" xfId="0" applyNumberFormat="1" applyAlignment="1">
      <alignment vertical="center"/>
    </xf>
    <xf numFmtId="0" fontId="0" fillId="0" borderId="12" xfId="0" applyBorder="1" applyAlignment="1">
      <alignment vertical="center" wrapText="1"/>
    </xf>
    <xf numFmtId="0" fontId="4" fillId="3" borderId="0" xfId="0" applyFont="1" applyFill="1" applyAlignment="1">
      <alignment vertical="center" wrapText="1"/>
    </xf>
    <xf numFmtId="0" fontId="0" fillId="0" borderId="14" xfId="0" applyBorder="1" applyAlignment="1">
      <alignment vertical="top" wrapText="1"/>
    </xf>
    <xf numFmtId="0" fontId="0" fillId="0" borderId="12" xfId="0" applyBorder="1" applyAlignment="1">
      <alignment horizontal="center" vertical="center" wrapText="1"/>
    </xf>
    <xf numFmtId="9" fontId="2" fillId="0" borderId="12" xfId="1" applyFont="1" applyBorder="1" applyAlignment="1">
      <alignment horizontal="center" vertical="center" wrapText="1"/>
    </xf>
    <xf numFmtId="9" fontId="2" fillId="0" borderId="12" xfId="0" applyNumberFormat="1" applyFont="1" applyBorder="1" applyAlignment="1">
      <alignment horizontal="center" vertical="center" wrapText="1"/>
    </xf>
    <xf numFmtId="0" fontId="0" fillId="0" borderId="12" xfId="0" applyBorder="1" applyAlignment="1">
      <alignment vertical="center"/>
    </xf>
    <xf numFmtId="1" fontId="0" fillId="0" borderId="12" xfId="0" applyNumberFormat="1" applyBorder="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0" borderId="0" xfId="0" applyAlignment="1">
      <alignment horizontal="center"/>
    </xf>
    <xf numFmtId="0" fontId="3" fillId="2" borderId="4" xfId="0" applyFont="1" applyFill="1" applyBorder="1" applyAlignment="1">
      <alignment horizontal="center"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0" fillId="4" borderId="0" xfId="0" applyFill="1"/>
    <xf numFmtId="0" fontId="3" fillId="2" borderId="13" xfId="0" applyFont="1" applyFill="1" applyBorder="1" applyAlignment="1">
      <alignment vertical="center" wrapText="1"/>
    </xf>
    <xf numFmtId="0" fontId="3" fillId="2" borderId="0" xfId="0" applyFont="1" applyFill="1" applyBorder="1" applyAlignment="1">
      <alignment vertical="center" wrapText="1"/>
    </xf>
    <xf numFmtId="0" fontId="0" fillId="0" borderId="12" xfId="0" applyBorder="1" applyAlignment="1">
      <alignment horizontal="left" vertical="center" wrapText="1"/>
    </xf>
    <xf numFmtId="0" fontId="0" fillId="3" borderId="12" xfId="0" applyFill="1" applyBorder="1" applyAlignment="1">
      <alignment horizontal="center" vertical="center" wrapText="1"/>
    </xf>
    <xf numFmtId="0" fontId="0" fillId="3" borderId="12" xfId="0" applyFill="1" applyBorder="1" applyAlignment="1">
      <alignment vertical="center" wrapText="1"/>
    </xf>
    <xf numFmtId="0" fontId="0" fillId="3" borderId="0" xfId="0" applyFill="1"/>
    <xf numFmtId="43" fontId="0" fillId="3" borderId="12" xfId="2" applyFont="1" applyFill="1" applyBorder="1" applyAlignment="1">
      <alignment horizontal="center" vertical="center" wrapText="1"/>
    </xf>
    <xf numFmtId="0" fontId="0" fillId="5" borderId="22" xfId="0" applyFill="1" applyBorder="1" applyAlignment="1">
      <alignment horizontal="left" vertical="center"/>
    </xf>
    <xf numFmtId="0" fontId="0" fillId="5" borderId="23" xfId="0" applyFill="1" applyBorder="1" applyAlignment="1">
      <alignment vertical="center"/>
    </xf>
    <xf numFmtId="0" fontId="0" fillId="5" borderId="23" xfId="0" applyFill="1" applyBorder="1" applyAlignment="1">
      <alignment horizontal="center" vertical="center"/>
    </xf>
    <xf numFmtId="0" fontId="0" fillId="5" borderId="24" xfId="0" applyFill="1" applyBorder="1" applyAlignment="1">
      <alignment vertical="center"/>
    </xf>
    <xf numFmtId="0" fontId="0" fillId="0" borderId="0" xfId="0" applyAlignment="1">
      <alignment horizontal="left"/>
    </xf>
    <xf numFmtId="0" fontId="0" fillId="0" borderId="0" xfId="0" applyAlignment="1">
      <alignment horizontal="center" vertical="center"/>
    </xf>
    <xf numFmtId="0" fontId="5" fillId="0" borderId="0" xfId="0" applyFont="1"/>
    <xf numFmtId="0" fontId="5" fillId="6" borderId="25"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5" fillId="0" borderId="0" xfId="0" applyFont="1" applyAlignment="1">
      <alignment horizontal="center" vertical="center" wrapText="1"/>
    </xf>
    <xf numFmtId="0" fontId="5" fillId="6" borderId="1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7" borderId="14" xfId="0" applyFont="1" applyFill="1" applyBorder="1" applyAlignment="1">
      <alignment vertical="center" wrapText="1"/>
    </xf>
    <xf numFmtId="0" fontId="5" fillId="8" borderId="14" xfId="0" applyFont="1" applyFill="1" applyBorder="1" applyAlignment="1">
      <alignment vertical="center" wrapText="1"/>
    </xf>
    <xf numFmtId="0" fontId="7" fillId="9" borderId="12" xfId="0" applyFont="1" applyFill="1" applyBorder="1" applyAlignment="1">
      <alignment horizontal="center" vertical="center" wrapText="1"/>
    </xf>
    <xf numFmtId="9" fontId="5" fillId="0" borderId="12" xfId="0" applyNumberFormat="1" applyFont="1" applyFill="1" applyBorder="1"/>
    <xf numFmtId="0" fontId="5" fillId="0" borderId="12" xfId="0" applyFont="1" applyFill="1" applyBorder="1"/>
    <xf numFmtId="0" fontId="5" fillId="0" borderId="12" xfId="0" applyFont="1" applyBorder="1"/>
    <xf numFmtId="0" fontId="5" fillId="7" borderId="12" xfId="0" applyFont="1" applyFill="1" applyBorder="1" applyAlignment="1">
      <alignment vertical="center" wrapText="1"/>
    </xf>
    <xf numFmtId="0" fontId="5" fillId="7" borderId="12" xfId="0" applyFont="1" applyFill="1" applyBorder="1" applyAlignment="1">
      <alignment horizontal="center" vertical="center" wrapText="1"/>
    </xf>
    <xf numFmtId="0" fontId="5" fillId="0" borderId="0" xfId="0" applyFont="1" applyAlignment="1">
      <alignment vertical="center" wrapText="1"/>
    </xf>
    <xf numFmtId="0" fontId="5" fillId="9" borderId="12" xfId="0" applyFont="1" applyFill="1" applyBorder="1" applyAlignment="1">
      <alignment vertical="center" wrapText="1"/>
    </xf>
    <xf numFmtId="0" fontId="5" fillId="10" borderId="12" xfId="0" applyFont="1" applyFill="1" applyBorder="1" applyAlignment="1">
      <alignment vertical="center" wrapText="1"/>
    </xf>
    <xf numFmtId="0" fontId="7" fillId="9" borderId="12" xfId="0" applyFont="1" applyFill="1" applyBorder="1" applyAlignment="1">
      <alignment vertical="center" wrapText="1"/>
    </xf>
    <xf numFmtId="0" fontId="5" fillId="0" borderId="12" xfId="0" applyFont="1" applyBorder="1" applyAlignment="1">
      <alignment vertical="center" wrapText="1"/>
    </xf>
    <xf numFmtId="0" fontId="5" fillId="8" borderId="12" xfId="0" applyFont="1" applyFill="1" applyBorder="1" applyAlignment="1">
      <alignment vertical="center" wrapText="1"/>
    </xf>
    <xf numFmtId="9" fontId="7" fillId="9" borderId="12" xfId="0" applyNumberFormat="1" applyFont="1" applyFill="1" applyBorder="1" applyAlignment="1">
      <alignment vertical="center" wrapText="1"/>
    </xf>
    <xf numFmtId="0" fontId="5" fillId="6" borderId="22" xfId="0" applyFont="1" applyFill="1" applyBorder="1" applyAlignment="1">
      <alignment horizontal="center" vertical="center" wrapText="1"/>
    </xf>
    <xf numFmtId="0" fontId="5" fillId="0" borderId="0" xfId="0" applyFont="1" applyBorder="1"/>
    <xf numFmtId="9" fontId="5" fillId="10" borderId="12" xfId="0" applyNumberFormat="1" applyFont="1" applyFill="1" applyBorder="1" applyAlignment="1">
      <alignment vertical="center" wrapText="1"/>
    </xf>
    <xf numFmtId="0" fontId="5" fillId="0" borderId="22" xfId="0" applyFont="1" applyBorder="1" applyAlignment="1">
      <alignment vertical="center" wrapText="1"/>
    </xf>
    <xf numFmtId="0" fontId="5" fillId="0" borderId="24" xfId="0" applyFont="1" applyBorder="1"/>
    <xf numFmtId="0" fontId="5" fillId="0" borderId="0" xfId="0" applyFont="1" applyFill="1" applyBorder="1"/>
    <xf numFmtId="0" fontId="5" fillId="0" borderId="22" xfId="0" applyFont="1" applyBorder="1"/>
    <xf numFmtId="0" fontId="5" fillId="0" borderId="0" xfId="0" applyFont="1" applyBorder="1" applyAlignment="1">
      <alignment vertical="center" wrapText="1"/>
    </xf>
    <xf numFmtId="0" fontId="9" fillId="0" borderId="0" xfId="0" applyFont="1"/>
    <xf numFmtId="0" fontId="3" fillId="2" borderId="1" xfId="0" applyFont="1" applyFill="1" applyBorder="1" applyAlignment="1">
      <alignment horizontal="center" vertical="center" wrapText="1"/>
    </xf>
    <xf numFmtId="0" fontId="4" fillId="3" borderId="28" xfId="0" applyFont="1" applyFill="1" applyBorder="1" applyAlignment="1">
      <alignment horizontal="center" vertical="center" wrapText="1"/>
    </xf>
    <xf numFmtId="2" fontId="4" fillId="3" borderId="28" xfId="0" applyNumberFormat="1" applyFont="1" applyFill="1" applyBorder="1" applyAlignment="1">
      <alignment horizontal="center" vertical="center" wrapText="1"/>
    </xf>
    <xf numFmtId="10" fontId="4" fillId="3" borderId="28" xfId="1" applyNumberFormat="1" applyFont="1" applyFill="1" applyBorder="1" applyAlignment="1">
      <alignment horizontal="center" vertical="center" wrapText="1"/>
    </xf>
    <xf numFmtId="2" fontId="10" fillId="3" borderId="28" xfId="1" applyNumberFormat="1" applyFont="1" applyFill="1" applyBorder="1" applyAlignment="1">
      <alignment horizontal="center" vertical="center" wrapText="1"/>
    </xf>
    <xf numFmtId="2" fontId="11" fillId="3" borderId="28" xfId="1" applyNumberFormat="1" applyFont="1" applyFill="1" applyBorder="1" applyAlignment="1">
      <alignment horizontal="center" vertical="center" wrapText="1"/>
    </xf>
    <xf numFmtId="0" fontId="4" fillId="3" borderId="28" xfId="0" applyFont="1" applyFill="1" applyBorder="1" applyAlignment="1">
      <alignment horizontal="justify" vertical="center" wrapText="1"/>
    </xf>
    <xf numFmtId="10" fontId="11" fillId="3" borderId="28" xfId="1" applyNumberFormat="1" applyFont="1" applyFill="1" applyBorder="1" applyAlignment="1">
      <alignment horizontal="center" vertical="center" wrapText="1"/>
    </xf>
    <xf numFmtId="10" fontId="10" fillId="3" borderId="28" xfId="1" applyNumberFormat="1" applyFont="1" applyFill="1" applyBorder="1" applyAlignment="1">
      <alignment horizontal="center" vertical="center" wrapText="1"/>
    </xf>
    <xf numFmtId="0" fontId="12" fillId="0" borderId="0" xfId="0" applyFont="1"/>
    <xf numFmtId="9" fontId="0" fillId="3" borderId="12" xfId="0" applyNumberFormat="1" applyFill="1" applyBorder="1" applyAlignment="1">
      <alignment horizontal="center" vertical="center" wrapText="1"/>
    </xf>
    <xf numFmtId="0" fontId="0" fillId="3" borderId="12" xfId="0" applyFill="1" applyBorder="1" applyAlignment="1">
      <alignment horizontal="left"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4" fillId="0" borderId="0" xfId="0" applyFont="1" applyAlignment="1">
      <alignment horizontal="center" vertical="center" wrapText="1"/>
    </xf>
    <xf numFmtId="9" fontId="10" fillId="0" borderId="0" xfId="1" applyFont="1" applyAlignment="1">
      <alignment horizontal="center" vertical="center" wrapText="1"/>
    </xf>
    <xf numFmtId="9" fontId="10" fillId="0" borderId="0" xfId="0" applyNumberFormat="1" applyFont="1" applyAlignment="1">
      <alignment horizontal="center" vertical="top" wrapText="1"/>
    </xf>
    <xf numFmtId="0" fontId="4" fillId="0" borderId="0" xfId="0" applyFont="1" applyAlignment="1">
      <alignment horizontal="center" vertical="center"/>
    </xf>
    <xf numFmtId="9" fontId="4" fillId="0" borderId="0" xfId="0" applyNumberFormat="1" applyFont="1" applyAlignment="1">
      <alignment horizontal="center" vertical="center"/>
    </xf>
    <xf numFmtId="1" fontId="4" fillId="0" borderId="0" xfId="2" applyNumberFormat="1" applyFont="1" applyAlignment="1">
      <alignment horizontal="center" vertical="center" wrapText="1"/>
    </xf>
    <xf numFmtId="0" fontId="4" fillId="0" borderId="0" xfId="2" applyNumberFormat="1" applyFont="1" applyAlignment="1">
      <alignment horizontal="center" vertical="center"/>
    </xf>
    <xf numFmtId="0" fontId="14" fillId="0" borderId="0" xfId="0" applyFont="1"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8" fillId="7" borderId="25" xfId="0" applyFont="1" applyFill="1" applyBorder="1" applyAlignment="1">
      <alignment vertical="center" wrapText="1"/>
    </xf>
    <xf numFmtId="0" fontId="8" fillId="7" borderId="27" xfId="0" applyFont="1" applyFill="1" applyBorder="1" applyAlignment="1">
      <alignment vertical="center" wrapText="1"/>
    </xf>
    <xf numFmtId="0" fontId="8" fillId="7" borderId="14" xfId="0" applyFont="1" applyFill="1" applyBorder="1" applyAlignment="1">
      <alignment vertical="center" wrapText="1"/>
    </xf>
    <xf numFmtId="0" fontId="5" fillId="7" borderId="25" xfId="0" applyFont="1" applyFill="1" applyBorder="1" applyAlignment="1">
      <alignment vertical="center" wrapText="1"/>
    </xf>
    <xf numFmtId="0" fontId="5" fillId="7" borderId="27" xfId="0" applyFont="1" applyFill="1" applyBorder="1" applyAlignment="1">
      <alignment vertical="center" wrapText="1"/>
    </xf>
    <xf numFmtId="0" fontId="5" fillId="7" borderId="14" xfId="0" applyFont="1" applyFill="1" applyBorder="1" applyAlignment="1">
      <alignment vertical="center" wrapText="1"/>
    </xf>
    <xf numFmtId="0" fontId="5" fillId="7" borderId="12" xfId="0" applyFont="1" applyFill="1" applyBorder="1" applyAlignment="1">
      <alignment vertical="center" wrapText="1"/>
    </xf>
    <xf numFmtId="0" fontId="6" fillId="6" borderId="24"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Downloads/index.php?sesion=&amp;op=1&amp;sop=1.3.1.1&amp;md=1&amp;id_indicador=1583&amp;opcion_regreso=1.3.1" TargetMode="External"/><Relationship Id="rId3" Type="http://schemas.openxmlformats.org/officeDocument/2006/relationships/hyperlink" Target="../../../../Downloads/index.php?sesion=&amp;op=1&amp;sop=1.3.1.1&amp;md=1&amp;id_indicador=1589&amp;opcion_regreso=1.3.1" TargetMode="External"/><Relationship Id="rId7" Type="http://schemas.openxmlformats.org/officeDocument/2006/relationships/hyperlink" Target="../../../../Downloads/index.php%3fsesion=&amp;op=1&amp;sop=1.3.1.1&amp;md=1&amp;id_indicador=3116&amp;opcion_regreso=1.3.1" TargetMode="External"/><Relationship Id="rId2" Type="http://schemas.openxmlformats.org/officeDocument/2006/relationships/hyperlink" Target="../../../../Downloads/index.php%3fsesion=&amp;op=1&amp;sop=1.3.1.1&amp;md=1&amp;id_indicador=1586&amp;opcion_regreso=1.3.1" TargetMode="External"/><Relationship Id="rId1" Type="http://schemas.openxmlformats.org/officeDocument/2006/relationships/hyperlink" Target="../../../../Downloads/index.php?sesion=&amp;op=1&amp;sop=1.3.1.1&amp;md=1&amp;id_indicador=1583&amp;opcion_regreso=1.3.1" TargetMode="External"/><Relationship Id="rId6" Type="http://schemas.openxmlformats.org/officeDocument/2006/relationships/hyperlink" Target="../../../../Downloads/index.php%3fsesion=&amp;op=1&amp;sop=1.3.1.1&amp;md=1&amp;id_indicador=3115&amp;opcion_regreso=1.3.1" TargetMode="External"/><Relationship Id="rId11" Type="http://schemas.openxmlformats.org/officeDocument/2006/relationships/hyperlink" Target="../../../../Downloads/index.php?sesion=&amp;op=1&amp;sop=1.3.1.1&amp;md=1&amp;id_indicador=1595&amp;opcion_regreso=1.3.1" TargetMode="External"/><Relationship Id="rId5" Type="http://schemas.openxmlformats.org/officeDocument/2006/relationships/hyperlink" Target="../../../../Downloads/index.php?sesion=&amp;op=1&amp;sop=1.3.1.1&amp;md=1&amp;id_indicador=3113&amp;opcion_regreso=1.3.1" TargetMode="External"/><Relationship Id="rId10" Type="http://schemas.openxmlformats.org/officeDocument/2006/relationships/hyperlink" Target="../../../../Downloads/index.php?sesion=&amp;op=1&amp;sop=1.3.1.1&amp;md=1&amp;id_indicador=1589&amp;opcion_regreso=1.3.1" TargetMode="External"/><Relationship Id="rId4" Type="http://schemas.openxmlformats.org/officeDocument/2006/relationships/hyperlink" Target="../../../../Downloads/index.php?sesion=&amp;op=1&amp;sop=1.3.1.1&amp;md=1&amp;id_indicador=1595&amp;opcion_regreso=1.3.1" TargetMode="External"/><Relationship Id="rId9" Type="http://schemas.openxmlformats.org/officeDocument/2006/relationships/hyperlink" Target="../../../../Downloads/index.php%3fsesion=&amp;op=1&amp;sop=1.3.1.1&amp;md=1&amp;id_indicador=1586&amp;opcion_regreso=1.3.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zoomScale="140" zoomScaleNormal="140" workbookViewId="0">
      <selection activeCell="A4" sqref="A4"/>
    </sheetView>
  </sheetViews>
  <sheetFormatPr baseColWidth="10" defaultRowHeight="15" x14ac:dyDescent="0.25"/>
  <cols>
    <col min="1" max="1" width="17.7109375" bestFit="1" customWidth="1"/>
    <col min="2" max="3" width="17.7109375" customWidth="1"/>
    <col min="4" max="4" width="21.42578125" bestFit="1" customWidth="1"/>
    <col min="5" max="7" width="21.42578125" customWidth="1"/>
    <col min="8" max="9" width="22.140625" customWidth="1"/>
    <col min="10" max="10" width="6.42578125" hidden="1" customWidth="1"/>
    <col min="11" max="11" width="12.140625" customWidth="1"/>
    <col min="16" max="16" width="12.140625" customWidth="1"/>
    <col min="17" max="17" width="42" customWidth="1"/>
  </cols>
  <sheetData>
    <row r="1" spans="1:17" ht="31.5" customHeight="1" thickBot="1" x14ac:dyDescent="0.3">
      <c r="A1" s="97" t="s">
        <v>0</v>
      </c>
      <c r="B1" s="103" t="s">
        <v>11</v>
      </c>
      <c r="C1" s="103" t="s">
        <v>12</v>
      </c>
      <c r="D1" s="97" t="s">
        <v>1</v>
      </c>
      <c r="E1" s="105" t="s">
        <v>2</v>
      </c>
      <c r="F1" s="106"/>
      <c r="G1" s="106"/>
      <c r="H1" s="106"/>
      <c r="I1" s="106"/>
      <c r="J1" s="1"/>
      <c r="K1" s="97" t="s">
        <v>17</v>
      </c>
      <c r="L1" s="97" t="s">
        <v>3</v>
      </c>
      <c r="M1" s="100" t="s">
        <v>4</v>
      </c>
      <c r="N1" s="101"/>
      <c r="O1" s="101"/>
      <c r="P1" s="101"/>
      <c r="Q1" s="102"/>
    </row>
    <row r="2" spans="1:17" ht="36.75" thickBot="1" x14ac:dyDescent="0.3">
      <c r="A2" s="98"/>
      <c r="B2" s="104"/>
      <c r="C2" s="104"/>
      <c r="D2" s="98"/>
      <c r="E2" s="100" t="s">
        <v>13</v>
      </c>
      <c r="F2" s="102"/>
      <c r="G2" s="100" t="s">
        <v>14</v>
      </c>
      <c r="H2" s="102"/>
      <c r="I2" s="105" t="s">
        <v>10</v>
      </c>
      <c r="J2" s="106"/>
      <c r="K2" s="98"/>
      <c r="L2" s="99"/>
      <c r="M2" s="2" t="s">
        <v>5</v>
      </c>
      <c r="N2" s="2" t="s">
        <v>6</v>
      </c>
      <c r="O2" s="2" t="s">
        <v>7</v>
      </c>
      <c r="P2" s="2" t="s">
        <v>8</v>
      </c>
      <c r="Q2" s="2" t="s">
        <v>9</v>
      </c>
    </row>
    <row r="3" spans="1:17" x14ac:dyDescent="0.25">
      <c r="A3" s="5"/>
      <c r="B3" s="5"/>
      <c r="C3" s="5"/>
      <c r="D3" s="5"/>
      <c r="E3" s="3" t="s">
        <v>15</v>
      </c>
      <c r="F3" s="3" t="s">
        <v>16</v>
      </c>
      <c r="G3" s="3" t="s">
        <v>15</v>
      </c>
      <c r="H3" s="3" t="s">
        <v>16</v>
      </c>
      <c r="I3" s="107"/>
      <c r="J3" s="108"/>
      <c r="K3" s="5"/>
      <c r="L3" s="5"/>
      <c r="M3" s="5"/>
      <c r="N3" s="5"/>
      <c r="O3" s="5"/>
      <c r="P3" s="5"/>
      <c r="Q3" s="5"/>
    </row>
    <row r="4" spans="1:17" s="10" customFormat="1" ht="60" x14ac:dyDescent="0.25">
      <c r="A4" s="15" t="s">
        <v>18</v>
      </c>
      <c r="B4" s="15" t="s">
        <v>26</v>
      </c>
      <c r="C4" s="15" t="s">
        <v>21</v>
      </c>
      <c r="D4" s="15" t="s">
        <v>19</v>
      </c>
      <c r="E4" s="15" t="s">
        <v>20</v>
      </c>
      <c r="F4" s="15">
        <v>100</v>
      </c>
      <c r="G4" s="15"/>
      <c r="H4" s="15">
        <v>100</v>
      </c>
      <c r="I4" s="16">
        <f>J4</f>
        <v>1</v>
      </c>
      <c r="J4" s="17">
        <f>(F4/H4)</f>
        <v>1</v>
      </c>
      <c r="K4" s="17">
        <v>0.8</v>
      </c>
      <c r="L4" s="15" t="s">
        <v>29</v>
      </c>
      <c r="M4" s="18"/>
      <c r="N4" s="19">
        <f>1285+1544</f>
        <v>2829</v>
      </c>
      <c r="O4" s="18">
        <v>1820</v>
      </c>
      <c r="P4" s="18">
        <v>1780</v>
      </c>
      <c r="Q4" s="12" t="s">
        <v>24</v>
      </c>
    </row>
    <row r="5" spans="1:17" s="10" customFormat="1" ht="75" x14ac:dyDescent="0.25">
      <c r="A5" s="15" t="s">
        <v>28</v>
      </c>
      <c r="B5" s="15" t="s">
        <v>27</v>
      </c>
      <c r="C5" s="15" t="s">
        <v>21</v>
      </c>
      <c r="D5" s="15" t="s">
        <v>19</v>
      </c>
      <c r="E5" s="15" t="s">
        <v>22</v>
      </c>
      <c r="F5" s="15">
        <v>100</v>
      </c>
      <c r="G5" s="15"/>
      <c r="H5" s="15">
        <v>100</v>
      </c>
      <c r="I5" s="16">
        <f>J5</f>
        <v>1</v>
      </c>
      <c r="J5" s="17">
        <f t="shared" ref="J5:J24" si="0">(F5/H5)</f>
        <v>1</v>
      </c>
      <c r="K5" s="17">
        <v>0.8</v>
      </c>
      <c r="L5" s="15" t="s">
        <v>30</v>
      </c>
      <c r="M5" s="18"/>
      <c r="N5" s="19">
        <f>5692+3369</f>
        <v>9061</v>
      </c>
      <c r="O5" s="18">
        <v>10300</v>
      </c>
      <c r="P5" s="18">
        <v>10200</v>
      </c>
      <c r="Q5" s="6" t="s">
        <v>25</v>
      </c>
    </row>
    <row r="6" spans="1:17" x14ac:dyDescent="0.25">
      <c r="A6" s="7"/>
      <c r="B6" s="7"/>
      <c r="C6" s="7"/>
      <c r="D6" s="7"/>
      <c r="E6" s="7"/>
      <c r="F6" s="7"/>
      <c r="G6" s="7"/>
      <c r="H6" s="7"/>
      <c r="I6" s="8"/>
      <c r="J6" s="9"/>
      <c r="K6" s="9"/>
      <c r="L6" s="7"/>
      <c r="M6" s="10"/>
      <c r="N6" s="11"/>
      <c r="O6" s="10"/>
      <c r="P6" s="10"/>
      <c r="Q6" s="14"/>
    </row>
    <row r="7" spans="1:17" x14ac:dyDescent="0.25">
      <c r="J7" s="4" t="e">
        <f t="shared" si="0"/>
        <v>#DIV/0!</v>
      </c>
      <c r="K7" s="4"/>
    </row>
    <row r="8" spans="1:17" x14ac:dyDescent="0.25">
      <c r="J8" s="4" t="e">
        <f t="shared" si="0"/>
        <v>#DIV/0!</v>
      </c>
      <c r="K8" s="4"/>
    </row>
    <row r="9" spans="1:17" x14ac:dyDescent="0.25">
      <c r="J9" s="4" t="e">
        <f t="shared" si="0"/>
        <v>#DIV/0!</v>
      </c>
      <c r="K9" s="4"/>
    </row>
    <row r="10" spans="1:17" x14ac:dyDescent="0.25">
      <c r="E10" s="13" t="s">
        <v>23</v>
      </c>
      <c r="J10" s="4" t="e">
        <f t="shared" si="0"/>
        <v>#DIV/0!</v>
      </c>
      <c r="K10" s="4"/>
    </row>
    <row r="11" spans="1:17" x14ac:dyDescent="0.25">
      <c r="J11" s="4" t="e">
        <f t="shared" si="0"/>
        <v>#DIV/0!</v>
      </c>
      <c r="K11" s="4"/>
    </row>
    <row r="12" spans="1:17" x14ac:dyDescent="0.25">
      <c r="J12" s="4" t="e">
        <f t="shared" si="0"/>
        <v>#DIV/0!</v>
      </c>
      <c r="K12" s="4"/>
    </row>
    <row r="13" spans="1:17" x14ac:dyDescent="0.25">
      <c r="J13" s="4" t="e">
        <f t="shared" si="0"/>
        <v>#DIV/0!</v>
      </c>
      <c r="K13" s="4"/>
    </row>
    <row r="14" spans="1:17" x14ac:dyDescent="0.25">
      <c r="J14" s="4" t="e">
        <f t="shared" si="0"/>
        <v>#DIV/0!</v>
      </c>
      <c r="K14" s="4"/>
    </row>
    <row r="15" spans="1:17" x14ac:dyDescent="0.25">
      <c r="J15" s="4" t="e">
        <f t="shared" si="0"/>
        <v>#DIV/0!</v>
      </c>
      <c r="K15" s="4"/>
    </row>
    <row r="16" spans="1:17" x14ac:dyDescent="0.25">
      <c r="J16" s="4" t="e">
        <f t="shared" si="0"/>
        <v>#DIV/0!</v>
      </c>
      <c r="K16" s="4"/>
    </row>
    <row r="17" spans="10:11" x14ac:dyDescent="0.25">
      <c r="J17" s="4" t="e">
        <f t="shared" si="0"/>
        <v>#DIV/0!</v>
      </c>
      <c r="K17" s="4"/>
    </row>
    <row r="18" spans="10:11" x14ac:dyDescent="0.25">
      <c r="J18" s="4" t="e">
        <f t="shared" si="0"/>
        <v>#DIV/0!</v>
      </c>
      <c r="K18" s="4"/>
    </row>
    <row r="19" spans="10:11" x14ac:dyDescent="0.25">
      <c r="J19" s="4" t="e">
        <f t="shared" si="0"/>
        <v>#DIV/0!</v>
      </c>
      <c r="K19" s="4"/>
    </row>
    <row r="20" spans="10:11" x14ac:dyDescent="0.25">
      <c r="J20" s="4" t="e">
        <f t="shared" si="0"/>
        <v>#DIV/0!</v>
      </c>
      <c r="K20" s="4"/>
    </row>
    <row r="21" spans="10:11" x14ac:dyDescent="0.25">
      <c r="J21" s="4" t="e">
        <f t="shared" si="0"/>
        <v>#DIV/0!</v>
      </c>
      <c r="K21" s="4"/>
    </row>
    <row r="22" spans="10:11" x14ac:dyDescent="0.25">
      <c r="J22" s="4" t="e">
        <f t="shared" si="0"/>
        <v>#DIV/0!</v>
      </c>
      <c r="K22" s="4"/>
    </row>
    <row r="23" spans="10:11" x14ac:dyDescent="0.25">
      <c r="J23" s="4" t="e">
        <f t="shared" si="0"/>
        <v>#DIV/0!</v>
      </c>
      <c r="K23" s="4"/>
    </row>
    <row r="24" spans="10:11" x14ac:dyDescent="0.25">
      <c r="J24" s="4" t="e">
        <f t="shared" si="0"/>
        <v>#DIV/0!</v>
      </c>
      <c r="K24" s="4"/>
    </row>
  </sheetData>
  <mergeCells count="11">
    <mergeCell ref="A1:A2"/>
    <mergeCell ref="D1:D2"/>
    <mergeCell ref="L1:L2"/>
    <mergeCell ref="M1:Q1"/>
    <mergeCell ref="B1:B2"/>
    <mergeCell ref="C1:C2"/>
    <mergeCell ref="E2:F2"/>
    <mergeCell ref="G2:H2"/>
    <mergeCell ref="E1:I1"/>
    <mergeCell ref="K1:K2"/>
    <mergeCell ref="I2:J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sqref="A1:A3"/>
    </sheetView>
  </sheetViews>
  <sheetFormatPr baseColWidth="10" defaultRowHeight="15" x14ac:dyDescent="0.25"/>
  <cols>
    <col min="1" max="1" width="45.7109375" style="40" bestFit="1" customWidth="1"/>
    <col min="2" max="2" width="33.85546875" bestFit="1" customWidth="1"/>
    <col min="3" max="3" width="9.28515625" bestFit="1" customWidth="1"/>
    <col min="4" max="4" width="22.140625" bestFit="1" customWidth="1"/>
    <col min="5" max="5" width="45.7109375" bestFit="1" customWidth="1"/>
    <col min="6" max="6" width="28.7109375" customWidth="1"/>
    <col min="7" max="7" width="36.7109375" customWidth="1"/>
    <col min="8" max="10" width="30.28515625" customWidth="1"/>
    <col min="11" max="11" width="21.5703125" bestFit="1" customWidth="1"/>
    <col min="12" max="12" width="17.140625" style="24" bestFit="1" customWidth="1"/>
    <col min="13" max="13" width="20.85546875" style="24" bestFit="1" customWidth="1"/>
    <col min="14" max="14" width="24.28515625" style="24" bestFit="1" customWidth="1"/>
    <col min="15" max="15" width="28.7109375" style="41" bestFit="1" customWidth="1"/>
    <col min="16" max="16" width="45.7109375" bestFit="1" customWidth="1"/>
  </cols>
  <sheetData>
    <row r="1" spans="1:16" s="28" customFormat="1" ht="15.75" thickBot="1" x14ac:dyDescent="0.3">
      <c r="A1" s="113" t="s">
        <v>0</v>
      </c>
      <c r="B1" s="97" t="s">
        <v>11</v>
      </c>
      <c r="C1" s="97" t="s">
        <v>12</v>
      </c>
      <c r="D1" s="97" t="s">
        <v>1</v>
      </c>
      <c r="E1" s="105" t="s">
        <v>13</v>
      </c>
      <c r="F1" s="109"/>
      <c r="G1" s="105" t="s">
        <v>14</v>
      </c>
      <c r="H1" s="109"/>
      <c r="I1" s="26" t="s">
        <v>10</v>
      </c>
      <c r="J1" s="27"/>
      <c r="K1" s="109" t="s">
        <v>3</v>
      </c>
      <c r="L1" s="100" t="s">
        <v>4</v>
      </c>
      <c r="M1" s="101"/>
      <c r="N1" s="101"/>
      <c r="O1" s="101"/>
      <c r="P1" s="102"/>
    </row>
    <row r="2" spans="1:16" s="28" customFormat="1" ht="15.75" thickBot="1" x14ac:dyDescent="0.3">
      <c r="A2" s="114"/>
      <c r="B2" s="116"/>
      <c r="C2" s="116"/>
      <c r="D2" s="116"/>
      <c r="E2" s="110"/>
      <c r="F2" s="99"/>
      <c r="G2" s="110"/>
      <c r="H2" s="99"/>
      <c r="I2" s="29"/>
      <c r="J2" s="30"/>
      <c r="K2" s="111"/>
      <c r="L2" s="97" t="s">
        <v>5</v>
      </c>
      <c r="M2" s="97" t="s">
        <v>6</v>
      </c>
      <c r="N2" s="105" t="s">
        <v>7</v>
      </c>
      <c r="O2" s="106" t="s">
        <v>8</v>
      </c>
      <c r="P2" s="106" t="s">
        <v>9</v>
      </c>
    </row>
    <row r="3" spans="1:16" s="28" customFormat="1" x14ac:dyDescent="0.25">
      <c r="A3" s="115"/>
      <c r="B3" s="117"/>
      <c r="C3" s="117"/>
      <c r="D3" s="117"/>
      <c r="E3" s="20" t="s">
        <v>15</v>
      </c>
      <c r="F3" s="20" t="s">
        <v>31</v>
      </c>
      <c r="G3" s="20" t="s">
        <v>15</v>
      </c>
      <c r="H3" s="20" t="s">
        <v>31</v>
      </c>
      <c r="I3" s="26" t="s">
        <v>10</v>
      </c>
      <c r="J3" s="20" t="s">
        <v>32</v>
      </c>
      <c r="K3" s="112"/>
      <c r="L3" s="117"/>
      <c r="M3" s="117"/>
      <c r="N3" s="118"/>
      <c r="O3" s="119"/>
      <c r="P3" s="119"/>
    </row>
    <row r="4" spans="1:16" s="34" customFormat="1" ht="45" x14ac:dyDescent="0.25">
      <c r="A4" s="31" t="s">
        <v>33</v>
      </c>
      <c r="B4" s="32" t="s">
        <v>34</v>
      </c>
      <c r="C4" s="32" t="s">
        <v>35</v>
      </c>
      <c r="D4" s="32" t="s">
        <v>36</v>
      </c>
      <c r="E4" s="32" t="s">
        <v>37</v>
      </c>
      <c r="F4" s="32">
        <v>21</v>
      </c>
      <c r="G4" s="32" t="s">
        <v>38</v>
      </c>
      <c r="H4" s="32">
        <v>21</v>
      </c>
      <c r="I4" s="32">
        <v>100</v>
      </c>
      <c r="J4" s="32">
        <v>70</v>
      </c>
      <c r="K4" s="32" t="s">
        <v>39</v>
      </c>
      <c r="L4" s="32" t="s">
        <v>40</v>
      </c>
      <c r="M4" s="32">
        <v>100</v>
      </c>
      <c r="N4" s="32">
        <v>100</v>
      </c>
      <c r="O4" s="32">
        <v>100</v>
      </c>
      <c r="P4" s="33" t="s">
        <v>41</v>
      </c>
    </row>
    <row r="5" spans="1:16" s="34" customFormat="1" ht="45" x14ac:dyDescent="0.25">
      <c r="A5" s="31" t="s">
        <v>42</v>
      </c>
      <c r="B5" s="32" t="s">
        <v>34</v>
      </c>
      <c r="C5" s="32" t="s">
        <v>35</v>
      </c>
      <c r="D5" s="32" t="s">
        <v>36</v>
      </c>
      <c r="E5" s="32" t="s">
        <v>37</v>
      </c>
      <c r="F5" s="32">
        <v>11</v>
      </c>
      <c r="G5" s="32" t="s">
        <v>38</v>
      </c>
      <c r="H5" s="32">
        <v>11</v>
      </c>
      <c r="I5" s="32">
        <v>100</v>
      </c>
      <c r="J5" s="32">
        <v>70</v>
      </c>
      <c r="K5" s="32" t="s">
        <v>39</v>
      </c>
      <c r="L5" s="32" t="s">
        <v>40</v>
      </c>
      <c r="M5" s="32">
        <v>100</v>
      </c>
      <c r="N5" s="32">
        <v>100</v>
      </c>
      <c r="O5" s="32">
        <v>100</v>
      </c>
      <c r="P5" s="33" t="s">
        <v>43</v>
      </c>
    </row>
    <row r="6" spans="1:16" s="34" customFormat="1" ht="45" x14ac:dyDescent="0.25">
      <c r="A6" s="31" t="s">
        <v>44</v>
      </c>
      <c r="B6" s="32" t="s">
        <v>34</v>
      </c>
      <c r="C6" s="32" t="s">
        <v>35</v>
      </c>
      <c r="D6" s="32" t="s">
        <v>36</v>
      </c>
      <c r="E6" s="32" t="s">
        <v>37</v>
      </c>
      <c r="F6" s="32">
        <v>2</v>
      </c>
      <c r="G6" s="32" t="s">
        <v>38</v>
      </c>
      <c r="H6" s="32">
        <v>2</v>
      </c>
      <c r="I6" s="32">
        <v>100</v>
      </c>
      <c r="J6" s="32">
        <v>70</v>
      </c>
      <c r="K6" s="32" t="s">
        <v>39</v>
      </c>
      <c r="L6" s="32" t="s">
        <v>40</v>
      </c>
      <c r="M6" s="32">
        <v>100</v>
      </c>
      <c r="N6" s="32">
        <v>10</v>
      </c>
      <c r="O6" s="32">
        <v>100</v>
      </c>
      <c r="P6" s="33" t="s">
        <v>45</v>
      </c>
    </row>
    <row r="7" spans="1:16" s="34" customFormat="1" ht="135" x14ac:dyDescent="0.25">
      <c r="A7" s="31" t="s">
        <v>46</v>
      </c>
      <c r="B7" s="32" t="s">
        <v>34</v>
      </c>
      <c r="C7" s="32" t="s">
        <v>35</v>
      </c>
      <c r="D7" s="32" t="s">
        <v>36</v>
      </c>
      <c r="E7" s="32" t="s">
        <v>47</v>
      </c>
      <c r="F7" s="35">
        <v>597374271</v>
      </c>
      <c r="G7" s="32" t="s">
        <v>48</v>
      </c>
      <c r="H7" s="35">
        <v>474720361</v>
      </c>
      <c r="I7" s="32">
        <v>125</v>
      </c>
      <c r="J7" s="32">
        <v>80</v>
      </c>
      <c r="K7" s="32" t="s">
        <v>39</v>
      </c>
      <c r="L7" s="32" t="s">
        <v>49</v>
      </c>
      <c r="M7" s="32">
        <v>65</v>
      </c>
      <c r="N7" s="32">
        <v>52</v>
      </c>
      <c r="O7" s="32">
        <v>145</v>
      </c>
      <c r="P7" s="33" t="s">
        <v>50</v>
      </c>
    </row>
    <row r="8" spans="1:16" s="34" customFormat="1" ht="120" x14ac:dyDescent="0.25">
      <c r="A8" s="31" t="s">
        <v>51</v>
      </c>
      <c r="B8" s="32" t="s">
        <v>34</v>
      </c>
      <c r="C8" s="32" t="s">
        <v>35</v>
      </c>
      <c r="D8" s="32" t="s">
        <v>36</v>
      </c>
      <c r="E8" s="32" t="s">
        <v>52</v>
      </c>
      <c r="F8" s="32">
        <v>5</v>
      </c>
      <c r="G8" s="32"/>
      <c r="H8" s="32"/>
      <c r="I8" s="32"/>
      <c r="J8" s="32"/>
      <c r="K8" s="32" t="s">
        <v>53</v>
      </c>
      <c r="L8" s="32" t="s">
        <v>54</v>
      </c>
      <c r="M8" s="32"/>
      <c r="N8" s="32" t="s">
        <v>55</v>
      </c>
      <c r="O8" s="32" t="s">
        <v>55</v>
      </c>
      <c r="P8" s="33" t="s">
        <v>56</v>
      </c>
    </row>
    <row r="9" spans="1:16" s="34" customFormat="1" ht="105" x14ac:dyDescent="0.25">
      <c r="A9" s="31" t="s">
        <v>57</v>
      </c>
      <c r="B9" s="32" t="s">
        <v>34</v>
      </c>
      <c r="C9" s="32" t="s">
        <v>35</v>
      </c>
      <c r="D9" s="32" t="s">
        <v>36</v>
      </c>
      <c r="E9" s="32" t="s">
        <v>52</v>
      </c>
      <c r="F9" s="32">
        <v>6</v>
      </c>
      <c r="G9" s="32"/>
      <c r="H9" s="32"/>
      <c r="I9" s="32"/>
      <c r="J9" s="32"/>
      <c r="K9" s="32" t="s">
        <v>53</v>
      </c>
      <c r="L9" s="32" t="s">
        <v>58</v>
      </c>
      <c r="M9" s="32"/>
      <c r="N9" s="32" t="s">
        <v>59</v>
      </c>
      <c r="O9" s="32" t="s">
        <v>60</v>
      </c>
      <c r="P9" s="33" t="s">
        <v>61</v>
      </c>
    </row>
    <row r="10" spans="1:16" s="34" customFormat="1" ht="105" x14ac:dyDescent="0.25">
      <c r="A10" s="31" t="s">
        <v>62</v>
      </c>
      <c r="B10" s="32" t="s">
        <v>34</v>
      </c>
      <c r="C10" s="32" t="s">
        <v>35</v>
      </c>
      <c r="D10" s="32" t="s">
        <v>36</v>
      </c>
      <c r="E10" s="32" t="s">
        <v>52</v>
      </c>
      <c r="F10" s="32">
        <v>2</v>
      </c>
      <c r="G10" s="32"/>
      <c r="H10" s="32"/>
      <c r="I10" s="32"/>
      <c r="J10" s="32"/>
      <c r="K10" s="32" t="s">
        <v>53</v>
      </c>
      <c r="L10" s="32" t="s">
        <v>55</v>
      </c>
      <c r="M10" s="32"/>
      <c r="N10" s="32" t="s">
        <v>63</v>
      </c>
      <c r="O10" s="32" t="s">
        <v>64</v>
      </c>
      <c r="P10" s="33" t="s">
        <v>65</v>
      </c>
    </row>
    <row r="11" spans="1:16" x14ac:dyDescent="0.25">
      <c r="A11" s="36"/>
      <c r="B11" s="37"/>
      <c r="C11" s="37"/>
      <c r="D11" s="37"/>
      <c r="E11" s="37"/>
      <c r="F11" s="37"/>
      <c r="G11" s="37"/>
      <c r="H11" s="37"/>
      <c r="I11" s="37"/>
      <c r="J11" s="37"/>
      <c r="K11" s="37"/>
      <c r="L11" s="38"/>
      <c r="M11" s="38"/>
      <c r="N11" s="38"/>
      <c r="O11" s="38"/>
      <c r="P11" s="39"/>
    </row>
    <row r="12" spans="1:16" ht="45" x14ac:dyDescent="0.25">
      <c r="A12" s="31" t="s">
        <v>33</v>
      </c>
      <c r="B12" s="32" t="s">
        <v>34</v>
      </c>
      <c r="C12" s="32" t="s">
        <v>35</v>
      </c>
      <c r="D12" s="32" t="s">
        <v>36</v>
      </c>
      <c r="E12" s="32" t="s">
        <v>37</v>
      </c>
      <c r="F12" s="32">
        <v>10</v>
      </c>
      <c r="G12" s="32" t="s">
        <v>38</v>
      </c>
      <c r="H12" s="32">
        <v>10</v>
      </c>
      <c r="I12" s="32">
        <v>100</v>
      </c>
      <c r="J12" s="32">
        <v>70</v>
      </c>
      <c r="K12" s="32" t="s">
        <v>39</v>
      </c>
      <c r="L12" s="32" t="s">
        <v>40</v>
      </c>
      <c r="M12" s="32">
        <v>100</v>
      </c>
      <c r="N12" s="32">
        <v>100</v>
      </c>
      <c r="O12" s="32">
        <v>100</v>
      </c>
      <c r="P12" s="33" t="s">
        <v>66</v>
      </c>
    </row>
    <row r="13" spans="1:16" ht="45" x14ac:dyDescent="0.25">
      <c r="A13" s="31" t="s">
        <v>42</v>
      </c>
      <c r="B13" s="32" t="s">
        <v>34</v>
      </c>
      <c r="C13" s="32" t="s">
        <v>35</v>
      </c>
      <c r="D13" s="32" t="s">
        <v>36</v>
      </c>
      <c r="E13" s="32" t="s">
        <v>37</v>
      </c>
      <c r="F13" s="32">
        <v>3</v>
      </c>
      <c r="G13" s="32" t="s">
        <v>38</v>
      </c>
      <c r="H13" s="32">
        <v>3</v>
      </c>
      <c r="I13" s="32">
        <v>100</v>
      </c>
      <c r="J13" s="32">
        <v>70</v>
      </c>
      <c r="K13" s="32" t="s">
        <v>39</v>
      </c>
      <c r="L13" s="32" t="s">
        <v>40</v>
      </c>
      <c r="M13" s="32">
        <v>100</v>
      </c>
      <c r="N13" s="32">
        <v>100</v>
      </c>
      <c r="O13" s="32">
        <v>100</v>
      </c>
      <c r="P13" s="33" t="s">
        <v>67</v>
      </c>
    </row>
    <row r="14" spans="1:16" ht="45" x14ac:dyDescent="0.25">
      <c r="A14" s="31" t="s">
        <v>44</v>
      </c>
      <c r="B14" s="32" t="s">
        <v>34</v>
      </c>
      <c r="C14" s="32" t="s">
        <v>35</v>
      </c>
      <c r="D14" s="32" t="s">
        <v>36</v>
      </c>
      <c r="E14" s="32" t="s">
        <v>37</v>
      </c>
      <c r="F14" s="32">
        <v>0</v>
      </c>
      <c r="G14" s="32" t="s">
        <v>38</v>
      </c>
      <c r="H14" s="32">
        <v>0</v>
      </c>
      <c r="I14" s="32">
        <v>0</v>
      </c>
      <c r="J14" s="32">
        <v>70</v>
      </c>
      <c r="K14" s="32" t="s">
        <v>39</v>
      </c>
      <c r="L14" s="32" t="s">
        <v>40</v>
      </c>
      <c r="M14" s="32">
        <v>100</v>
      </c>
      <c r="N14" s="32">
        <v>100</v>
      </c>
      <c r="O14" s="32">
        <v>100</v>
      </c>
      <c r="P14" s="33" t="s">
        <v>68</v>
      </c>
    </row>
    <row r="15" spans="1:16" ht="90" x14ac:dyDescent="0.25">
      <c r="A15" s="31" t="s">
        <v>46</v>
      </c>
      <c r="B15" s="32" t="s">
        <v>34</v>
      </c>
      <c r="C15" s="32" t="s">
        <v>35</v>
      </c>
      <c r="D15" s="32" t="s">
        <v>36</v>
      </c>
      <c r="E15" s="32" t="s">
        <v>47</v>
      </c>
      <c r="F15" s="35">
        <v>150812753</v>
      </c>
      <c r="G15" s="32" t="s">
        <v>48</v>
      </c>
      <c r="H15" s="35">
        <v>1573869531</v>
      </c>
      <c r="I15" s="32">
        <v>95.82</v>
      </c>
      <c r="J15" s="32">
        <v>80</v>
      </c>
      <c r="K15" s="32" t="s">
        <v>39</v>
      </c>
      <c r="L15" s="32" t="s">
        <v>49</v>
      </c>
      <c r="M15" s="32">
        <v>125</v>
      </c>
      <c r="N15" s="32">
        <v>65</v>
      </c>
      <c r="O15" s="32">
        <v>52</v>
      </c>
      <c r="P15" s="33" t="s">
        <v>69</v>
      </c>
    </row>
  </sheetData>
  <mergeCells count="13">
    <mergeCell ref="G1:H2"/>
    <mergeCell ref="K1:K3"/>
    <mergeCell ref="L1:P1"/>
    <mergeCell ref="A1:A3"/>
    <mergeCell ref="B1:B3"/>
    <mergeCell ref="C1:C3"/>
    <mergeCell ref="D1:D3"/>
    <mergeCell ref="E1:F2"/>
    <mergeCell ref="L2:L3"/>
    <mergeCell ref="M2:M3"/>
    <mergeCell ref="N2:N3"/>
    <mergeCell ref="O2:O3"/>
    <mergeCell ref="P2:P3"/>
  </mergeCells>
  <hyperlinks>
    <hyperlink ref="A4" r:id="rId1" display="..\Downloads\index.php?sesion=&amp;op=1&amp;sop=1.3.1.1&amp;md=1&amp;id_indicador=1583&amp;opcion_regreso=1.3.1"/>
    <hyperlink ref="A5" r:id="rId2" display="../Downloads/index.php%3fsesion=&amp;op=1&amp;sop=1.3.1.1&amp;md=1&amp;id_indicador=1586&amp;opcion_regreso=1.3.1"/>
    <hyperlink ref="A6" r:id="rId3" display="..\Downloads\index.php?sesion=&amp;op=1&amp;sop=1.3.1.1&amp;md=1&amp;id_indicador=1589&amp;opcion_regreso=1.3.1"/>
    <hyperlink ref="A7" r:id="rId4" display="..\Downloads\index.php?sesion=&amp;op=1&amp;sop=1.3.1.1&amp;md=1&amp;id_indicador=1595&amp;opcion_regreso=1.3.1"/>
    <hyperlink ref="A8" r:id="rId5" display="..\Downloads\index.php?sesion=&amp;op=1&amp;sop=1.3.1.1&amp;md=1&amp;id_indicador=3113&amp;opcion_regreso=1.3.1"/>
    <hyperlink ref="A9" r:id="rId6" display="../Downloads/index.php%3fsesion=&amp;op=1&amp;sop=1.3.1.1&amp;md=1&amp;id_indicador=3115&amp;opcion_regreso=1.3.1"/>
    <hyperlink ref="A10" r:id="rId7" display="../Downloads/index.php%3fsesion=&amp;op=1&amp;sop=1.3.1.1&amp;md=1&amp;id_indicador=3116&amp;opcion_regreso=1.3.1"/>
    <hyperlink ref="A12" r:id="rId8" display="..\Downloads\index.php?sesion=&amp;op=1&amp;sop=1.3.1.1&amp;md=1&amp;id_indicador=1583&amp;opcion_regreso=1.3.1"/>
    <hyperlink ref="A13" r:id="rId9" display="../Downloads/index.php%3fsesion=&amp;op=1&amp;sop=1.3.1.1&amp;md=1&amp;id_indicador=1586&amp;opcion_regreso=1.3.1"/>
    <hyperlink ref="A14" r:id="rId10" display="..\Downloads\index.php?sesion=&amp;op=1&amp;sop=1.3.1.1&amp;md=1&amp;id_indicador=1589&amp;opcion_regreso=1.3.1"/>
    <hyperlink ref="A15" r:id="rId11" display="..\Downloads\index.php?sesion=&amp;op=1&amp;sop=1.3.1.1&amp;md=1&amp;id_indicador=1595&amp;opcion_regreso=1.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workbookViewId="0">
      <selection activeCell="C18" sqref="C18"/>
    </sheetView>
  </sheetViews>
  <sheetFormatPr baseColWidth="10" defaultRowHeight="15" x14ac:dyDescent="0.25"/>
  <cols>
    <col min="1" max="1" width="45.7109375" style="40" bestFit="1" customWidth="1"/>
    <col min="2" max="2" width="33.85546875" bestFit="1" customWidth="1"/>
    <col min="3" max="3" width="9.28515625" bestFit="1" customWidth="1"/>
    <col min="4" max="4" width="22.140625" bestFit="1" customWidth="1"/>
    <col min="5" max="5" width="45.7109375" bestFit="1" customWidth="1"/>
    <col min="6" max="6" width="28.7109375" customWidth="1"/>
    <col min="7" max="7" width="36.7109375" customWidth="1"/>
    <col min="8" max="10" width="30.28515625" customWidth="1"/>
    <col min="11" max="11" width="21.5703125" bestFit="1" customWidth="1"/>
    <col min="12" max="12" width="17.140625" style="24" bestFit="1" customWidth="1"/>
    <col min="13" max="13" width="20.85546875" style="24" bestFit="1" customWidth="1"/>
    <col min="14" max="14" width="24.28515625" style="24" bestFit="1" customWidth="1"/>
    <col min="15" max="15" width="28.7109375" style="41" bestFit="1" customWidth="1"/>
    <col min="16" max="16" width="45.7109375" bestFit="1" customWidth="1"/>
  </cols>
  <sheetData>
    <row r="1" spans="1:16" s="28" customFormat="1" ht="15.75" thickBot="1" x14ac:dyDescent="0.3">
      <c r="A1" s="113" t="s">
        <v>0</v>
      </c>
      <c r="B1" s="97" t="s">
        <v>11</v>
      </c>
      <c r="C1" s="97" t="s">
        <v>12</v>
      </c>
      <c r="D1" s="97" t="s">
        <v>1</v>
      </c>
      <c r="E1" s="105" t="s">
        <v>13</v>
      </c>
      <c r="F1" s="109"/>
      <c r="G1" s="105" t="s">
        <v>14</v>
      </c>
      <c r="H1" s="109"/>
      <c r="I1" s="26" t="s">
        <v>10</v>
      </c>
      <c r="J1" s="27"/>
      <c r="K1" s="109" t="s">
        <v>3</v>
      </c>
      <c r="L1" s="100" t="s">
        <v>4</v>
      </c>
      <c r="M1" s="101"/>
      <c r="N1" s="101"/>
      <c r="O1" s="101"/>
      <c r="P1" s="102"/>
    </row>
    <row r="2" spans="1:16" s="28" customFormat="1" ht="15.75" thickBot="1" x14ac:dyDescent="0.3">
      <c r="A2" s="114"/>
      <c r="B2" s="116"/>
      <c r="C2" s="116"/>
      <c r="D2" s="116"/>
      <c r="E2" s="110"/>
      <c r="F2" s="99"/>
      <c r="G2" s="110"/>
      <c r="H2" s="99"/>
      <c r="I2" s="29"/>
      <c r="J2" s="30"/>
      <c r="K2" s="111"/>
      <c r="L2" s="97" t="s">
        <v>5</v>
      </c>
      <c r="M2" s="97" t="s">
        <v>6</v>
      </c>
      <c r="N2" s="105" t="s">
        <v>7</v>
      </c>
      <c r="O2" s="106" t="s">
        <v>8</v>
      </c>
      <c r="P2" s="106" t="s">
        <v>9</v>
      </c>
    </row>
    <row r="3" spans="1:16" s="28" customFormat="1" x14ac:dyDescent="0.25">
      <c r="A3" s="115"/>
      <c r="B3" s="117"/>
      <c r="C3" s="117"/>
      <c r="D3" s="117"/>
      <c r="E3" s="73" t="s">
        <v>15</v>
      </c>
      <c r="F3" s="73" t="s">
        <v>31</v>
      </c>
      <c r="G3" s="73" t="s">
        <v>15</v>
      </c>
      <c r="H3" s="73" t="s">
        <v>31</v>
      </c>
      <c r="I3" s="26" t="s">
        <v>10</v>
      </c>
      <c r="J3" s="73" t="s">
        <v>32</v>
      </c>
      <c r="K3" s="112"/>
      <c r="L3" s="117"/>
      <c r="M3" s="117"/>
      <c r="N3" s="118"/>
      <c r="O3" s="119"/>
      <c r="P3" s="119"/>
    </row>
    <row r="4" spans="1:16" s="34" customFormat="1" ht="60" x14ac:dyDescent="0.25">
      <c r="A4" s="31" t="s">
        <v>193</v>
      </c>
      <c r="B4" s="32" t="s">
        <v>194</v>
      </c>
      <c r="C4" s="32" t="s">
        <v>35</v>
      </c>
      <c r="D4" s="32" t="s">
        <v>36</v>
      </c>
      <c r="E4" s="82" t="s">
        <v>195</v>
      </c>
      <c r="F4" s="32">
        <v>36</v>
      </c>
      <c r="G4" s="82" t="s">
        <v>196</v>
      </c>
      <c r="H4" s="32">
        <v>15</v>
      </c>
      <c r="I4" s="32">
        <v>100</v>
      </c>
      <c r="J4" s="32">
        <v>70</v>
      </c>
      <c r="K4" s="32" t="s">
        <v>197</v>
      </c>
      <c r="L4" s="32" t="s">
        <v>40</v>
      </c>
      <c r="M4" s="32">
        <v>100</v>
      </c>
      <c r="N4" s="32">
        <v>100</v>
      </c>
      <c r="O4" s="32">
        <v>100</v>
      </c>
      <c r="P4" s="33" t="s">
        <v>203</v>
      </c>
    </row>
    <row r="5" spans="1:16" s="34" customFormat="1" ht="75" x14ac:dyDescent="0.25">
      <c r="A5" s="31" t="s">
        <v>198</v>
      </c>
      <c r="B5" s="32" t="s">
        <v>194</v>
      </c>
      <c r="C5" s="32" t="s">
        <v>35</v>
      </c>
      <c r="D5" s="32" t="s">
        <v>36</v>
      </c>
      <c r="E5" s="82" t="s">
        <v>199</v>
      </c>
      <c r="F5" s="32">
        <v>4</v>
      </c>
      <c r="G5" s="82" t="s">
        <v>200</v>
      </c>
      <c r="H5" s="32">
        <v>12</v>
      </c>
      <c r="I5" s="83">
        <v>0.33</v>
      </c>
      <c r="J5" s="32">
        <v>70</v>
      </c>
      <c r="K5" s="32" t="s">
        <v>197</v>
      </c>
      <c r="L5" s="32" t="s">
        <v>40</v>
      </c>
      <c r="M5" s="83">
        <v>0.25</v>
      </c>
      <c r="N5" s="83">
        <v>0.36</v>
      </c>
      <c r="O5" s="83">
        <v>0.43</v>
      </c>
      <c r="P5" s="33" t="s">
        <v>204</v>
      </c>
    </row>
    <row r="6" spans="1:16" s="34" customFormat="1" ht="45" x14ac:dyDescent="0.25">
      <c r="A6" s="31" t="s">
        <v>201</v>
      </c>
      <c r="B6" s="32" t="s">
        <v>194</v>
      </c>
      <c r="C6" s="32" t="s">
        <v>35</v>
      </c>
      <c r="D6" s="32" t="s">
        <v>36</v>
      </c>
      <c r="E6" s="32" t="s">
        <v>201</v>
      </c>
      <c r="F6" s="32">
        <v>47423153</v>
      </c>
      <c r="G6" s="84" t="s">
        <v>202</v>
      </c>
      <c r="H6" s="32">
        <v>22796509</v>
      </c>
      <c r="I6" s="83">
        <v>0.24</v>
      </c>
      <c r="J6" s="32">
        <v>70</v>
      </c>
      <c r="K6" s="32" t="s">
        <v>197</v>
      </c>
      <c r="L6" s="32" t="s">
        <v>40</v>
      </c>
      <c r="M6" s="83">
        <v>0.24</v>
      </c>
      <c r="N6" s="83">
        <v>0.37</v>
      </c>
      <c r="O6" s="83">
        <v>0.02</v>
      </c>
      <c r="P6" s="33" t="s">
        <v>205</v>
      </c>
    </row>
  </sheetData>
  <mergeCells count="13">
    <mergeCell ref="K1:K3"/>
    <mergeCell ref="L1:P1"/>
    <mergeCell ref="L2:L3"/>
    <mergeCell ref="M2:M3"/>
    <mergeCell ref="N2:N3"/>
    <mergeCell ref="O2:O3"/>
    <mergeCell ref="P2:P3"/>
    <mergeCell ref="G1:H2"/>
    <mergeCell ref="A1:A3"/>
    <mergeCell ref="B1:B3"/>
    <mergeCell ref="C1:C3"/>
    <mergeCell ref="D1:D3"/>
    <mergeCell ref="E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workbookViewId="0">
      <selection activeCell="A4" sqref="A4"/>
    </sheetView>
  </sheetViews>
  <sheetFormatPr baseColWidth="10" defaultRowHeight="15" x14ac:dyDescent="0.25"/>
  <cols>
    <col min="1" max="1" width="45.7109375" style="40" bestFit="1" customWidth="1"/>
    <col min="2" max="2" width="33.85546875" bestFit="1" customWidth="1"/>
    <col min="3" max="3" width="9.28515625" bestFit="1" customWidth="1"/>
    <col min="4" max="4" width="22.140625" bestFit="1" customWidth="1"/>
    <col min="5" max="5" width="45.7109375" bestFit="1" customWidth="1"/>
    <col min="6" max="6" width="28.7109375" customWidth="1"/>
    <col min="7" max="7" width="36.7109375" customWidth="1"/>
    <col min="8" max="10" width="30.28515625" customWidth="1"/>
    <col min="11" max="11" width="21.5703125" bestFit="1" customWidth="1"/>
    <col min="12" max="12" width="17.140625" style="24" bestFit="1" customWidth="1"/>
    <col min="13" max="13" width="20.85546875" style="24" bestFit="1" customWidth="1"/>
    <col min="14" max="14" width="24.28515625" style="24" bestFit="1" customWidth="1"/>
    <col min="15" max="15" width="28.7109375" style="41" bestFit="1" customWidth="1"/>
    <col min="16" max="16" width="45.7109375" bestFit="1" customWidth="1"/>
  </cols>
  <sheetData>
    <row r="1" spans="1:16" s="28" customFormat="1" ht="15.75" thickBot="1" x14ac:dyDescent="0.3">
      <c r="A1" s="113" t="s">
        <v>0</v>
      </c>
      <c r="B1" s="97" t="s">
        <v>11</v>
      </c>
      <c r="C1" s="97" t="s">
        <v>12</v>
      </c>
      <c r="D1" s="97" t="s">
        <v>1</v>
      </c>
      <c r="E1" s="105" t="s">
        <v>13</v>
      </c>
      <c r="F1" s="109"/>
      <c r="G1" s="105" t="s">
        <v>14</v>
      </c>
      <c r="H1" s="109"/>
      <c r="I1" s="26" t="s">
        <v>10</v>
      </c>
      <c r="J1" s="27"/>
      <c r="K1" s="109" t="s">
        <v>3</v>
      </c>
      <c r="L1" s="100" t="s">
        <v>4</v>
      </c>
      <c r="M1" s="101"/>
      <c r="N1" s="101"/>
      <c r="O1" s="101"/>
      <c r="P1" s="102"/>
    </row>
    <row r="2" spans="1:16" s="28" customFormat="1" ht="15.75" thickBot="1" x14ac:dyDescent="0.3">
      <c r="A2" s="114"/>
      <c r="B2" s="116"/>
      <c r="C2" s="116"/>
      <c r="D2" s="116"/>
      <c r="E2" s="110"/>
      <c r="F2" s="99"/>
      <c r="G2" s="110"/>
      <c r="H2" s="99"/>
      <c r="I2" s="29"/>
      <c r="J2" s="30"/>
      <c r="K2" s="111"/>
      <c r="L2" s="97" t="s">
        <v>5</v>
      </c>
      <c r="M2" s="97" t="s">
        <v>6</v>
      </c>
      <c r="N2" s="105" t="s">
        <v>7</v>
      </c>
      <c r="O2" s="106" t="s">
        <v>8</v>
      </c>
      <c r="P2" s="106" t="s">
        <v>9</v>
      </c>
    </row>
    <row r="3" spans="1:16" s="28" customFormat="1" x14ac:dyDescent="0.25">
      <c r="A3" s="115"/>
      <c r="B3" s="117"/>
      <c r="C3" s="117"/>
      <c r="D3" s="117"/>
      <c r="E3" s="73" t="s">
        <v>15</v>
      </c>
      <c r="F3" s="73" t="s">
        <v>31</v>
      </c>
      <c r="G3" s="73" t="s">
        <v>15</v>
      </c>
      <c r="H3" s="73" t="s">
        <v>31</v>
      </c>
      <c r="I3" s="26" t="s">
        <v>10</v>
      </c>
      <c r="J3" s="73" t="s">
        <v>32</v>
      </c>
      <c r="K3" s="112"/>
      <c r="L3" s="117"/>
      <c r="M3" s="117"/>
      <c r="N3" s="118"/>
      <c r="O3" s="119"/>
      <c r="P3" s="119"/>
    </row>
    <row r="4" spans="1:16" s="34" customFormat="1" ht="60" x14ac:dyDescent="0.25">
      <c r="A4" s="31" t="s">
        <v>193</v>
      </c>
      <c r="B4" s="32" t="s">
        <v>194</v>
      </c>
      <c r="C4" s="32" t="s">
        <v>35</v>
      </c>
      <c r="D4" s="32" t="s">
        <v>36</v>
      </c>
      <c r="E4" s="82" t="s">
        <v>195</v>
      </c>
      <c r="F4" s="32">
        <v>21</v>
      </c>
      <c r="G4" s="82" t="s">
        <v>196</v>
      </c>
      <c r="H4" s="32">
        <v>36</v>
      </c>
      <c r="I4" s="32">
        <v>100</v>
      </c>
      <c r="J4" s="32">
        <v>70</v>
      </c>
      <c r="K4" s="32" t="s">
        <v>197</v>
      </c>
      <c r="L4" s="32" t="s">
        <v>40</v>
      </c>
      <c r="M4" s="32">
        <v>100</v>
      </c>
      <c r="N4" s="32">
        <v>100</v>
      </c>
      <c r="O4" s="32">
        <v>100</v>
      </c>
      <c r="P4" s="33" t="s">
        <v>206</v>
      </c>
    </row>
    <row r="5" spans="1:16" s="34" customFormat="1" ht="60" x14ac:dyDescent="0.25">
      <c r="A5" s="31" t="s">
        <v>198</v>
      </c>
      <c r="B5" s="32" t="s">
        <v>194</v>
      </c>
      <c r="C5" s="32" t="s">
        <v>35</v>
      </c>
      <c r="D5" s="32" t="s">
        <v>36</v>
      </c>
      <c r="E5" s="82" t="s">
        <v>199</v>
      </c>
      <c r="F5" s="32">
        <v>8</v>
      </c>
      <c r="G5" s="82" t="s">
        <v>200</v>
      </c>
      <c r="H5" s="32">
        <v>20</v>
      </c>
      <c r="I5" s="32">
        <v>100</v>
      </c>
      <c r="J5" s="32">
        <v>70</v>
      </c>
      <c r="K5" s="32" t="s">
        <v>197</v>
      </c>
      <c r="L5" s="32" t="s">
        <v>40</v>
      </c>
      <c r="M5" s="83">
        <v>0.33</v>
      </c>
      <c r="N5" s="83">
        <v>0.25</v>
      </c>
      <c r="O5" s="83">
        <v>0.36</v>
      </c>
      <c r="P5" s="33" t="s">
        <v>207</v>
      </c>
    </row>
    <row r="6" spans="1:16" s="34" customFormat="1" ht="90" x14ac:dyDescent="0.25">
      <c r="A6" s="31" t="s">
        <v>201</v>
      </c>
      <c r="B6" s="32" t="s">
        <v>194</v>
      </c>
      <c r="C6" s="32" t="s">
        <v>35</v>
      </c>
      <c r="D6" s="32" t="s">
        <v>36</v>
      </c>
      <c r="E6" s="32" t="s">
        <v>201</v>
      </c>
      <c r="F6" s="32">
        <v>47423153</v>
      </c>
      <c r="G6" s="84" t="s">
        <v>202</v>
      </c>
      <c r="H6" s="32">
        <v>2000000</v>
      </c>
      <c r="I6" s="83">
        <v>0.24</v>
      </c>
      <c r="J6" s="32">
        <v>70</v>
      </c>
      <c r="K6" s="32" t="s">
        <v>197</v>
      </c>
      <c r="L6" s="32" t="s">
        <v>40</v>
      </c>
      <c r="M6" s="32">
        <v>24</v>
      </c>
      <c r="N6" s="83">
        <v>0.24</v>
      </c>
      <c r="O6" s="83">
        <v>0.37</v>
      </c>
      <c r="P6" s="33" t="s">
        <v>208</v>
      </c>
    </row>
  </sheetData>
  <mergeCells count="13">
    <mergeCell ref="K1:K3"/>
    <mergeCell ref="L1:P1"/>
    <mergeCell ref="L2:L3"/>
    <mergeCell ref="M2:M3"/>
    <mergeCell ref="N2:N3"/>
    <mergeCell ref="O2:O3"/>
    <mergeCell ref="P2:P3"/>
    <mergeCell ref="G1:H2"/>
    <mergeCell ref="A1:A3"/>
    <mergeCell ref="B1:B3"/>
    <mergeCell ref="C1:C3"/>
    <mergeCell ref="D1:D3"/>
    <mergeCell ref="E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3"/>
  <sheetViews>
    <sheetView workbookViewId="0">
      <selection activeCell="D7" sqref="D7"/>
    </sheetView>
  </sheetViews>
  <sheetFormatPr baseColWidth="10" defaultColWidth="35.5703125" defaultRowHeight="12" x14ac:dyDescent="0.2"/>
  <cols>
    <col min="1" max="1" width="8.28515625" style="42" customWidth="1"/>
    <col min="2" max="2" width="7.42578125" style="42" bestFit="1" customWidth="1"/>
    <col min="3" max="3" width="17.140625" style="42" customWidth="1"/>
    <col min="4" max="4" width="19.7109375" style="42" customWidth="1"/>
    <col min="5" max="5" width="24.28515625" style="42" customWidth="1"/>
    <col min="6" max="6" width="8.42578125" style="42" customWidth="1"/>
    <col min="7" max="7" width="9.5703125" style="42" bestFit="1" customWidth="1"/>
    <col min="8" max="8" width="11.7109375" style="42" bestFit="1" customWidth="1"/>
    <col min="9" max="9" width="26.28515625" style="42" customWidth="1"/>
    <col min="10" max="10" width="11.7109375" style="42" bestFit="1" customWidth="1"/>
    <col min="11" max="11" width="33.42578125" style="42" customWidth="1"/>
    <col min="12" max="12" width="7.28515625" style="42" bestFit="1" customWidth="1"/>
    <col min="13" max="13" width="19.42578125" style="42" customWidth="1"/>
    <col min="14" max="14" width="7.28515625" style="42" bestFit="1" customWidth="1"/>
    <col min="15" max="15" width="18.42578125" style="42" customWidth="1"/>
    <col min="16" max="16" width="11.140625" style="42" customWidth="1"/>
    <col min="17" max="17" width="12.85546875" style="42" customWidth="1"/>
    <col min="18" max="16384" width="35.5703125" style="42"/>
  </cols>
  <sheetData>
    <row r="1" spans="1:24" x14ac:dyDescent="0.2">
      <c r="A1" s="72" t="s">
        <v>70</v>
      </c>
      <c r="B1" s="72"/>
      <c r="C1" s="72"/>
      <c r="D1" s="72"/>
    </row>
    <row r="2" spans="1:24" x14ac:dyDescent="0.2">
      <c r="A2" s="72" t="s">
        <v>71</v>
      </c>
      <c r="B2" s="72"/>
      <c r="C2" s="72"/>
      <c r="D2" s="72" t="s">
        <v>72</v>
      </c>
    </row>
    <row r="4" spans="1:24" s="45" customFormat="1" ht="36" x14ac:dyDescent="0.2">
      <c r="A4" s="43" t="s">
        <v>73</v>
      </c>
      <c r="B4" s="43" t="s">
        <v>74</v>
      </c>
      <c r="C4" s="43" t="s">
        <v>75</v>
      </c>
      <c r="D4" s="43" t="s">
        <v>76</v>
      </c>
      <c r="E4" s="44" t="s">
        <v>77</v>
      </c>
      <c r="F4" s="43" t="s">
        <v>78</v>
      </c>
      <c r="G4" s="44" t="s">
        <v>79</v>
      </c>
      <c r="H4" s="128" t="s">
        <v>80</v>
      </c>
      <c r="I4" s="129"/>
      <c r="J4" s="128" t="s">
        <v>81</v>
      </c>
      <c r="K4" s="129"/>
      <c r="L4" s="128" t="s">
        <v>82</v>
      </c>
      <c r="M4" s="129"/>
      <c r="N4" s="128" t="s">
        <v>83</v>
      </c>
      <c r="O4" s="130"/>
      <c r="P4" s="120" t="s">
        <v>84</v>
      </c>
      <c r="Q4" s="120"/>
      <c r="R4" s="42"/>
      <c r="S4" s="42"/>
      <c r="T4" s="42"/>
      <c r="U4" s="42"/>
      <c r="V4" s="42"/>
      <c r="W4" s="42"/>
      <c r="X4" s="42"/>
    </row>
    <row r="5" spans="1:24" s="45" customFormat="1" x14ac:dyDescent="0.2">
      <c r="A5" s="46"/>
      <c r="B5" s="46"/>
      <c r="C5" s="46"/>
      <c r="D5" s="46"/>
      <c r="E5" s="46"/>
      <c r="F5" s="46"/>
      <c r="G5" s="46"/>
      <c r="H5" s="47" t="s">
        <v>85</v>
      </c>
      <c r="I5" s="47" t="s">
        <v>86</v>
      </c>
      <c r="J5" s="47" t="s">
        <v>85</v>
      </c>
      <c r="K5" s="47" t="s">
        <v>86</v>
      </c>
      <c r="L5" s="47" t="s">
        <v>85</v>
      </c>
      <c r="M5" s="47" t="s">
        <v>86</v>
      </c>
      <c r="N5" s="47" t="s">
        <v>85</v>
      </c>
      <c r="O5" s="48" t="s">
        <v>86</v>
      </c>
      <c r="P5" s="43" t="s">
        <v>85</v>
      </c>
      <c r="Q5" s="43" t="s">
        <v>86</v>
      </c>
      <c r="R5" s="42"/>
      <c r="S5" s="42"/>
      <c r="T5" s="42"/>
      <c r="U5" s="42"/>
      <c r="V5" s="42"/>
      <c r="W5" s="42"/>
      <c r="X5" s="42"/>
    </row>
    <row r="6" spans="1:24" ht="93" customHeight="1" x14ac:dyDescent="0.2">
      <c r="A6" s="49">
        <v>1</v>
      </c>
      <c r="B6" s="49" t="s">
        <v>35</v>
      </c>
      <c r="C6" s="50" t="s">
        <v>87</v>
      </c>
      <c r="D6" s="49" t="s">
        <v>88</v>
      </c>
      <c r="E6" s="49" t="s">
        <v>89</v>
      </c>
      <c r="F6" s="49" t="s">
        <v>36</v>
      </c>
      <c r="G6" s="49" t="s">
        <v>39</v>
      </c>
      <c r="H6" s="51">
        <f>(H7/H8)*100</f>
        <v>100</v>
      </c>
      <c r="I6" s="121" t="s">
        <v>90</v>
      </c>
      <c r="J6" s="51">
        <f>(J7/J8)*100</f>
        <v>100</v>
      </c>
      <c r="K6" s="121" t="s">
        <v>91</v>
      </c>
      <c r="L6" s="51" t="e">
        <f>(L7/L8)*100</f>
        <v>#DIV/0!</v>
      </c>
      <c r="M6" s="124"/>
      <c r="N6" s="51" t="e">
        <f>(N7/N8)*100</f>
        <v>#DIV/0!</v>
      </c>
      <c r="O6" s="127"/>
      <c r="P6" s="52">
        <f>P7/P8</f>
        <v>0.48</v>
      </c>
      <c r="Q6" s="53"/>
      <c r="R6" s="53"/>
      <c r="S6" s="53"/>
      <c r="T6" s="53"/>
      <c r="U6" s="53"/>
      <c r="V6" s="53"/>
      <c r="W6" s="54"/>
      <c r="X6" s="54"/>
    </row>
    <row r="7" spans="1:24" ht="112.5" customHeight="1" x14ac:dyDescent="0.2">
      <c r="A7" s="55">
        <v>1.1000000000000001</v>
      </c>
      <c r="B7" s="55" t="s">
        <v>92</v>
      </c>
      <c r="C7" s="55" t="s">
        <v>93</v>
      </c>
      <c r="D7" s="55" t="s">
        <v>94</v>
      </c>
      <c r="E7" s="55" t="s">
        <v>95</v>
      </c>
      <c r="F7" s="55"/>
      <c r="G7" s="55" t="s">
        <v>39</v>
      </c>
      <c r="H7" s="56">
        <v>5</v>
      </c>
      <c r="I7" s="122"/>
      <c r="J7" s="56">
        <v>7</v>
      </c>
      <c r="K7" s="122"/>
      <c r="L7" s="56"/>
      <c r="M7" s="125"/>
      <c r="N7" s="56"/>
      <c r="O7" s="127"/>
      <c r="P7" s="53">
        <v>12</v>
      </c>
      <c r="Q7" s="53"/>
      <c r="R7" s="53"/>
      <c r="S7" s="53"/>
      <c r="T7" s="53"/>
      <c r="U7" s="53"/>
      <c r="V7" s="53"/>
      <c r="W7" s="54"/>
      <c r="X7" s="54"/>
    </row>
    <row r="8" spans="1:24" ht="92.25" customHeight="1" x14ac:dyDescent="0.2">
      <c r="A8" s="55">
        <v>1.2</v>
      </c>
      <c r="B8" s="55" t="s">
        <v>92</v>
      </c>
      <c r="C8" s="55" t="s">
        <v>96</v>
      </c>
      <c r="D8" s="55" t="s">
        <v>88</v>
      </c>
      <c r="E8" s="55" t="s">
        <v>97</v>
      </c>
      <c r="F8" s="55"/>
      <c r="G8" s="55" t="s">
        <v>39</v>
      </c>
      <c r="H8" s="56">
        <v>5</v>
      </c>
      <c r="I8" s="123"/>
      <c r="J8" s="56">
        <v>7</v>
      </c>
      <c r="K8" s="123"/>
      <c r="L8" s="56"/>
      <c r="M8" s="126"/>
      <c r="N8" s="56"/>
      <c r="O8" s="127"/>
      <c r="P8" s="53">
        <v>25</v>
      </c>
      <c r="Q8" s="53"/>
      <c r="R8" s="53"/>
      <c r="S8" s="53"/>
      <c r="T8" s="53"/>
      <c r="U8" s="53"/>
      <c r="V8" s="53"/>
      <c r="W8" s="54"/>
      <c r="X8" s="54"/>
    </row>
    <row r="9" spans="1:24" x14ac:dyDescent="0.2">
      <c r="A9" s="57"/>
      <c r="B9" s="57"/>
      <c r="C9" s="57"/>
      <c r="D9" s="57"/>
      <c r="E9" s="57"/>
      <c r="F9" s="57"/>
      <c r="G9" s="57"/>
      <c r="H9" s="57"/>
      <c r="I9" s="57"/>
      <c r="J9" s="57"/>
      <c r="K9" s="57"/>
      <c r="L9" s="57"/>
      <c r="M9" s="57"/>
      <c r="N9" s="57"/>
      <c r="O9" s="57"/>
    </row>
    <row r="10" spans="1:24" x14ac:dyDescent="0.2">
      <c r="A10" s="57"/>
      <c r="B10" s="57"/>
      <c r="C10" s="57"/>
      <c r="D10" s="57"/>
      <c r="E10" s="57"/>
      <c r="F10" s="57"/>
      <c r="G10" s="57"/>
      <c r="H10" s="57"/>
      <c r="I10" s="57"/>
      <c r="J10" s="57"/>
      <c r="K10" s="57"/>
      <c r="L10" s="57"/>
      <c r="M10" s="57"/>
      <c r="N10" s="57"/>
      <c r="O10" s="57"/>
    </row>
    <row r="11" spans="1:24" x14ac:dyDescent="0.2">
      <c r="A11" s="57"/>
      <c r="B11" s="57"/>
      <c r="C11" s="57"/>
      <c r="D11" s="57"/>
      <c r="E11" s="57"/>
      <c r="F11" s="57"/>
      <c r="G11" s="57"/>
      <c r="H11" s="57"/>
      <c r="I11" s="57"/>
      <c r="J11" s="57"/>
      <c r="K11" s="57"/>
      <c r="L11" s="57"/>
      <c r="M11" s="57"/>
      <c r="N11" s="57"/>
      <c r="O11" s="57"/>
    </row>
    <row r="12" spans="1:24" ht="36.75" customHeight="1" x14ac:dyDescent="0.2">
      <c r="A12" s="43" t="s">
        <v>73</v>
      </c>
      <c r="B12" s="43" t="s">
        <v>74</v>
      </c>
      <c r="C12" s="43" t="s">
        <v>75</v>
      </c>
      <c r="D12" s="43" t="s">
        <v>76</v>
      </c>
      <c r="E12" s="43" t="s">
        <v>77</v>
      </c>
      <c r="F12" s="43" t="s">
        <v>78</v>
      </c>
      <c r="G12" s="43" t="s">
        <v>79</v>
      </c>
      <c r="H12" s="131" t="s">
        <v>98</v>
      </c>
      <c r="I12" s="132"/>
      <c r="J12" s="120" t="s">
        <v>84</v>
      </c>
      <c r="K12" s="120"/>
      <c r="L12" s="57"/>
      <c r="M12" s="57"/>
      <c r="N12" s="57"/>
      <c r="O12" s="57"/>
    </row>
    <row r="13" spans="1:24" x14ac:dyDescent="0.2">
      <c r="A13" s="46"/>
      <c r="B13" s="46"/>
      <c r="C13" s="46"/>
      <c r="D13" s="46"/>
      <c r="E13" s="46"/>
      <c r="F13" s="46"/>
      <c r="G13" s="46"/>
      <c r="H13" s="47" t="s">
        <v>85</v>
      </c>
      <c r="I13" s="47" t="s">
        <v>86</v>
      </c>
      <c r="J13" s="43" t="s">
        <v>85</v>
      </c>
      <c r="K13" s="43" t="s">
        <v>86</v>
      </c>
      <c r="L13" s="57"/>
      <c r="M13" s="57"/>
      <c r="N13" s="57"/>
      <c r="O13" s="57"/>
    </row>
    <row r="14" spans="1:24" ht="94.5" customHeight="1" x14ac:dyDescent="0.2">
      <c r="A14" s="58">
        <v>2</v>
      </c>
      <c r="B14" s="58" t="s">
        <v>35</v>
      </c>
      <c r="C14" s="59" t="s">
        <v>99</v>
      </c>
      <c r="D14" s="58" t="s">
        <v>100</v>
      </c>
      <c r="E14" s="58" t="s">
        <v>101</v>
      </c>
      <c r="F14" s="58" t="s">
        <v>102</v>
      </c>
      <c r="G14" s="58" t="s">
        <v>53</v>
      </c>
      <c r="H14" s="60" t="e">
        <f>(H15/H16)*100</f>
        <v>#DIV/0!</v>
      </c>
      <c r="I14" s="124"/>
      <c r="J14" s="52" t="e">
        <f>J15/J16</f>
        <v>#DIV/0!</v>
      </c>
      <c r="K14" s="53"/>
      <c r="L14" s="61"/>
      <c r="M14" s="61"/>
      <c r="N14" s="61"/>
      <c r="O14" s="61"/>
      <c r="P14" s="54"/>
    </row>
    <row r="15" spans="1:24" ht="108" customHeight="1" x14ac:dyDescent="0.2">
      <c r="A15" s="58">
        <v>2.1</v>
      </c>
      <c r="B15" s="58" t="s">
        <v>92</v>
      </c>
      <c r="C15" s="58" t="s">
        <v>103</v>
      </c>
      <c r="D15" s="58" t="s">
        <v>100</v>
      </c>
      <c r="E15" s="58" t="s">
        <v>104</v>
      </c>
      <c r="F15" s="58"/>
      <c r="G15" s="58" t="s">
        <v>53</v>
      </c>
      <c r="H15" s="55"/>
      <c r="I15" s="125"/>
      <c r="J15" s="53">
        <f>+H15</f>
        <v>0</v>
      </c>
      <c r="K15" s="53"/>
      <c r="L15" s="61"/>
      <c r="M15" s="61"/>
      <c r="N15" s="61"/>
      <c r="O15" s="61"/>
      <c r="P15" s="54"/>
    </row>
    <row r="16" spans="1:24" ht="114.6" customHeight="1" x14ac:dyDescent="0.2">
      <c r="A16" s="58">
        <v>2.2000000000000002</v>
      </c>
      <c r="B16" s="58" t="s">
        <v>92</v>
      </c>
      <c r="C16" s="58" t="s">
        <v>105</v>
      </c>
      <c r="D16" s="58" t="s">
        <v>100</v>
      </c>
      <c r="E16" s="58" t="s">
        <v>106</v>
      </c>
      <c r="F16" s="58"/>
      <c r="G16" s="58" t="s">
        <v>53</v>
      </c>
      <c r="H16" s="55"/>
      <c r="I16" s="126"/>
      <c r="J16" s="53">
        <f>+H16</f>
        <v>0</v>
      </c>
      <c r="K16" s="53"/>
      <c r="L16" s="61"/>
      <c r="M16" s="61"/>
      <c r="N16" s="61"/>
      <c r="O16" s="61"/>
      <c r="P16" s="54"/>
    </row>
    <row r="17" spans="1:16" x14ac:dyDescent="0.2">
      <c r="A17" s="57"/>
      <c r="B17" s="57"/>
      <c r="C17" s="57"/>
      <c r="D17" s="57"/>
      <c r="E17" s="57"/>
      <c r="F17" s="57"/>
      <c r="G17" s="57"/>
      <c r="H17" s="57"/>
      <c r="I17" s="57"/>
      <c r="J17" s="57"/>
      <c r="K17" s="57"/>
      <c r="L17" s="57"/>
      <c r="M17" s="57"/>
      <c r="N17" s="57"/>
      <c r="O17" s="57"/>
    </row>
    <row r="18" spans="1:16" x14ac:dyDescent="0.2">
      <c r="A18" s="57"/>
      <c r="B18" s="57"/>
      <c r="C18" s="57"/>
      <c r="D18" s="57"/>
      <c r="E18" s="57"/>
      <c r="F18" s="57"/>
      <c r="G18" s="57"/>
      <c r="H18" s="57"/>
      <c r="I18" s="57"/>
      <c r="J18" s="57"/>
      <c r="K18" s="57"/>
      <c r="L18" s="57"/>
      <c r="M18" s="57"/>
      <c r="N18" s="57"/>
      <c r="O18" s="57"/>
    </row>
    <row r="19" spans="1:16" x14ac:dyDescent="0.2">
      <c r="A19" s="57"/>
      <c r="B19" s="57"/>
      <c r="C19" s="57"/>
      <c r="D19" s="57"/>
      <c r="E19" s="57"/>
      <c r="F19" s="57"/>
      <c r="G19" s="57"/>
      <c r="H19" s="57"/>
      <c r="I19" s="57"/>
      <c r="J19" s="57"/>
      <c r="K19" s="57"/>
      <c r="L19" s="57"/>
      <c r="M19" s="57"/>
      <c r="N19" s="57"/>
      <c r="O19" s="57"/>
    </row>
    <row r="20" spans="1:16" ht="36.75" customHeight="1" x14ac:dyDescent="0.2">
      <c r="A20" s="43" t="s">
        <v>73</v>
      </c>
      <c r="B20" s="43" t="s">
        <v>74</v>
      </c>
      <c r="C20" s="43" t="s">
        <v>75</v>
      </c>
      <c r="D20" s="43" t="s">
        <v>76</v>
      </c>
      <c r="E20" s="43" t="s">
        <v>77</v>
      </c>
      <c r="F20" s="43" t="s">
        <v>78</v>
      </c>
      <c r="G20" s="43" t="s">
        <v>79</v>
      </c>
      <c r="H20" s="131" t="s">
        <v>98</v>
      </c>
      <c r="I20" s="132"/>
      <c r="J20" s="120" t="s">
        <v>84</v>
      </c>
      <c r="K20" s="120"/>
      <c r="L20" s="57"/>
      <c r="M20" s="57"/>
      <c r="N20" s="57"/>
      <c r="O20" s="57"/>
    </row>
    <row r="21" spans="1:16" x14ac:dyDescent="0.2">
      <c r="A21" s="46"/>
      <c r="B21" s="46"/>
      <c r="C21" s="46"/>
      <c r="D21" s="46"/>
      <c r="E21" s="46"/>
      <c r="F21" s="46"/>
      <c r="G21" s="46"/>
      <c r="H21" s="47" t="s">
        <v>85</v>
      </c>
      <c r="I21" s="47" t="s">
        <v>86</v>
      </c>
      <c r="J21" s="43" t="s">
        <v>85</v>
      </c>
      <c r="K21" s="43" t="s">
        <v>86</v>
      </c>
      <c r="L21" s="57"/>
      <c r="M21" s="57"/>
      <c r="N21" s="57"/>
      <c r="O21" s="57"/>
    </row>
    <row r="22" spans="1:16" ht="64.5" customHeight="1" x14ac:dyDescent="0.2">
      <c r="A22" s="55">
        <v>3</v>
      </c>
      <c r="B22" s="55" t="s">
        <v>35</v>
      </c>
      <c r="C22" s="59" t="s">
        <v>107</v>
      </c>
      <c r="D22" s="55" t="s">
        <v>108</v>
      </c>
      <c r="E22" s="55" t="s">
        <v>109</v>
      </c>
      <c r="F22" s="55"/>
      <c r="G22" s="55" t="s">
        <v>53</v>
      </c>
      <c r="H22" s="60" t="e">
        <f>(H23/H24)*100</f>
        <v>#DIV/0!</v>
      </c>
      <c r="I22" s="124"/>
      <c r="J22" s="52" t="e">
        <f>J23/J24</f>
        <v>#DIV/0!</v>
      </c>
      <c r="K22" s="53"/>
      <c r="L22" s="61"/>
      <c r="M22" s="61"/>
      <c r="N22" s="61"/>
      <c r="O22" s="61"/>
      <c r="P22" s="54"/>
    </row>
    <row r="23" spans="1:16" ht="48" x14ac:dyDescent="0.2">
      <c r="A23" s="55">
        <v>3.1</v>
      </c>
      <c r="B23" s="55" t="s">
        <v>92</v>
      </c>
      <c r="C23" s="55" t="s">
        <v>110</v>
      </c>
      <c r="D23" s="55" t="s">
        <v>111</v>
      </c>
      <c r="E23" s="55" t="s">
        <v>112</v>
      </c>
      <c r="F23" s="55"/>
      <c r="G23" s="55" t="s">
        <v>53</v>
      </c>
      <c r="H23" s="55"/>
      <c r="I23" s="125"/>
      <c r="J23" s="53">
        <f>+H23</f>
        <v>0</v>
      </c>
      <c r="K23" s="53"/>
      <c r="L23" s="61"/>
      <c r="M23" s="61"/>
      <c r="N23" s="61"/>
      <c r="O23" s="61"/>
      <c r="P23" s="54"/>
    </row>
    <row r="24" spans="1:16" ht="48" x14ac:dyDescent="0.2">
      <c r="A24" s="55">
        <v>3.2</v>
      </c>
      <c r="B24" s="55" t="s">
        <v>92</v>
      </c>
      <c r="C24" s="55" t="s">
        <v>113</v>
      </c>
      <c r="D24" s="55" t="s">
        <v>114</v>
      </c>
      <c r="E24" s="55" t="s">
        <v>115</v>
      </c>
      <c r="F24" s="55"/>
      <c r="G24" s="55" t="s">
        <v>53</v>
      </c>
      <c r="H24" s="55"/>
      <c r="I24" s="126"/>
      <c r="J24" s="53">
        <f>+H24</f>
        <v>0</v>
      </c>
      <c r="K24" s="53"/>
      <c r="L24" s="61"/>
      <c r="M24" s="61"/>
      <c r="N24" s="61"/>
      <c r="O24" s="61"/>
      <c r="P24" s="54"/>
    </row>
    <row r="25" spans="1:16" x14ac:dyDescent="0.2">
      <c r="A25" s="57"/>
      <c r="B25" s="57"/>
      <c r="C25" s="57"/>
      <c r="D25" s="57"/>
      <c r="E25" s="57"/>
      <c r="F25" s="57"/>
      <c r="G25" s="57"/>
      <c r="H25" s="57"/>
      <c r="I25" s="57"/>
      <c r="J25" s="57"/>
      <c r="K25" s="57"/>
      <c r="L25" s="57"/>
      <c r="M25" s="57"/>
      <c r="N25" s="57"/>
      <c r="O25" s="57"/>
    </row>
    <row r="26" spans="1:16" x14ac:dyDescent="0.2">
      <c r="A26" s="57"/>
      <c r="B26" s="57"/>
      <c r="C26" s="57"/>
      <c r="D26" s="57"/>
      <c r="E26" s="57"/>
      <c r="F26" s="57"/>
      <c r="G26" s="57"/>
      <c r="H26" s="57"/>
      <c r="I26" s="57"/>
      <c r="J26" s="57"/>
      <c r="K26" s="57"/>
      <c r="L26" s="57"/>
      <c r="M26" s="57"/>
      <c r="N26" s="57"/>
      <c r="O26" s="57"/>
    </row>
    <row r="27" spans="1:16" x14ac:dyDescent="0.2">
      <c r="A27" s="57"/>
      <c r="B27" s="57"/>
      <c r="C27" s="57"/>
      <c r="D27" s="57"/>
      <c r="E27" s="57"/>
      <c r="F27" s="57"/>
      <c r="G27" s="57"/>
      <c r="H27" s="57"/>
      <c r="I27" s="57"/>
      <c r="J27" s="57"/>
      <c r="K27" s="57"/>
      <c r="L27" s="57"/>
      <c r="M27" s="57"/>
      <c r="N27" s="57"/>
      <c r="O27" s="57"/>
    </row>
    <row r="28" spans="1:16" ht="36.75" customHeight="1" x14ac:dyDescent="0.2">
      <c r="A28" s="43" t="s">
        <v>73</v>
      </c>
      <c r="B28" s="43" t="s">
        <v>74</v>
      </c>
      <c r="C28" s="43" t="s">
        <v>75</v>
      </c>
      <c r="D28" s="43" t="s">
        <v>76</v>
      </c>
      <c r="E28" s="43" t="s">
        <v>77</v>
      </c>
      <c r="F28" s="43" t="s">
        <v>78</v>
      </c>
      <c r="G28" s="43" t="s">
        <v>79</v>
      </c>
      <c r="H28" s="131" t="s">
        <v>116</v>
      </c>
      <c r="I28" s="132"/>
      <c r="J28" s="120" t="s">
        <v>84</v>
      </c>
      <c r="K28" s="120"/>
      <c r="L28" s="57"/>
      <c r="M28" s="57"/>
      <c r="N28" s="57"/>
      <c r="O28" s="57"/>
    </row>
    <row r="29" spans="1:16" x14ac:dyDescent="0.2">
      <c r="A29" s="46"/>
      <c r="B29" s="46"/>
      <c r="C29" s="46"/>
      <c r="D29" s="46"/>
      <c r="E29" s="46"/>
      <c r="F29" s="46"/>
      <c r="G29" s="46"/>
      <c r="H29" s="47" t="s">
        <v>85</v>
      </c>
      <c r="I29" s="47" t="s">
        <v>86</v>
      </c>
      <c r="J29" s="43" t="s">
        <v>85</v>
      </c>
      <c r="K29" s="43" t="s">
        <v>86</v>
      </c>
      <c r="L29" s="57"/>
      <c r="M29" s="57"/>
      <c r="N29" s="57"/>
      <c r="O29" s="57"/>
    </row>
    <row r="30" spans="1:16" ht="63" customHeight="1" x14ac:dyDescent="0.2">
      <c r="A30" s="58">
        <v>4</v>
      </c>
      <c r="B30" s="58" t="s">
        <v>35</v>
      </c>
      <c r="C30" s="62" t="s">
        <v>117</v>
      </c>
      <c r="D30" s="58" t="s">
        <v>118</v>
      </c>
      <c r="E30" s="58" t="s">
        <v>119</v>
      </c>
      <c r="F30" s="58"/>
      <c r="G30" s="58" t="s">
        <v>53</v>
      </c>
      <c r="H30" s="63">
        <f>(H31/H32)</f>
        <v>0.42857142857142855</v>
      </c>
      <c r="I30" s="124" t="s">
        <v>120</v>
      </c>
      <c r="J30" s="52">
        <f>J31/J32</f>
        <v>0.42857142857142855</v>
      </c>
      <c r="K30" s="53"/>
      <c r="L30" s="61"/>
      <c r="M30" s="61"/>
      <c r="N30" s="61"/>
      <c r="O30" s="61"/>
      <c r="P30" s="54"/>
    </row>
    <row r="31" spans="1:16" ht="52.9" customHeight="1" x14ac:dyDescent="0.2">
      <c r="A31" s="58">
        <v>4.0999999999999996</v>
      </c>
      <c r="B31" s="58" t="s">
        <v>92</v>
      </c>
      <c r="C31" s="58" t="s">
        <v>121</v>
      </c>
      <c r="D31" s="58" t="s">
        <v>122</v>
      </c>
      <c r="E31" s="58" t="s">
        <v>123</v>
      </c>
      <c r="F31" s="58"/>
      <c r="G31" s="58" t="s">
        <v>53</v>
      </c>
      <c r="H31" s="55">
        <v>3</v>
      </c>
      <c r="I31" s="125"/>
      <c r="J31" s="53">
        <f>+H31</f>
        <v>3</v>
      </c>
      <c r="K31" s="53"/>
      <c r="L31" s="61"/>
      <c r="M31" s="61"/>
      <c r="N31" s="61"/>
      <c r="O31" s="61"/>
      <c r="P31" s="54"/>
    </row>
    <row r="32" spans="1:16" ht="111" customHeight="1" x14ac:dyDescent="0.2">
      <c r="A32" s="58">
        <v>4.2</v>
      </c>
      <c r="B32" s="58" t="s">
        <v>92</v>
      </c>
      <c r="C32" s="58" t="s">
        <v>124</v>
      </c>
      <c r="D32" s="58" t="s">
        <v>122</v>
      </c>
      <c r="E32" s="58" t="s">
        <v>125</v>
      </c>
      <c r="F32" s="58"/>
      <c r="G32" s="58" t="s">
        <v>53</v>
      </c>
      <c r="H32" s="55">
        <v>7</v>
      </c>
      <c r="I32" s="126"/>
      <c r="J32" s="53">
        <f>+H32</f>
        <v>7</v>
      </c>
      <c r="K32" s="53"/>
      <c r="L32" s="61"/>
      <c r="M32" s="61"/>
      <c r="N32" s="61"/>
      <c r="O32" s="61"/>
      <c r="P32" s="54"/>
    </row>
    <row r="33" spans="1:22" x14ac:dyDescent="0.2">
      <c r="A33" s="57"/>
      <c r="B33" s="57"/>
      <c r="C33" s="57"/>
      <c r="D33" s="57"/>
      <c r="E33" s="57"/>
      <c r="F33" s="57"/>
      <c r="G33" s="57"/>
      <c r="H33" s="57"/>
      <c r="I33" s="57"/>
      <c r="J33" s="57"/>
      <c r="K33" s="57"/>
      <c r="L33" s="57"/>
      <c r="M33" s="57"/>
      <c r="N33" s="57"/>
      <c r="O33" s="57"/>
    </row>
    <row r="34" spans="1:22" x14ac:dyDescent="0.2">
      <c r="A34" s="57"/>
      <c r="B34" s="57"/>
      <c r="C34" s="57"/>
      <c r="D34" s="57"/>
      <c r="E34" s="57"/>
      <c r="F34" s="57"/>
      <c r="G34" s="57"/>
      <c r="H34" s="57"/>
      <c r="I34" s="57"/>
      <c r="J34" s="57"/>
      <c r="K34" s="57"/>
      <c r="L34" s="57"/>
      <c r="M34" s="57"/>
      <c r="N34" s="57"/>
      <c r="O34" s="57"/>
    </row>
    <row r="35" spans="1:22" x14ac:dyDescent="0.2">
      <c r="A35" s="57"/>
      <c r="B35" s="57"/>
      <c r="C35" s="57"/>
      <c r="D35" s="57"/>
      <c r="E35" s="57"/>
      <c r="F35" s="57"/>
      <c r="G35" s="57"/>
      <c r="H35" s="57"/>
      <c r="I35" s="57"/>
      <c r="J35" s="57"/>
      <c r="K35" s="57"/>
      <c r="L35" s="57"/>
      <c r="M35" s="57"/>
      <c r="N35" s="57"/>
      <c r="O35" s="57"/>
    </row>
    <row r="36" spans="1:22" ht="36" x14ac:dyDescent="0.2">
      <c r="A36" s="43" t="s">
        <v>73</v>
      </c>
      <c r="B36" s="43" t="s">
        <v>74</v>
      </c>
      <c r="C36" s="43" t="s">
        <v>75</v>
      </c>
      <c r="D36" s="43" t="s">
        <v>76</v>
      </c>
      <c r="E36" s="43" t="s">
        <v>77</v>
      </c>
      <c r="F36" s="43" t="s">
        <v>78</v>
      </c>
      <c r="G36" s="43" t="s">
        <v>79</v>
      </c>
      <c r="H36" s="132" t="s">
        <v>126</v>
      </c>
      <c r="I36" s="120"/>
      <c r="J36" s="132" t="s">
        <v>127</v>
      </c>
      <c r="K36" s="120"/>
      <c r="L36" s="132" t="s">
        <v>128</v>
      </c>
      <c r="M36" s="120"/>
      <c r="N36" s="132" t="s">
        <v>84</v>
      </c>
      <c r="O36" s="120"/>
    </row>
    <row r="37" spans="1:22" x14ac:dyDescent="0.2">
      <c r="A37" s="46"/>
      <c r="B37" s="46"/>
      <c r="C37" s="46"/>
      <c r="D37" s="46"/>
      <c r="E37" s="46"/>
      <c r="F37" s="46"/>
      <c r="G37" s="46"/>
      <c r="H37" s="47" t="s">
        <v>85</v>
      </c>
      <c r="I37" s="47" t="s">
        <v>86</v>
      </c>
      <c r="J37" s="47" t="s">
        <v>85</v>
      </c>
      <c r="K37" s="47" t="s">
        <v>86</v>
      </c>
      <c r="L37" s="47" t="s">
        <v>85</v>
      </c>
      <c r="M37" s="47" t="s">
        <v>86</v>
      </c>
      <c r="N37" s="47" t="s">
        <v>85</v>
      </c>
      <c r="O37" s="64" t="s">
        <v>86</v>
      </c>
      <c r="P37" s="65"/>
      <c r="Q37" s="65"/>
      <c r="R37" s="65"/>
      <c r="S37" s="65"/>
      <c r="T37" s="65"/>
      <c r="U37" s="65"/>
    </row>
    <row r="38" spans="1:22" ht="76.900000000000006" customHeight="1" x14ac:dyDescent="0.2">
      <c r="A38" s="55">
        <v>5</v>
      </c>
      <c r="B38" s="55" t="s">
        <v>35</v>
      </c>
      <c r="C38" s="62" t="s">
        <v>129</v>
      </c>
      <c r="D38" s="55" t="s">
        <v>130</v>
      </c>
      <c r="E38" s="55" t="s">
        <v>131</v>
      </c>
      <c r="F38" s="55"/>
      <c r="G38" s="55" t="s">
        <v>132</v>
      </c>
      <c r="H38" s="60" t="e">
        <f>(H39/H40)*100</f>
        <v>#DIV/0!</v>
      </c>
      <c r="I38" s="124" t="s">
        <v>133</v>
      </c>
      <c r="J38" s="60">
        <f>(J39/J40)*100</f>
        <v>86.666666666666671</v>
      </c>
      <c r="K38" s="124" t="s">
        <v>134</v>
      </c>
      <c r="L38" s="60" t="e">
        <f>(L39/L40)*100</f>
        <v>#DIV/0!</v>
      </c>
      <c r="M38" s="124"/>
      <c r="N38" s="66">
        <f>N39/N40</f>
        <v>0.8666666666666667</v>
      </c>
      <c r="O38" s="67"/>
      <c r="P38" s="65"/>
      <c r="Q38" s="65"/>
      <c r="R38" s="65"/>
      <c r="S38" s="65"/>
      <c r="T38" s="65"/>
      <c r="U38" s="65"/>
    </row>
    <row r="39" spans="1:22" ht="74.45" customHeight="1" x14ac:dyDescent="0.2">
      <c r="A39" s="55">
        <v>5.0999999999999996</v>
      </c>
      <c r="B39" s="55" t="s">
        <v>92</v>
      </c>
      <c r="C39" s="55" t="s">
        <v>135</v>
      </c>
      <c r="D39" s="55" t="s">
        <v>136</v>
      </c>
      <c r="E39" s="55" t="s">
        <v>137</v>
      </c>
      <c r="F39" s="55"/>
      <c r="G39" s="55" t="s">
        <v>132</v>
      </c>
      <c r="H39" s="55">
        <v>0</v>
      </c>
      <c r="I39" s="125"/>
      <c r="J39" s="55">
        <f>22+17</f>
        <v>39</v>
      </c>
      <c r="K39" s="125"/>
      <c r="L39" s="55"/>
      <c r="M39" s="125"/>
      <c r="N39" s="61">
        <f>H39+J39+L39</f>
        <v>39</v>
      </c>
      <c r="O39" s="67"/>
      <c r="P39" s="65"/>
      <c r="Q39" s="65"/>
      <c r="R39" s="65"/>
      <c r="S39" s="65"/>
      <c r="T39" s="65"/>
      <c r="U39" s="65"/>
      <c r="V39" s="68"/>
    </row>
    <row r="40" spans="1:22" ht="73.900000000000006" customHeight="1" x14ac:dyDescent="0.2">
      <c r="A40" s="55">
        <v>5.2</v>
      </c>
      <c r="B40" s="55" t="s">
        <v>92</v>
      </c>
      <c r="C40" s="55" t="s">
        <v>138</v>
      </c>
      <c r="D40" s="55" t="s">
        <v>139</v>
      </c>
      <c r="E40" s="55" t="s">
        <v>140</v>
      </c>
      <c r="F40" s="55"/>
      <c r="G40" s="55" t="s">
        <v>132</v>
      </c>
      <c r="H40" s="55">
        <v>0</v>
      </c>
      <c r="I40" s="126"/>
      <c r="J40" s="55">
        <v>45</v>
      </c>
      <c r="K40" s="126"/>
      <c r="L40" s="55"/>
      <c r="M40" s="126"/>
      <c r="N40" s="61">
        <f>H40+J40+L40</f>
        <v>45</v>
      </c>
      <c r="O40" s="67"/>
      <c r="P40" s="65"/>
      <c r="Q40" s="65"/>
      <c r="R40" s="65"/>
      <c r="S40" s="65"/>
      <c r="T40" s="65"/>
      <c r="U40" s="65"/>
      <c r="V40" s="68"/>
    </row>
    <row r="41" spans="1:22" x14ac:dyDescent="0.2">
      <c r="A41" s="57"/>
      <c r="B41" s="57"/>
      <c r="C41" s="57"/>
      <c r="D41" s="57"/>
      <c r="E41" s="57"/>
      <c r="F41" s="57"/>
      <c r="G41" s="57"/>
      <c r="H41" s="57"/>
      <c r="I41" s="57"/>
      <c r="J41" s="57"/>
      <c r="K41" s="57"/>
      <c r="L41" s="57"/>
      <c r="M41" s="57"/>
      <c r="N41" s="57"/>
      <c r="O41" s="57"/>
      <c r="P41" s="65"/>
      <c r="Q41" s="65"/>
      <c r="R41" s="65"/>
      <c r="S41" s="65"/>
      <c r="T41" s="65"/>
      <c r="U41" s="65"/>
    </row>
    <row r="42" spans="1:22" x14ac:dyDescent="0.2">
      <c r="A42" s="57"/>
      <c r="B42" s="57"/>
      <c r="C42" s="57"/>
      <c r="D42" s="57"/>
      <c r="E42" s="57"/>
      <c r="F42" s="57"/>
      <c r="G42" s="57"/>
      <c r="H42" s="57"/>
      <c r="I42" s="57"/>
      <c r="J42" s="57"/>
      <c r="K42" s="57"/>
      <c r="L42" s="57"/>
      <c r="M42" s="57"/>
      <c r="N42" s="57"/>
      <c r="O42" s="57"/>
      <c r="P42" s="65"/>
      <c r="Q42" s="65"/>
      <c r="R42" s="65"/>
      <c r="S42" s="65"/>
      <c r="T42" s="65"/>
      <c r="U42" s="65"/>
    </row>
    <row r="43" spans="1:22" x14ac:dyDescent="0.2">
      <c r="A43" s="57"/>
      <c r="B43" s="57"/>
      <c r="C43" s="57"/>
      <c r="D43" s="57"/>
      <c r="E43" s="57"/>
      <c r="F43" s="57"/>
      <c r="G43" s="57"/>
      <c r="H43" s="57"/>
      <c r="I43" s="57"/>
      <c r="J43" s="57"/>
      <c r="K43" s="57"/>
      <c r="L43" s="57"/>
      <c r="M43" s="57"/>
      <c r="N43" s="57"/>
      <c r="O43" s="57"/>
      <c r="P43" s="65"/>
      <c r="Q43" s="65"/>
      <c r="R43" s="65"/>
      <c r="S43" s="65"/>
      <c r="T43" s="65"/>
      <c r="U43" s="65"/>
    </row>
    <row r="44" spans="1:22" ht="36" x14ac:dyDescent="0.2">
      <c r="A44" s="43" t="s">
        <v>73</v>
      </c>
      <c r="B44" s="43" t="s">
        <v>74</v>
      </c>
      <c r="C44" s="43" t="s">
        <v>75</v>
      </c>
      <c r="D44" s="43" t="s">
        <v>76</v>
      </c>
      <c r="E44" s="43" t="s">
        <v>77</v>
      </c>
      <c r="F44" s="43" t="s">
        <v>78</v>
      </c>
      <c r="G44" s="43" t="s">
        <v>79</v>
      </c>
      <c r="H44" s="132" t="s">
        <v>141</v>
      </c>
      <c r="I44" s="120"/>
      <c r="J44" s="132" t="s">
        <v>142</v>
      </c>
      <c r="K44" s="120"/>
      <c r="L44" s="132" t="s">
        <v>84</v>
      </c>
      <c r="M44" s="120"/>
      <c r="N44" s="57"/>
      <c r="O44" s="57"/>
      <c r="P44" s="69"/>
      <c r="Q44" s="69"/>
      <c r="R44" s="69"/>
      <c r="S44" s="65"/>
      <c r="T44" s="65"/>
      <c r="U44" s="65"/>
    </row>
    <row r="45" spans="1:22" x14ac:dyDescent="0.2">
      <c r="A45" s="46"/>
      <c r="B45" s="46"/>
      <c r="C45" s="46"/>
      <c r="D45" s="46"/>
      <c r="E45" s="46"/>
      <c r="F45" s="46"/>
      <c r="G45" s="46"/>
      <c r="H45" s="47" t="s">
        <v>85</v>
      </c>
      <c r="I45" s="47" t="s">
        <v>86</v>
      </c>
      <c r="J45" s="47" t="s">
        <v>85</v>
      </c>
      <c r="K45" s="47" t="s">
        <v>86</v>
      </c>
      <c r="L45" s="47" t="s">
        <v>85</v>
      </c>
      <c r="M45" s="47" t="s">
        <v>86</v>
      </c>
      <c r="N45" s="57"/>
      <c r="O45" s="57"/>
      <c r="P45" s="69"/>
      <c r="Q45" s="69"/>
      <c r="R45" s="69"/>
      <c r="S45" s="65"/>
      <c r="T45" s="65"/>
      <c r="U45" s="65"/>
    </row>
    <row r="46" spans="1:22" ht="60" customHeight="1" x14ac:dyDescent="0.2">
      <c r="A46" s="58">
        <v>6</v>
      </c>
      <c r="B46" s="58" t="s">
        <v>35</v>
      </c>
      <c r="C46" s="59" t="s">
        <v>143</v>
      </c>
      <c r="D46" s="58" t="s">
        <v>144</v>
      </c>
      <c r="E46" s="58" t="s">
        <v>145</v>
      </c>
      <c r="F46" s="58"/>
      <c r="G46" s="58" t="s">
        <v>146</v>
      </c>
      <c r="H46" s="60">
        <f>(H47/H48)*100</f>
        <v>100</v>
      </c>
      <c r="I46" s="124" t="s">
        <v>147</v>
      </c>
      <c r="J46" s="60" t="e">
        <f>(J47/J48)*100</f>
        <v>#DIV/0!</v>
      </c>
      <c r="K46" s="124"/>
      <c r="L46" s="66">
        <f>L47/L48</f>
        <v>1</v>
      </c>
      <c r="M46" s="61"/>
      <c r="N46" s="54"/>
      <c r="O46" s="70"/>
      <c r="P46" s="65"/>
      <c r="Q46" s="65"/>
      <c r="R46" s="65"/>
      <c r="S46" s="65"/>
      <c r="T46" s="65"/>
      <c r="U46" s="65"/>
    </row>
    <row r="47" spans="1:22" ht="48" x14ac:dyDescent="0.2">
      <c r="A47" s="58">
        <v>6.1</v>
      </c>
      <c r="B47" s="58" t="s">
        <v>92</v>
      </c>
      <c r="C47" s="58" t="s">
        <v>148</v>
      </c>
      <c r="D47" s="58" t="s">
        <v>149</v>
      </c>
      <c r="E47" s="58" t="s">
        <v>148</v>
      </c>
      <c r="F47" s="58"/>
      <c r="G47" s="58" t="s">
        <v>146</v>
      </c>
      <c r="H47" s="55">
        <v>15</v>
      </c>
      <c r="I47" s="125"/>
      <c r="J47" s="55"/>
      <c r="K47" s="125"/>
      <c r="L47" s="61">
        <f>H47+J47</f>
        <v>15</v>
      </c>
      <c r="M47" s="61"/>
      <c r="N47" s="54"/>
      <c r="O47" s="70"/>
      <c r="P47" s="65"/>
      <c r="Q47" s="65"/>
      <c r="R47" s="65"/>
      <c r="S47" s="65"/>
      <c r="T47" s="65"/>
      <c r="U47" s="65"/>
    </row>
    <row r="48" spans="1:22" ht="24" x14ac:dyDescent="0.2">
      <c r="A48" s="58">
        <v>6.2</v>
      </c>
      <c r="B48" s="58" t="s">
        <v>92</v>
      </c>
      <c r="C48" s="58" t="s">
        <v>150</v>
      </c>
      <c r="D48" s="58" t="s">
        <v>151</v>
      </c>
      <c r="E48" s="58" t="s">
        <v>152</v>
      </c>
      <c r="F48" s="58"/>
      <c r="G48" s="58" t="s">
        <v>146</v>
      </c>
      <c r="H48" s="55">
        <v>15</v>
      </c>
      <c r="I48" s="126"/>
      <c r="J48" s="55"/>
      <c r="K48" s="126"/>
      <c r="L48" s="61">
        <f>H48+J48</f>
        <v>15</v>
      </c>
      <c r="M48" s="61"/>
      <c r="N48" s="54"/>
      <c r="O48" s="70"/>
      <c r="P48" s="65"/>
      <c r="Q48" s="65"/>
      <c r="R48" s="65"/>
      <c r="S48" s="65"/>
      <c r="T48" s="65"/>
      <c r="U48" s="65"/>
    </row>
    <row r="49" spans="1:46" x14ac:dyDescent="0.2">
      <c r="A49" s="57"/>
      <c r="B49" s="57"/>
      <c r="C49" s="57"/>
      <c r="D49" s="57"/>
      <c r="E49" s="57"/>
      <c r="F49" s="57"/>
      <c r="G49" s="57"/>
      <c r="H49" s="57"/>
      <c r="I49" s="57"/>
      <c r="J49" s="57"/>
      <c r="K49" s="57"/>
      <c r="L49" s="57"/>
      <c r="M49" s="57"/>
      <c r="N49" s="57"/>
      <c r="O49" s="57"/>
      <c r="P49" s="65"/>
      <c r="Q49" s="65"/>
      <c r="R49" s="65"/>
      <c r="S49" s="65"/>
      <c r="T49" s="65"/>
      <c r="U49" s="65"/>
    </row>
    <row r="50" spans="1:46" x14ac:dyDescent="0.2">
      <c r="A50" s="57"/>
      <c r="B50" s="57"/>
      <c r="C50" s="57"/>
      <c r="D50" s="57"/>
      <c r="E50" s="57"/>
      <c r="F50" s="57"/>
      <c r="G50" s="57"/>
      <c r="H50" s="57"/>
      <c r="I50" s="57"/>
      <c r="J50" s="57"/>
      <c r="K50" s="57"/>
      <c r="L50" s="57"/>
      <c r="M50" s="57"/>
      <c r="N50" s="57"/>
      <c r="O50" s="57"/>
      <c r="P50" s="65"/>
      <c r="Q50" s="65"/>
      <c r="R50" s="65"/>
      <c r="S50" s="65"/>
      <c r="T50" s="65"/>
      <c r="U50" s="65"/>
    </row>
    <row r="51" spans="1:46" x14ac:dyDescent="0.2">
      <c r="A51" s="57"/>
      <c r="B51" s="57"/>
      <c r="C51" s="57"/>
      <c r="D51" s="57"/>
      <c r="E51" s="57"/>
      <c r="F51" s="57"/>
      <c r="G51" s="57"/>
      <c r="H51" s="57"/>
      <c r="I51" s="57"/>
      <c r="J51" s="57"/>
      <c r="K51" s="57"/>
      <c r="L51" s="57"/>
      <c r="M51" s="57"/>
      <c r="N51" s="57"/>
      <c r="O51" s="57"/>
      <c r="P51" s="65"/>
      <c r="Q51" s="65"/>
      <c r="R51" s="65"/>
      <c r="S51" s="65"/>
      <c r="T51" s="65"/>
      <c r="U51" s="65"/>
    </row>
    <row r="52" spans="1:46" ht="36" x14ac:dyDescent="0.2">
      <c r="A52" s="43" t="s">
        <v>73</v>
      </c>
      <c r="B52" s="43" t="s">
        <v>74</v>
      </c>
      <c r="C52" s="43" t="s">
        <v>75</v>
      </c>
      <c r="D52" s="43" t="s">
        <v>76</v>
      </c>
      <c r="E52" s="43" t="s">
        <v>77</v>
      </c>
      <c r="F52" s="43" t="s">
        <v>78</v>
      </c>
      <c r="G52" s="43" t="s">
        <v>79</v>
      </c>
      <c r="H52" s="132" t="s">
        <v>141</v>
      </c>
      <c r="I52" s="120"/>
      <c r="J52" s="132" t="s">
        <v>142</v>
      </c>
      <c r="K52" s="120"/>
      <c r="L52" s="132" t="s">
        <v>84</v>
      </c>
      <c r="M52" s="120"/>
      <c r="N52" s="57"/>
      <c r="O52" s="57"/>
      <c r="P52" s="69"/>
      <c r="Q52" s="69"/>
      <c r="R52" s="69"/>
      <c r="S52" s="65"/>
      <c r="T52" s="65"/>
      <c r="U52" s="65"/>
    </row>
    <row r="53" spans="1:46" x14ac:dyDescent="0.2">
      <c r="A53" s="46"/>
      <c r="B53" s="46"/>
      <c r="C53" s="46"/>
      <c r="D53" s="46"/>
      <c r="E53" s="46"/>
      <c r="F53" s="46"/>
      <c r="G53" s="46"/>
      <c r="H53" s="47" t="s">
        <v>85</v>
      </c>
      <c r="I53" s="47" t="s">
        <v>86</v>
      </c>
      <c r="J53" s="47" t="s">
        <v>85</v>
      </c>
      <c r="K53" s="47" t="s">
        <v>86</v>
      </c>
      <c r="L53" s="47" t="s">
        <v>85</v>
      </c>
      <c r="M53" s="64" t="s">
        <v>86</v>
      </c>
      <c r="N53" s="71"/>
      <c r="O53" s="71"/>
      <c r="P53" s="69"/>
      <c r="Q53" s="69"/>
      <c r="R53" s="69"/>
      <c r="S53" s="65"/>
      <c r="T53" s="65"/>
      <c r="U53" s="65"/>
    </row>
    <row r="54" spans="1:46" ht="83.45" customHeight="1" x14ac:dyDescent="0.2">
      <c r="A54" s="58">
        <v>7</v>
      </c>
      <c r="B54" s="58" t="s">
        <v>35</v>
      </c>
      <c r="C54" s="62" t="s">
        <v>153</v>
      </c>
      <c r="D54" s="58" t="s">
        <v>154</v>
      </c>
      <c r="E54" s="58" t="s">
        <v>155</v>
      </c>
      <c r="F54" s="58"/>
      <c r="G54" s="58" t="s">
        <v>146</v>
      </c>
      <c r="H54" s="63">
        <f>(H55/H56)</f>
        <v>0.84</v>
      </c>
      <c r="I54" s="124" t="s">
        <v>156</v>
      </c>
      <c r="J54" s="63" t="e">
        <f>(J55/J56)</f>
        <v>#DIV/0!</v>
      </c>
      <c r="K54" s="124"/>
      <c r="L54" s="66">
        <f>L55/L56</f>
        <v>0.84</v>
      </c>
      <c r="M54" s="61"/>
      <c r="N54" s="65"/>
      <c r="O54" s="65"/>
      <c r="P54" s="65"/>
      <c r="Q54" s="65"/>
      <c r="R54" s="65"/>
      <c r="S54" s="65"/>
      <c r="T54" s="65"/>
      <c r="U54" s="65"/>
    </row>
    <row r="55" spans="1:46" ht="76.150000000000006" customHeight="1" x14ac:dyDescent="0.2">
      <c r="A55" s="58">
        <v>7.1</v>
      </c>
      <c r="B55" s="58" t="s">
        <v>92</v>
      </c>
      <c r="C55" s="58" t="s">
        <v>157</v>
      </c>
      <c r="D55" s="58" t="s">
        <v>158</v>
      </c>
      <c r="E55" s="58" t="s">
        <v>159</v>
      </c>
      <c r="F55" s="58"/>
      <c r="G55" s="58" t="s">
        <v>146</v>
      </c>
      <c r="H55" s="55">
        <v>126</v>
      </c>
      <c r="I55" s="125"/>
      <c r="J55" s="55"/>
      <c r="K55" s="125"/>
      <c r="L55" s="61">
        <f>+H55+J55</f>
        <v>126</v>
      </c>
      <c r="M55" s="61"/>
      <c r="N55" s="65"/>
      <c r="O55" s="65"/>
      <c r="P55" s="65"/>
      <c r="Q55" s="65"/>
      <c r="R55" s="65"/>
      <c r="S55" s="65"/>
      <c r="T55" s="65"/>
      <c r="U55" s="65"/>
    </row>
    <row r="56" spans="1:46" ht="54.6" customHeight="1" x14ac:dyDescent="0.2">
      <c r="A56" s="58">
        <v>7.2</v>
      </c>
      <c r="B56" s="58" t="s">
        <v>92</v>
      </c>
      <c r="C56" s="58" t="s">
        <v>160</v>
      </c>
      <c r="D56" s="58" t="s">
        <v>158</v>
      </c>
      <c r="E56" s="58" t="s">
        <v>161</v>
      </c>
      <c r="F56" s="58"/>
      <c r="G56" s="58" t="s">
        <v>146</v>
      </c>
      <c r="H56" s="55">
        <v>150</v>
      </c>
      <c r="I56" s="126"/>
      <c r="J56" s="55"/>
      <c r="K56" s="126"/>
      <c r="L56" s="61">
        <f>+H56+J56</f>
        <v>150</v>
      </c>
      <c r="M56" s="61"/>
      <c r="N56" s="65"/>
      <c r="O56" s="65"/>
      <c r="P56" s="65"/>
      <c r="Q56" s="65"/>
      <c r="R56" s="65"/>
      <c r="S56" s="65"/>
      <c r="T56" s="65"/>
      <c r="U56" s="65"/>
    </row>
    <row r="57" spans="1:46" x14ac:dyDescent="0.2">
      <c r="A57" s="57"/>
      <c r="B57" s="57"/>
      <c r="C57" s="57"/>
      <c r="D57" s="57"/>
      <c r="E57" s="57"/>
      <c r="F57" s="57"/>
      <c r="G57" s="57"/>
      <c r="H57" s="57"/>
      <c r="I57" s="57"/>
      <c r="J57" s="57"/>
      <c r="K57" s="57"/>
      <c r="L57" s="57"/>
      <c r="M57" s="57"/>
      <c r="N57" s="57"/>
      <c r="O57" s="57"/>
    </row>
    <row r="59" spans="1:46" s="45" customFormat="1" ht="36" x14ac:dyDescent="0.2">
      <c r="A59" s="43" t="s">
        <v>73</v>
      </c>
      <c r="B59" s="43" t="s">
        <v>74</v>
      </c>
      <c r="C59" s="43" t="s">
        <v>75</v>
      </c>
      <c r="D59" s="43" t="s">
        <v>76</v>
      </c>
      <c r="E59" s="43" t="s">
        <v>77</v>
      </c>
      <c r="F59" s="43" t="s">
        <v>78</v>
      </c>
      <c r="G59" s="43" t="s">
        <v>79</v>
      </c>
      <c r="H59" s="132" t="s">
        <v>80</v>
      </c>
      <c r="I59" s="120"/>
      <c r="J59" s="132" t="s">
        <v>81</v>
      </c>
      <c r="K59" s="120"/>
      <c r="L59" s="132" t="s">
        <v>82</v>
      </c>
      <c r="M59" s="120"/>
      <c r="N59" s="132" t="s">
        <v>83</v>
      </c>
      <c r="O59" s="120"/>
      <c r="P59" s="132" t="s">
        <v>84</v>
      </c>
      <c r="Q59" s="120"/>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6" s="45" customFormat="1" x14ac:dyDescent="0.2">
      <c r="A60" s="46"/>
      <c r="B60" s="46"/>
      <c r="C60" s="46"/>
      <c r="D60" s="46"/>
      <c r="E60" s="46"/>
      <c r="F60" s="46"/>
      <c r="G60" s="46"/>
      <c r="H60" s="47" t="s">
        <v>85</v>
      </c>
      <c r="I60" s="47" t="s">
        <v>86</v>
      </c>
      <c r="J60" s="47" t="s">
        <v>85</v>
      </c>
      <c r="K60" s="47" t="s">
        <v>86</v>
      </c>
      <c r="L60" s="47" t="s">
        <v>85</v>
      </c>
      <c r="M60" s="47" t="s">
        <v>86</v>
      </c>
      <c r="N60" s="47" t="s">
        <v>85</v>
      </c>
      <c r="O60" s="47" t="s">
        <v>86</v>
      </c>
      <c r="P60" s="47" t="s">
        <v>85</v>
      </c>
      <c r="Q60" s="47" t="s">
        <v>86</v>
      </c>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6" ht="60" customHeight="1" x14ac:dyDescent="0.2">
      <c r="A61" s="55">
        <v>8</v>
      </c>
      <c r="B61" s="55" t="s">
        <v>35</v>
      </c>
      <c r="C61" s="59" t="s">
        <v>162</v>
      </c>
      <c r="D61" s="55" t="s">
        <v>163</v>
      </c>
      <c r="E61" s="55" t="s">
        <v>164</v>
      </c>
      <c r="F61" s="55"/>
      <c r="G61" s="55" t="s">
        <v>39</v>
      </c>
      <c r="H61" s="60">
        <f>(H62/H63)*100</f>
        <v>1.1428571428571428</v>
      </c>
      <c r="I61" s="124" t="s">
        <v>165</v>
      </c>
      <c r="J61" s="60">
        <f>(J62/J63)*100</f>
        <v>1.6666666666666667</v>
      </c>
      <c r="K61" s="124" t="s">
        <v>166</v>
      </c>
      <c r="L61" s="60" t="e">
        <f>(L62/L63)*100</f>
        <v>#DIV/0!</v>
      </c>
      <c r="M61" s="124"/>
      <c r="N61" s="60" t="e">
        <f>(N62/N63)*100</f>
        <v>#DIV/0!</v>
      </c>
      <c r="O61" s="124"/>
      <c r="P61" s="66">
        <f>P62/P63</f>
        <v>1.3846153846153847E-2</v>
      </c>
      <c r="Q61" s="61"/>
      <c r="R61" s="54"/>
      <c r="S61" s="54"/>
      <c r="T61" s="54"/>
      <c r="U61" s="54"/>
      <c r="V61" s="54"/>
      <c r="W61" s="54"/>
      <c r="X61" s="54"/>
    </row>
    <row r="62" spans="1:46" ht="36" x14ac:dyDescent="0.2">
      <c r="A62" s="55">
        <v>8.1</v>
      </c>
      <c r="B62" s="55" t="s">
        <v>92</v>
      </c>
      <c r="C62" s="55" t="s">
        <v>167</v>
      </c>
      <c r="D62" s="55" t="s">
        <v>168</v>
      </c>
      <c r="E62" s="55" t="s">
        <v>169</v>
      </c>
      <c r="F62" s="55"/>
      <c r="G62" s="55" t="s">
        <v>39</v>
      </c>
      <c r="H62" s="55">
        <v>4</v>
      </c>
      <c r="I62" s="125"/>
      <c r="J62" s="55">
        <v>5</v>
      </c>
      <c r="K62" s="125"/>
      <c r="L62" s="55"/>
      <c r="M62" s="125"/>
      <c r="N62" s="55"/>
      <c r="O62" s="125"/>
      <c r="P62" s="61">
        <f>H62+J62+L62+N62</f>
        <v>9</v>
      </c>
      <c r="Q62" s="61"/>
      <c r="R62" s="54"/>
      <c r="S62" s="54"/>
      <c r="T62" s="54"/>
      <c r="U62" s="54"/>
      <c r="V62" s="54"/>
      <c r="W62" s="54"/>
      <c r="X62" s="54"/>
    </row>
    <row r="63" spans="1:46" ht="63" customHeight="1" x14ac:dyDescent="0.2">
      <c r="A63" s="55">
        <v>8.1999999999999993</v>
      </c>
      <c r="B63" s="55" t="s">
        <v>92</v>
      </c>
      <c r="C63" s="55" t="s">
        <v>170</v>
      </c>
      <c r="D63" s="55" t="s">
        <v>171</v>
      </c>
      <c r="E63" s="55" t="s">
        <v>172</v>
      </c>
      <c r="F63" s="55"/>
      <c r="G63" s="55" t="s">
        <v>39</v>
      </c>
      <c r="H63" s="55">
        <v>350</v>
      </c>
      <c r="I63" s="126"/>
      <c r="J63" s="55">
        <v>300</v>
      </c>
      <c r="K63" s="126"/>
      <c r="L63" s="55"/>
      <c r="M63" s="126"/>
      <c r="N63" s="55"/>
      <c r="O63" s="126"/>
      <c r="P63" s="61">
        <f>H63+J63+L63+N63</f>
        <v>650</v>
      </c>
      <c r="Q63" s="61"/>
      <c r="R63" s="54"/>
      <c r="S63" s="54"/>
      <c r="T63" s="54"/>
      <c r="U63" s="54"/>
      <c r="V63" s="54"/>
      <c r="W63" s="54"/>
      <c r="X63" s="54"/>
    </row>
  </sheetData>
  <mergeCells count="44">
    <mergeCell ref="P59:Q59"/>
    <mergeCell ref="I61:I63"/>
    <mergeCell ref="K61:K63"/>
    <mergeCell ref="M61:M63"/>
    <mergeCell ref="O61:O63"/>
    <mergeCell ref="N59:O59"/>
    <mergeCell ref="I46:I48"/>
    <mergeCell ref="K46:K48"/>
    <mergeCell ref="H52:I52"/>
    <mergeCell ref="J52:K52"/>
    <mergeCell ref="L52:M52"/>
    <mergeCell ref="I54:I56"/>
    <mergeCell ref="K54:K56"/>
    <mergeCell ref="H59:I59"/>
    <mergeCell ref="J59:K59"/>
    <mergeCell ref="L59:M59"/>
    <mergeCell ref="N36:O36"/>
    <mergeCell ref="I38:I40"/>
    <mergeCell ref="K38:K40"/>
    <mergeCell ref="M38:M40"/>
    <mergeCell ref="H44:I44"/>
    <mergeCell ref="J44:K44"/>
    <mergeCell ref="L44:M44"/>
    <mergeCell ref="L36:M36"/>
    <mergeCell ref="H28:I28"/>
    <mergeCell ref="J28:K28"/>
    <mergeCell ref="I30:I32"/>
    <mergeCell ref="H36:I36"/>
    <mergeCell ref="J36:K36"/>
    <mergeCell ref="I22:I24"/>
    <mergeCell ref="H4:I4"/>
    <mergeCell ref="J4:K4"/>
    <mergeCell ref="L4:M4"/>
    <mergeCell ref="N4:O4"/>
    <mergeCell ref="H12:I12"/>
    <mergeCell ref="J12:K12"/>
    <mergeCell ref="I14:I16"/>
    <mergeCell ref="H20:I20"/>
    <mergeCell ref="J20:K20"/>
    <mergeCell ref="P4:Q4"/>
    <mergeCell ref="I6:I8"/>
    <mergeCell ref="K6:K8"/>
    <mergeCell ref="M6:M8"/>
    <mergeCell ref="O6:O8"/>
  </mergeCells>
  <pageMargins left="0.7" right="0.7" top="0.75" bottom="0.75" header="0.3" footer="0.3"/>
  <pageSetup paperSize="12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workbookViewId="0">
      <selection activeCell="E9" sqref="E9"/>
    </sheetView>
  </sheetViews>
  <sheetFormatPr baseColWidth="10" defaultRowHeight="15" x14ac:dyDescent="0.25"/>
  <cols>
    <col min="1" max="1" width="17.7109375" bestFit="1" customWidth="1"/>
    <col min="2" max="3" width="17.7109375" customWidth="1"/>
    <col min="4" max="4" width="21.42578125" bestFit="1" customWidth="1"/>
    <col min="5" max="7" width="21.42578125" customWidth="1"/>
    <col min="8" max="9" width="22.140625" customWidth="1"/>
    <col min="10" max="10" width="6.42578125" hidden="1" customWidth="1"/>
    <col min="11" max="11" width="12.140625" customWidth="1"/>
    <col min="13" max="13" width="13" customWidth="1"/>
    <col min="14" max="14" width="14.85546875" customWidth="1"/>
    <col min="15" max="15" width="16.85546875" customWidth="1"/>
    <col min="16" max="16" width="20.28515625" customWidth="1"/>
    <col min="17" max="17" width="46.85546875" customWidth="1"/>
  </cols>
  <sheetData>
    <row r="1" spans="1:17" ht="15.75" thickBot="1" x14ac:dyDescent="0.3">
      <c r="A1" s="97" t="s">
        <v>0</v>
      </c>
      <c r="B1" s="103" t="s">
        <v>11</v>
      </c>
      <c r="C1" s="103" t="s">
        <v>12</v>
      </c>
      <c r="D1" s="97" t="s">
        <v>1</v>
      </c>
      <c r="E1" s="105" t="s">
        <v>2</v>
      </c>
      <c r="F1" s="106"/>
      <c r="G1" s="106"/>
      <c r="H1" s="106"/>
      <c r="I1" s="106"/>
      <c r="J1" s="25"/>
      <c r="K1" s="97" t="s">
        <v>17</v>
      </c>
      <c r="L1" s="97" t="s">
        <v>3</v>
      </c>
      <c r="M1" s="100" t="s">
        <v>4</v>
      </c>
      <c r="N1" s="101"/>
      <c r="O1" s="101"/>
      <c r="P1" s="101"/>
      <c r="Q1" s="102"/>
    </row>
    <row r="2" spans="1:17" ht="24.75" thickBot="1" x14ac:dyDescent="0.3">
      <c r="A2" s="98"/>
      <c r="B2" s="104"/>
      <c r="C2" s="104"/>
      <c r="D2" s="98"/>
      <c r="E2" s="100" t="s">
        <v>13</v>
      </c>
      <c r="F2" s="102"/>
      <c r="G2" s="100" t="s">
        <v>14</v>
      </c>
      <c r="H2" s="102"/>
      <c r="I2" s="105" t="s">
        <v>10</v>
      </c>
      <c r="J2" s="106"/>
      <c r="K2" s="98"/>
      <c r="L2" s="99"/>
      <c r="M2" s="22" t="s">
        <v>5</v>
      </c>
      <c r="N2" s="22" t="s">
        <v>6</v>
      </c>
      <c r="O2" s="22" t="s">
        <v>7</v>
      </c>
      <c r="P2" s="22" t="s">
        <v>8</v>
      </c>
      <c r="Q2" s="22" t="s">
        <v>9</v>
      </c>
    </row>
    <row r="3" spans="1:17" x14ac:dyDescent="0.25">
      <c r="A3" s="23"/>
      <c r="B3" s="23"/>
      <c r="C3" s="23"/>
      <c r="D3" s="23"/>
      <c r="E3" s="21" t="s">
        <v>15</v>
      </c>
      <c r="F3" s="21" t="s">
        <v>16</v>
      </c>
      <c r="G3" s="21" t="s">
        <v>15</v>
      </c>
      <c r="H3" s="21" t="s">
        <v>16</v>
      </c>
      <c r="I3" s="107"/>
      <c r="J3" s="108"/>
      <c r="K3" s="23"/>
      <c r="L3" s="23"/>
      <c r="M3" s="23"/>
      <c r="N3" s="23"/>
      <c r="O3" s="23"/>
      <c r="P3" s="23"/>
      <c r="Q3" s="23"/>
    </row>
    <row r="4" spans="1:17" x14ac:dyDescent="0.25">
      <c r="J4" s="4" t="e">
        <f t="shared" ref="J4:J12" si="0">(F4/H4)</f>
        <v>#DIV/0!</v>
      </c>
      <c r="K4" s="4"/>
    </row>
    <row r="5" spans="1:17" ht="102" x14ac:dyDescent="0.25">
      <c r="A5" s="74" t="s">
        <v>173</v>
      </c>
      <c r="B5" s="74" t="s">
        <v>174</v>
      </c>
      <c r="C5" s="74" t="s">
        <v>175</v>
      </c>
      <c r="D5" s="74" t="s">
        <v>176</v>
      </c>
      <c r="E5" s="74" t="s">
        <v>177</v>
      </c>
      <c r="F5" s="74">
        <v>2</v>
      </c>
      <c r="G5" s="74" t="s">
        <v>178</v>
      </c>
      <c r="H5" s="74">
        <v>688</v>
      </c>
      <c r="I5" s="75">
        <f>(F5*240000)/(176*H5)</f>
        <v>3.964059196617336</v>
      </c>
      <c r="J5" s="4">
        <f t="shared" si="0"/>
        <v>2.9069767441860465E-3</v>
      </c>
      <c r="K5" s="76" t="s">
        <v>179</v>
      </c>
      <c r="L5" s="74" t="s">
        <v>180</v>
      </c>
      <c r="M5" s="77">
        <v>3.79</v>
      </c>
      <c r="N5" s="78">
        <v>5.97</v>
      </c>
      <c r="O5" s="78">
        <v>1.96</v>
      </c>
      <c r="P5" s="78">
        <v>1.97</v>
      </c>
      <c r="Q5" s="79" t="s">
        <v>181</v>
      </c>
    </row>
    <row r="6" spans="1:17" x14ac:dyDescent="0.25">
      <c r="J6" s="4" t="e">
        <f t="shared" si="0"/>
        <v>#DIV/0!</v>
      </c>
      <c r="K6" s="4"/>
    </row>
    <row r="7" spans="1:17" ht="114.75" x14ac:dyDescent="0.25">
      <c r="A7" s="74" t="s">
        <v>182</v>
      </c>
      <c r="B7" s="74" t="s">
        <v>174</v>
      </c>
      <c r="C7" s="74" t="s">
        <v>175</v>
      </c>
      <c r="D7" s="74" t="s">
        <v>183</v>
      </c>
      <c r="E7" s="74" t="s">
        <v>184</v>
      </c>
      <c r="F7" s="74">
        <v>30</v>
      </c>
      <c r="G7" s="74" t="s">
        <v>178</v>
      </c>
      <c r="H7" s="74">
        <v>688</v>
      </c>
      <c r="I7" s="75">
        <f>(F7*240000)/(176*H7)</f>
        <v>59.460887949260041</v>
      </c>
      <c r="J7" s="4">
        <f t="shared" si="0"/>
        <v>4.3604651162790699E-2</v>
      </c>
      <c r="K7" s="76" t="s">
        <v>185</v>
      </c>
      <c r="L7" s="74" t="s">
        <v>180</v>
      </c>
      <c r="M7" s="77">
        <v>33.94</v>
      </c>
      <c r="N7" s="78">
        <v>23.89</v>
      </c>
      <c r="O7" s="78">
        <v>0</v>
      </c>
      <c r="P7" s="78">
        <v>0</v>
      </c>
      <c r="Q7" s="79" t="s">
        <v>186</v>
      </c>
    </row>
    <row r="8" spans="1:17" x14ac:dyDescent="0.25">
      <c r="J8" s="4" t="e">
        <f t="shared" si="0"/>
        <v>#DIV/0!</v>
      </c>
    </row>
    <row r="9" spans="1:17" ht="267.75" x14ac:dyDescent="0.25">
      <c r="A9" s="74" t="s">
        <v>187</v>
      </c>
      <c r="B9" s="74" t="s">
        <v>174</v>
      </c>
      <c r="C9" s="74" t="s">
        <v>175</v>
      </c>
      <c r="D9" s="74" t="s">
        <v>188</v>
      </c>
      <c r="E9" s="74" t="s">
        <v>189</v>
      </c>
      <c r="F9" s="74">
        <v>9</v>
      </c>
      <c r="G9" s="74" t="s">
        <v>190</v>
      </c>
      <c r="H9" s="74">
        <v>271</v>
      </c>
      <c r="I9" s="80">
        <f>F9/H9*100%</f>
        <v>3.3210332103321034E-2</v>
      </c>
      <c r="J9" s="4">
        <f t="shared" si="0"/>
        <v>3.3210332103321034E-2</v>
      </c>
      <c r="K9" s="76" t="s">
        <v>191</v>
      </c>
      <c r="L9" s="74" t="s">
        <v>39</v>
      </c>
      <c r="M9" s="81">
        <v>0.14000000000000001</v>
      </c>
      <c r="N9" s="76">
        <v>3.32E-2</v>
      </c>
      <c r="O9" s="76">
        <v>0.13439999999999999</v>
      </c>
      <c r="P9" s="76">
        <v>0.13439999999999999</v>
      </c>
      <c r="Q9" s="79" t="s">
        <v>192</v>
      </c>
    </row>
    <row r="10" spans="1:17" x14ac:dyDescent="0.25">
      <c r="I10" s="80"/>
      <c r="J10" s="4" t="e">
        <f t="shared" si="0"/>
        <v>#DIV/0!</v>
      </c>
    </row>
    <row r="11" spans="1:17" x14ac:dyDescent="0.25">
      <c r="J11" s="4" t="e">
        <f t="shared" si="0"/>
        <v>#DIV/0!</v>
      </c>
      <c r="K11" s="4"/>
    </row>
    <row r="12" spans="1:17" x14ac:dyDescent="0.25">
      <c r="J12" s="4" t="e">
        <f t="shared" si="0"/>
        <v>#DIV/0!</v>
      </c>
      <c r="K12" s="4"/>
    </row>
  </sheetData>
  <mergeCells count="11">
    <mergeCell ref="A1:A2"/>
    <mergeCell ref="B1:B2"/>
    <mergeCell ref="C1:C2"/>
    <mergeCell ref="D1:D2"/>
    <mergeCell ref="E1:I1"/>
    <mergeCell ref="L1:L2"/>
    <mergeCell ref="M1:Q1"/>
    <mergeCell ref="E2:F2"/>
    <mergeCell ref="G2:H2"/>
    <mergeCell ref="I2:J3"/>
    <mergeCell ref="K1: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F6" sqref="F6"/>
    </sheetView>
  </sheetViews>
  <sheetFormatPr baseColWidth="10" defaultRowHeight="15" x14ac:dyDescent="0.25"/>
  <cols>
    <col min="1" max="1" width="17.7109375" bestFit="1" customWidth="1"/>
    <col min="2" max="3" width="17.7109375" customWidth="1"/>
    <col min="4" max="4" width="21.42578125" bestFit="1" customWidth="1"/>
    <col min="5" max="7" width="21.42578125" customWidth="1"/>
    <col min="8" max="9" width="22.140625" customWidth="1"/>
    <col min="10" max="10" width="0.28515625" customWidth="1"/>
    <col min="12" max="12" width="12" customWidth="1"/>
    <col min="13" max="13" width="20.5703125" customWidth="1"/>
    <col min="14" max="14" width="17.140625" customWidth="1"/>
    <col min="15" max="15" width="17.85546875" customWidth="1"/>
    <col min="16" max="16" width="42" customWidth="1"/>
  </cols>
  <sheetData>
    <row r="1" spans="1:16" ht="15.75" thickBot="1" x14ac:dyDescent="0.3">
      <c r="A1" s="138" t="s">
        <v>0</v>
      </c>
      <c r="B1" s="140" t="s">
        <v>11</v>
      </c>
      <c r="C1" s="140" t="s">
        <v>12</v>
      </c>
      <c r="D1" s="138" t="s">
        <v>1</v>
      </c>
      <c r="E1" s="142" t="s">
        <v>2</v>
      </c>
      <c r="F1" s="143"/>
      <c r="G1" s="143"/>
      <c r="H1" s="143"/>
      <c r="I1" s="143"/>
      <c r="J1" s="85"/>
      <c r="K1" s="138" t="s">
        <v>3</v>
      </c>
      <c r="L1" s="133" t="s">
        <v>4</v>
      </c>
      <c r="M1" s="134"/>
      <c r="N1" s="134"/>
      <c r="O1" s="134"/>
      <c r="P1" s="135"/>
    </row>
    <row r="2" spans="1:16" ht="39" thickBot="1" x14ac:dyDescent="0.3">
      <c r="A2" s="139"/>
      <c r="B2" s="141"/>
      <c r="C2" s="141"/>
      <c r="D2" s="139"/>
      <c r="E2" s="136" t="s">
        <v>13</v>
      </c>
      <c r="F2" s="137"/>
      <c r="G2" s="136" t="s">
        <v>14</v>
      </c>
      <c r="H2" s="137"/>
      <c r="I2" s="136" t="s">
        <v>10</v>
      </c>
      <c r="J2" s="137"/>
      <c r="K2" s="139"/>
      <c r="L2" s="86" t="s">
        <v>5</v>
      </c>
      <c r="M2" s="86" t="s">
        <v>6</v>
      </c>
      <c r="N2" s="86" t="s">
        <v>7</v>
      </c>
      <c r="O2" s="86" t="s">
        <v>8</v>
      </c>
      <c r="P2" s="86" t="s">
        <v>86</v>
      </c>
    </row>
    <row r="3" spans="1:16" ht="25.5" x14ac:dyDescent="0.25">
      <c r="A3" s="87"/>
      <c r="B3" s="87"/>
      <c r="C3" s="87"/>
      <c r="D3" s="87"/>
      <c r="E3" s="88" t="s">
        <v>209</v>
      </c>
      <c r="F3" s="88" t="s">
        <v>16</v>
      </c>
      <c r="G3" s="88" t="s">
        <v>209</v>
      </c>
      <c r="H3" s="88" t="s">
        <v>16</v>
      </c>
      <c r="I3" s="87"/>
      <c r="J3" s="87"/>
      <c r="K3" s="87"/>
      <c r="L3" s="87"/>
      <c r="M3" s="87"/>
      <c r="N3" s="87"/>
      <c r="O3" s="87"/>
      <c r="P3" s="87"/>
    </row>
    <row r="4" spans="1:16" ht="140.25" x14ac:dyDescent="0.25">
      <c r="A4" s="89" t="s">
        <v>210</v>
      </c>
      <c r="B4" s="89" t="s">
        <v>211</v>
      </c>
      <c r="C4" s="89" t="s">
        <v>35</v>
      </c>
      <c r="D4" s="89" t="s">
        <v>36</v>
      </c>
      <c r="E4" s="89" t="s">
        <v>212</v>
      </c>
      <c r="F4" s="89">
        <v>7</v>
      </c>
      <c r="G4" s="89" t="s">
        <v>213</v>
      </c>
      <c r="H4" s="89">
        <v>7</v>
      </c>
      <c r="I4" s="90">
        <f>J4</f>
        <v>1</v>
      </c>
      <c r="J4" s="91">
        <f>(F4/H4)</f>
        <v>1</v>
      </c>
      <c r="K4" s="89" t="s">
        <v>39</v>
      </c>
      <c r="L4" s="92">
        <v>100</v>
      </c>
      <c r="M4" s="93">
        <v>0.95</v>
      </c>
      <c r="N4" s="94">
        <v>92</v>
      </c>
      <c r="O4" s="95">
        <v>92</v>
      </c>
      <c r="P4" s="89" t="s">
        <v>214</v>
      </c>
    </row>
    <row r="5" spans="1:16" ht="165.75" x14ac:dyDescent="0.25">
      <c r="A5" s="89" t="s">
        <v>210</v>
      </c>
      <c r="B5" s="89" t="s">
        <v>211</v>
      </c>
      <c r="C5" s="89" t="s">
        <v>35</v>
      </c>
      <c r="D5" s="89" t="s">
        <v>36</v>
      </c>
      <c r="E5" s="89" t="s">
        <v>212</v>
      </c>
      <c r="F5" s="89">
        <v>12</v>
      </c>
      <c r="G5" s="89" t="s">
        <v>213</v>
      </c>
      <c r="H5" s="89">
        <v>12</v>
      </c>
      <c r="I5" s="90">
        <f>J5</f>
        <v>1</v>
      </c>
      <c r="J5" s="91">
        <f>(F5/H5)</f>
        <v>1</v>
      </c>
      <c r="K5" s="89" t="s">
        <v>39</v>
      </c>
      <c r="L5" s="92">
        <v>100</v>
      </c>
      <c r="M5" s="93">
        <v>1</v>
      </c>
      <c r="N5" s="94">
        <v>95</v>
      </c>
      <c r="O5" s="95">
        <v>92</v>
      </c>
      <c r="P5" s="89" t="s">
        <v>215</v>
      </c>
    </row>
    <row r="6" spans="1:16" ht="140.25" x14ac:dyDescent="0.25">
      <c r="A6" s="89" t="s">
        <v>216</v>
      </c>
      <c r="B6" s="89" t="s">
        <v>211</v>
      </c>
      <c r="C6" s="89" t="s">
        <v>35</v>
      </c>
      <c r="D6" s="89" t="s">
        <v>36</v>
      </c>
      <c r="E6" s="89" t="s">
        <v>217</v>
      </c>
      <c r="F6" s="89">
        <v>3</v>
      </c>
      <c r="G6" s="89" t="s">
        <v>218</v>
      </c>
      <c r="H6" s="89">
        <v>3</v>
      </c>
      <c r="I6" s="90">
        <f>J6</f>
        <v>1</v>
      </c>
      <c r="J6" s="91">
        <f t="shared" ref="J6:J11" si="0">(F6/H6)</f>
        <v>1</v>
      </c>
      <c r="K6" s="89" t="s">
        <v>146</v>
      </c>
      <c r="L6" s="92">
        <v>100</v>
      </c>
      <c r="M6" s="93">
        <v>1</v>
      </c>
      <c r="N6" s="92">
        <v>100</v>
      </c>
      <c r="O6" s="92">
        <v>100</v>
      </c>
      <c r="P6" s="89" t="s">
        <v>219</v>
      </c>
    </row>
    <row r="7" spans="1:16" x14ac:dyDescent="0.25">
      <c r="J7" s="4" t="e">
        <f t="shared" si="0"/>
        <v>#DIV/0!</v>
      </c>
    </row>
    <row r="8" spans="1:16" x14ac:dyDescent="0.25">
      <c r="J8" s="4" t="e">
        <f t="shared" si="0"/>
        <v>#DIV/0!</v>
      </c>
    </row>
    <row r="9" spans="1:16" x14ac:dyDescent="0.25">
      <c r="J9" s="4" t="e">
        <f t="shared" si="0"/>
        <v>#DIV/0!</v>
      </c>
    </row>
    <row r="10" spans="1:16" x14ac:dyDescent="0.25">
      <c r="I10" s="96"/>
      <c r="J10" s="4" t="e">
        <f t="shared" si="0"/>
        <v>#DIV/0!</v>
      </c>
    </row>
    <row r="11" spans="1:16" x14ac:dyDescent="0.25">
      <c r="J11" s="4" t="e">
        <f t="shared" si="0"/>
        <v>#DIV/0!</v>
      </c>
    </row>
  </sheetData>
  <mergeCells count="10">
    <mergeCell ref="L1:P1"/>
    <mergeCell ref="E2:F2"/>
    <mergeCell ref="G2:H2"/>
    <mergeCell ref="I2:J2"/>
    <mergeCell ref="A1:A2"/>
    <mergeCell ref="B1:B2"/>
    <mergeCell ref="C1:C2"/>
    <mergeCell ref="D1:D2"/>
    <mergeCell ref="E1:I1"/>
    <mergeCell ref="K1: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Oficina Judicial </vt:lpstr>
      <vt:lpstr>Administrativa y Financiera</vt:lpstr>
      <vt:lpstr> Asistencia Legal 2017 I</vt:lpstr>
      <vt:lpstr>Asistencia Legal 2017 II</vt:lpstr>
      <vt:lpstr>Talento Humano</vt:lpstr>
      <vt:lpstr>SGSST</vt:lpstr>
      <vt:lpstr>Comunicación Institucional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FREDY CASTRILLON RIVERA</dc:creator>
  <cp:lastModifiedBy>JHON FREDY CASTRILLON RIVERA</cp:lastModifiedBy>
  <cp:lastPrinted>2017-07-17T18:58:13Z</cp:lastPrinted>
  <dcterms:created xsi:type="dcterms:W3CDTF">2017-06-01T21:16:40Z</dcterms:created>
  <dcterms:modified xsi:type="dcterms:W3CDTF">2017-09-15T20:48:58Z</dcterms:modified>
</cp:coreProperties>
</file>