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Padres}\Downloads\"/>
    </mc:Choice>
  </mc:AlternateContent>
  <xr:revisionPtr revIDLastSave="0" documentId="13_ncr:1_{C99C207B-BA5A-4DC1-BBA6-D701E9E37999}" xr6:coauthVersionLast="45" xr6:coauthVersionMax="45" xr10:uidLastSave="{00000000-0000-0000-0000-000000000000}"/>
  <bookViews>
    <workbookView xWindow="-120" yWindow="-120" windowWidth="20640" windowHeight="11310" tabRatio="629" xr2:uid="{00000000-000D-0000-FFFF-FFFF00000000}"/>
  </bookViews>
  <sheets>
    <sheet name="Crono y Costos PETD" sheetId="45" r:id="rId1"/>
    <sheet name="TOTALES " sheetId="47" r:id="rId2"/>
  </sheets>
  <externalReferences>
    <externalReference r:id="rId3"/>
  </externalReferences>
  <definedNames>
    <definedName name="_xlnm._FilterDatabase" localSheetId="0" hidden="1">'Crono y Costos PETD'!$A$5:$W$57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47" l="1"/>
  <c r="E13" i="47"/>
  <c r="D13" i="47"/>
  <c r="C13" i="47"/>
  <c r="B13" i="47"/>
  <c r="F12" i="47"/>
  <c r="E12" i="47"/>
  <c r="D12" i="47"/>
  <c r="C12" i="47"/>
  <c r="B12" i="47"/>
  <c r="F11" i="47"/>
  <c r="E11" i="47"/>
  <c r="D11" i="47"/>
  <c r="C11" i="47"/>
  <c r="B11" i="47"/>
  <c r="F10" i="47"/>
  <c r="E10" i="47"/>
  <c r="D10" i="47"/>
  <c r="C10" i="47"/>
  <c r="B10" i="47"/>
  <c r="F9" i="47"/>
  <c r="E9" i="47"/>
  <c r="D9" i="47"/>
  <c r="C9" i="47"/>
  <c r="B9" i="47"/>
  <c r="G9" i="47"/>
  <c r="F8" i="47"/>
  <c r="E8" i="47"/>
  <c r="D8" i="47"/>
  <c r="C8" i="47"/>
  <c r="C14" i="47" s="1"/>
  <c r="B8" i="47"/>
  <c r="J56" i="45"/>
  <c r="K56" i="45" s="1"/>
  <c r="K55" i="45"/>
  <c r="L55" i="45" s="1"/>
  <c r="G54" i="45"/>
  <c r="I54" i="45" s="1"/>
  <c r="G53" i="45"/>
  <c r="I53" i="45" s="1"/>
  <c r="G52" i="45"/>
  <c r="I52" i="45" s="1"/>
  <c r="G51" i="45"/>
  <c r="I51" i="45" s="1"/>
  <c r="G50" i="45"/>
  <c r="I50" i="45" s="1"/>
  <c r="G49" i="45"/>
  <c r="I49" i="45" s="1"/>
  <c r="G48" i="45"/>
  <c r="I48" i="45" s="1"/>
  <c r="G47" i="45"/>
  <c r="I47" i="45" s="1"/>
  <c r="G46" i="45"/>
  <c r="I46" i="45" s="1"/>
  <c r="G45" i="45"/>
  <c r="I45" i="45" s="1"/>
  <c r="J44" i="45"/>
  <c r="J57" i="45" s="1"/>
  <c r="G43" i="45"/>
  <c r="I43" i="45" s="1"/>
  <c r="G42" i="45"/>
  <c r="I42" i="45" s="1"/>
  <c r="G41" i="45"/>
  <c r="I41" i="45" s="1"/>
  <c r="E41" i="45"/>
  <c r="E57" i="45" s="1"/>
  <c r="G40" i="45"/>
  <c r="I40" i="45" s="1"/>
  <c r="G39" i="45"/>
  <c r="F39" i="45" s="1"/>
  <c r="G38" i="45"/>
  <c r="I38" i="45" s="1"/>
  <c r="G37" i="45"/>
  <c r="I37" i="45" s="1"/>
  <c r="G36" i="45"/>
  <c r="I36" i="45" s="1"/>
  <c r="G35" i="45"/>
  <c r="I35" i="45" s="1"/>
  <c r="G34" i="45"/>
  <c r="I34" i="45" s="1"/>
  <c r="G33" i="45"/>
  <c r="F33" i="45" s="1"/>
  <c r="G32" i="45"/>
  <c r="I32" i="45" s="1"/>
  <c r="G31" i="45"/>
  <c r="I31" i="45" s="1"/>
  <c r="G30" i="45"/>
  <c r="I30" i="45" s="1"/>
  <c r="G29" i="45"/>
  <c r="I29" i="45" s="1"/>
  <c r="G28" i="45"/>
  <c r="I28" i="45" s="1"/>
  <c r="G27" i="45"/>
  <c r="F27" i="45" s="1"/>
  <c r="G26" i="45"/>
  <c r="I26" i="45" s="1"/>
  <c r="G25" i="45"/>
  <c r="I25" i="45" s="1"/>
  <c r="G24" i="45"/>
  <c r="I24" i="45" s="1"/>
  <c r="G23" i="45"/>
  <c r="I23" i="45" s="1"/>
  <c r="G22" i="45"/>
  <c r="I22" i="45" s="1"/>
  <c r="G21" i="45"/>
  <c r="F21" i="45" s="1"/>
  <c r="G20" i="45"/>
  <c r="I20" i="45" s="1"/>
  <c r="G19" i="45"/>
  <c r="I19" i="45" s="1"/>
  <c r="G18" i="45"/>
  <c r="I18" i="45" s="1"/>
  <c r="G17" i="45"/>
  <c r="I17" i="45" s="1"/>
  <c r="G16" i="45"/>
  <c r="I16" i="45" s="1"/>
  <c r="G15" i="45"/>
  <c r="F15" i="45" s="1"/>
  <c r="G14" i="45"/>
  <c r="I14" i="45" s="1"/>
  <c r="G13" i="45"/>
  <c r="I13" i="45" s="1"/>
  <c r="G12" i="45"/>
  <c r="I12" i="45" s="1"/>
  <c r="G11" i="45"/>
  <c r="I11" i="45" s="1"/>
  <c r="G10" i="45"/>
  <c r="I10" i="45" s="1"/>
  <c r="G9" i="45"/>
  <c r="F9" i="45" s="1"/>
  <c r="G8" i="45"/>
  <c r="I8" i="45" s="1"/>
  <c r="G7" i="45"/>
  <c r="I7" i="45" s="1"/>
  <c r="G6" i="45"/>
  <c r="F51" i="45" l="1"/>
  <c r="B14" i="47"/>
  <c r="I9" i="45"/>
  <c r="F11" i="45"/>
  <c r="I15" i="45"/>
  <c r="F17" i="45"/>
  <c r="I21" i="45"/>
  <c r="F23" i="45"/>
  <c r="I27" i="45"/>
  <c r="F29" i="45"/>
  <c r="I33" i="45"/>
  <c r="F35" i="45"/>
  <c r="I39" i="45"/>
  <c r="G44" i="45"/>
  <c r="I44" i="45" s="1"/>
  <c r="F45" i="45"/>
  <c r="D14" i="47"/>
  <c r="G10" i="47"/>
  <c r="G12" i="47"/>
  <c r="E14" i="47"/>
  <c r="F42" i="45"/>
  <c r="F47" i="45"/>
  <c r="F53" i="45"/>
  <c r="F14" i="47"/>
  <c r="G11" i="47"/>
  <c r="G13" i="47"/>
  <c r="F7" i="45"/>
  <c r="F13" i="45"/>
  <c r="F19" i="45"/>
  <c r="F25" i="45"/>
  <c r="F31" i="45"/>
  <c r="F37" i="45"/>
  <c r="F49" i="45"/>
  <c r="G8" i="47"/>
  <c r="K57" i="45"/>
  <c r="L56" i="45"/>
  <c r="M56" i="45" s="1"/>
  <c r="N56" i="45" s="1"/>
  <c r="G56" i="45"/>
  <c r="F6" i="45"/>
  <c r="I6" i="45"/>
  <c r="F8" i="45"/>
  <c r="F10" i="45"/>
  <c r="F12" i="45"/>
  <c r="F14" i="45"/>
  <c r="F16" i="45"/>
  <c r="F18" i="45"/>
  <c r="F20" i="45"/>
  <c r="F22" i="45"/>
  <c r="F24" i="45"/>
  <c r="F26" i="45"/>
  <c r="F28" i="45"/>
  <c r="F30" i="45"/>
  <c r="F32" i="45"/>
  <c r="F34" i="45"/>
  <c r="F36" i="45"/>
  <c r="F38" i="45"/>
  <c r="F40" i="45"/>
  <c r="F41" i="45"/>
  <c r="F43" i="45"/>
  <c r="F46" i="45"/>
  <c r="F48" i="45"/>
  <c r="F50" i="45"/>
  <c r="F52" i="45"/>
  <c r="F54" i="45"/>
  <c r="M55" i="45"/>
  <c r="F44" i="45" l="1"/>
  <c r="G14" i="47"/>
  <c r="L57" i="45"/>
  <c r="M57" i="45"/>
  <c r="N55" i="45"/>
  <c r="N57" i="45" s="1"/>
  <c r="I56" i="45"/>
  <c r="F56" i="45"/>
  <c r="G55" i="45" l="1"/>
  <c r="I55" i="45" l="1"/>
  <c r="I57" i="45" s="1"/>
  <c r="F55" i="45"/>
  <c r="F57" i="45" s="1"/>
  <c r="G57" i="45"/>
</calcChain>
</file>

<file path=xl/sharedStrings.xml><?xml version="1.0" encoding="utf-8"?>
<sst xmlns="http://schemas.openxmlformats.org/spreadsheetml/2006/main" count="254" uniqueCount="139">
  <si>
    <t>Actividad</t>
  </si>
  <si>
    <t xml:space="preserve">Total </t>
  </si>
  <si>
    <t>Planeación</t>
  </si>
  <si>
    <t>Gestión de TI</t>
  </si>
  <si>
    <t>Contratación de un grupo especial para la Gestión de Proyectos en CSJ y DEAJ</t>
  </si>
  <si>
    <t>ERP</t>
  </si>
  <si>
    <t>Implementación de las Nuevas tarjetas de Abogados</t>
  </si>
  <si>
    <t>Obtención y Construcción de Contenidos Académicos</t>
  </si>
  <si>
    <t>Enseñanza Virtual</t>
  </si>
  <si>
    <t>Auditoría</t>
  </si>
  <si>
    <t>Gobierno de TI</t>
  </si>
  <si>
    <t>Data Center</t>
  </si>
  <si>
    <t xml:space="preserve">Adquisición  de Servicios de Conectividad (Redes WAN) </t>
  </si>
  <si>
    <t xml:space="preserve">Redes </t>
  </si>
  <si>
    <t>Equipos</t>
  </si>
  <si>
    <t xml:space="preserve">Software </t>
  </si>
  <si>
    <t>Adquisición del Software de Gestión de Servicios de TI</t>
  </si>
  <si>
    <t>Gestión de Seguridad</t>
  </si>
  <si>
    <t>Contenidos Jurídicos</t>
  </si>
  <si>
    <t>Gestión Fuentes de Derecho</t>
  </si>
  <si>
    <t>Gestión de la Información</t>
  </si>
  <si>
    <t>Gobierno y Calidad de Datos</t>
  </si>
  <si>
    <t>EXPEDIENTE ELECTRONICO</t>
  </si>
  <si>
    <t>Innovación</t>
  </si>
  <si>
    <t xml:space="preserve">Implementación de Aplicaciones de Blockchain </t>
  </si>
  <si>
    <t>Gestión del Cambio y Comunicaciones</t>
  </si>
  <si>
    <t>Gestión de Cambio y Comunicaciones</t>
  </si>
  <si>
    <t>SIUGJ-Complementarios</t>
  </si>
  <si>
    <t>SIUGJ-Core</t>
  </si>
  <si>
    <t>Despliegue Masivo</t>
  </si>
  <si>
    <t>ValorAPROX.  a ejecutar 2021-2025</t>
  </si>
  <si>
    <t>Proyecto</t>
  </si>
  <si>
    <t>Programa</t>
  </si>
  <si>
    <t xml:space="preserve">Implementación Interoperabilidad </t>
  </si>
  <si>
    <t>TOTALES</t>
  </si>
  <si>
    <t xml:space="preserve">Gestión Administrativa </t>
  </si>
  <si>
    <t>PROGRAMAS</t>
  </si>
  <si>
    <t>Gestión Administrativa</t>
  </si>
  <si>
    <t>2021</t>
  </si>
  <si>
    <t>2022</t>
  </si>
  <si>
    <t>2023</t>
  </si>
  <si>
    <t>2024</t>
  </si>
  <si>
    <t>2025</t>
  </si>
  <si>
    <t xml:space="preserve">Oficina de Seguridad de la Información (tercerización). </t>
  </si>
  <si>
    <t>EXPEDIENTE ELECTRÓNICO</t>
  </si>
  <si>
    <r>
      <t>Anexo 2:</t>
    </r>
    <r>
      <rPr>
        <sz val="16"/>
        <color theme="1"/>
        <rFont val="Arial"/>
        <family val="2"/>
      </rPr>
      <t>– Cronograma y Costos del Plan Estratégico de Transformación Digital de la Rama Judicial 2021-2025.</t>
    </r>
  </si>
  <si>
    <t>Digitalización de Expedientes</t>
  </si>
  <si>
    <r>
      <t>Implementación de aplicaciones de analítica predictiva</t>
    </r>
    <r>
      <rPr>
        <i/>
        <sz val="11"/>
        <color theme="1"/>
        <rFont val="Arial"/>
        <family val="2"/>
      </rPr>
      <t xml:space="preserve"> </t>
    </r>
  </si>
  <si>
    <t>Implementación Laboratorio de Innovación para la Ciudadanía</t>
  </si>
  <si>
    <r>
      <t>Implementación del BCP y DRP para la operación del SIUGJ</t>
    </r>
    <r>
      <rPr>
        <i/>
        <sz val="11"/>
        <color theme="1"/>
        <rFont val="Arial"/>
        <family val="2"/>
      </rPr>
      <t xml:space="preserve"> </t>
    </r>
  </si>
  <si>
    <t>Certificación</t>
  </si>
  <si>
    <r>
      <t>Estándares-Capacitación e Implementación COBIT</t>
    </r>
    <r>
      <rPr>
        <i/>
        <sz val="11"/>
        <color theme="1"/>
        <rFont val="Arial"/>
        <family val="2"/>
      </rPr>
      <t xml:space="preserve"> </t>
    </r>
  </si>
  <si>
    <r>
      <t>Adquisición de servicios de Nube Pública</t>
    </r>
    <r>
      <rPr>
        <i/>
        <sz val="11"/>
        <color theme="1"/>
        <rFont val="Arial"/>
        <family val="2"/>
      </rPr>
      <t xml:space="preserve"> </t>
    </r>
  </si>
  <si>
    <t>Implementación de herramientas para la planeación, ejecución y seguimiento de auditorías</t>
  </si>
  <si>
    <t>Diseño de requerimientos para adquisición de una plataforma que facilite la administración y enseñanza virtual</t>
  </si>
  <si>
    <t>Implementación del BCP y DRP para la operación de los Sistemas Actuales</t>
  </si>
  <si>
    <t xml:space="preserve">Implementación de productos y servicios de seguridad informática </t>
  </si>
  <si>
    <t>Servicios de gestión de TI</t>
  </si>
  <si>
    <t>Adquisición de periféricos (escáner, impresoras, otros</t>
  </si>
  <si>
    <t>Certificaciones en seguridad</t>
  </si>
  <si>
    <r>
      <rPr>
        <sz val="16"/>
        <color rgb="FF000000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Implementación de BOT </t>
    </r>
  </si>
  <si>
    <t>Términos de Referencia y Contratación de las Pruebas al SIUGJ</t>
  </si>
  <si>
    <t>Realización de Pruebas al SIUGJ</t>
  </si>
  <si>
    <t>Interventoria al contrato de implementación del  SIUGJ</t>
  </si>
  <si>
    <t>Interventoria a los contratos de despliegues del SIUGJ</t>
  </si>
  <si>
    <t>Modernización y Consolidación de una Plataformas  de Recuperación de Información</t>
  </si>
  <si>
    <t>Implementación del Sistema de Gestión de Seguridad de Información</t>
  </si>
  <si>
    <t xml:space="preserve">Fábrica de Software para Mantenimiento, Soporte y  Desarrollo de Aplicaciones. </t>
  </si>
  <si>
    <t xml:space="preserve">Gestión de la Seguridad </t>
  </si>
  <si>
    <t>Seguridad de la Información</t>
  </si>
  <si>
    <t xml:space="preserve">Seguridad Informática </t>
  </si>
  <si>
    <t>Tarjetas digitales de Abogados</t>
  </si>
  <si>
    <t>Optimización y estandarización de procedimientos administrativos en los Despachos</t>
  </si>
  <si>
    <t>Implementación de Intranets y Portales</t>
  </si>
  <si>
    <t xml:space="preserve">Implementación Autenticación y  Firmas electrónicas </t>
  </si>
  <si>
    <t>Términos de Referencia y Contratación de Despliegues masivos del SIUGJ</t>
  </si>
  <si>
    <t>Total (incluyendo 2020)</t>
  </si>
  <si>
    <t>Denominación Actividad (POAI 2020)</t>
  </si>
  <si>
    <t>Alineación Valor  2020 (valores de referencia. Nota1*)</t>
  </si>
  <si>
    <t xml:space="preserve"> Ejecutor</t>
  </si>
  <si>
    <t xml:space="preserve">Implementación y Soporte de la Solución de Software SIUGJ </t>
  </si>
  <si>
    <t xml:space="preserve"> (POAI 2020: Implementación del aplicativo SIUGJ)</t>
  </si>
  <si>
    <t>GGPE - GEPT</t>
  </si>
  <si>
    <t>(POAI 2020:Interventorías Informática)</t>
  </si>
  <si>
    <t xml:space="preserve">GGPE - GEPT </t>
  </si>
  <si>
    <t>GGPE- GEPT - CENDOJ</t>
  </si>
  <si>
    <t>GGPE - GEPT - UDAE</t>
  </si>
  <si>
    <t>GGPE - GEPT - CENDOJ</t>
  </si>
  <si>
    <t>(POAI 2020 Proyecto victorias tempranas de las Cortes)</t>
  </si>
  <si>
    <t xml:space="preserve">Consultoría para Desarrollar la Arquitectura de Analítica-Machine Learning en el SIUGJ </t>
  </si>
  <si>
    <t xml:space="preserve">GGPE - GEPT - CENDOJ </t>
  </si>
  <si>
    <t xml:space="preserve">GGPE - DEAJ </t>
  </si>
  <si>
    <t xml:space="preserve">Implementación del Gobierno de Datos y Evaluación y Mejoramiento de Calidad de Datos </t>
  </si>
  <si>
    <t>(POAI 2020: Implementación del Gobierno de Datos y Evaluación  de Calidad de Datos</t>
  </si>
  <si>
    <t>GGPE - GEPT- CENDOJ</t>
  </si>
  <si>
    <t>OSI</t>
  </si>
  <si>
    <t xml:space="preserve">Adquisición de la Mesa de Ayuda </t>
  </si>
  <si>
    <t>(POAI 2020: Servicio de Mesa de Ayuda así como el mantenimiento preventivo y correctivo con repuestos para la infraestructura de hardware y redes LAN.)</t>
  </si>
  <si>
    <t>GGPE - UI</t>
  </si>
  <si>
    <t xml:space="preserve">Interventoría a los Servicios de TI </t>
  </si>
  <si>
    <t>(POAI 2020: Interventoria Integral)</t>
  </si>
  <si>
    <t>(POAI 2020:  Herramienta de Gestión)</t>
  </si>
  <si>
    <t>UI</t>
  </si>
  <si>
    <t xml:space="preserve">Soporte y mantenimiento paquetes externos  licenciados ( SICOF, SIGOBius) </t>
  </si>
  <si>
    <t>(POAI 2020: i. Actualización y soporte de aplicaciones - soporte en sitio para el aplicativo SICOF $430.000.000 ii. Soporte Sigobius $525.400.000)</t>
  </si>
  <si>
    <t xml:space="preserve">Modernización de Computadores Personales </t>
  </si>
  <si>
    <t>(POAI 2020: Modernización del parque tecnológico de infraestructura de Hadware y Software - PC)</t>
  </si>
  <si>
    <t xml:space="preserve">(POAI 2020: Adquirir dispositivos periféricos para la digitalización de expedientes y el trabajo remoto) </t>
  </si>
  <si>
    <t>Adquisición Equipos y Servicios Audiencias</t>
  </si>
  <si>
    <t>(POAI 2020: (i) Servicios de audiencias virtuales para los despachos judiciales,  grabaciones de audiencias, video conferencia en salas de audiencia $14.933.975.849; ii. Adquisición e integración de equipos tecnológicos para la realización de audiencias $12.684.291.180 =$27.618.267.029)</t>
  </si>
  <si>
    <t xml:space="preserve">Implementación Redes LAN - Cableado estructurado </t>
  </si>
  <si>
    <t>(POAI: Cableado estructurado y/o redes inalámbricas)</t>
  </si>
  <si>
    <t>(POAI: Telecomunicaciones, Conectividad Internet, Conectividad Móvil.)</t>
  </si>
  <si>
    <t xml:space="preserve">Adquisición de servicios de Nube Privada </t>
  </si>
  <si>
    <t>(POAI 2020: Servicio de Data Center y Seguridad Perimetral)</t>
  </si>
  <si>
    <t xml:space="preserve">Adquisición hardware CAN </t>
  </si>
  <si>
    <t>(POAI 2020: Actualización de hardware del CAN (DELL EMC2-CISCO)</t>
  </si>
  <si>
    <t>GGPE - GEPT - ERLB</t>
  </si>
  <si>
    <t xml:space="preserve">análisis de las alternativas tecnológicas para modernizar la tarjeta de abogado. </t>
  </si>
  <si>
    <t>(POAI 2020: Consultoría para determinar la mejor alternativa para la modernización tecnológica de la tarjeta profesional de abogado y la construcción de los estudios y documentos bases para la adquisición).</t>
  </si>
  <si>
    <t>URNA</t>
  </si>
  <si>
    <t>GGPE - GEPT - URNA</t>
  </si>
  <si>
    <t xml:space="preserve">Digitalización Documentación abogados </t>
  </si>
  <si>
    <t>(POAI 2020: Digitalizar el archivo físico de la Unidad).</t>
  </si>
  <si>
    <r>
      <t>Implementación y Soporte de una nueva Plataforma de Recursos Humanos ( Nuevo aplicativo de nómina -EFINOMINA).</t>
    </r>
    <r>
      <rPr>
        <sz val="16"/>
        <color rgb="FFFF0000"/>
        <rFont val="Calibri"/>
        <family val="2"/>
        <scheme val="minor"/>
      </rPr>
      <t xml:space="preserve"> </t>
    </r>
  </si>
  <si>
    <t>(POAI 2020: Construcción del nuevo aplicativo de nómina y sus módulos complementarios).</t>
  </si>
  <si>
    <t>GEPT</t>
  </si>
  <si>
    <t>Adquisición e implementación de una herramienta para planeación y seguimiento de proyectos</t>
  </si>
  <si>
    <t>GGPE - GEPT - PLANEACION</t>
  </si>
  <si>
    <t xml:space="preserve"> (POAI 2020: Diseño e implementación de grupo especial para la gestión de proyectos).</t>
  </si>
  <si>
    <t>DEAJ</t>
  </si>
  <si>
    <t>GGPE - GEPT - DEAJ</t>
  </si>
  <si>
    <t>GGPE</t>
  </si>
  <si>
    <t>Grupo de Gestión de Proyectos Especiales - DEAJ</t>
  </si>
  <si>
    <t>Grupo Especial de Proyectos de Tecnología</t>
  </si>
  <si>
    <r>
      <t xml:space="preserve">Implementación victorias tempranas </t>
    </r>
    <r>
      <rPr>
        <b/>
        <sz val="16"/>
        <color theme="1"/>
        <rFont val="Calibri"/>
        <family val="2"/>
        <scheme val="minor"/>
      </rPr>
      <t xml:space="preserve">(Ver Nota) </t>
    </r>
  </si>
  <si>
    <r>
      <t xml:space="preserve">Nota: </t>
    </r>
    <r>
      <rPr>
        <sz val="16"/>
        <color theme="1"/>
        <rFont val="Calibri"/>
        <family val="2"/>
        <scheme val="minor"/>
      </rPr>
      <t>la financiación en las siguientes vigencias de las actividades asociadas a la transición y las victorias tempranas se irá enmarcando en otras actividades del PETD y se alcanzarán de manera gradual durante el horizonte del proyecto de inversión, como implementaciones tempranas o anticipadas que permitirán acercar los servicios al ciudadano, mediante la consolidación del expediente digital, servicios digitales e interoperabilidad.</t>
    </r>
  </si>
  <si>
    <t>% máx. del valor 2021-2025 que corresponde al proyecto inv. Tranf Digital</t>
  </si>
  <si>
    <t xml:space="preserve">Valor máx. 2021 -2025 que corresponden al proy. Inv. de Transformacion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</si>
</sst>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"/>
    <numFmt numFmtId="165" formatCode="&quot;$&quot;\ #,##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i/>
      <sz val="11"/>
      <color theme="1"/>
      <name val="Arial"/>
      <family val="2"/>
    </font>
    <font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309975"/>
        <bgColor indexed="64"/>
      </patternFill>
    </fill>
    <fill>
      <patternFill patternType="solid">
        <fgColor rgb="FF58B36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44" fontId="2" fillId="0" borderId="0" xfId="2" applyFont="1" applyAlignment="1">
      <alignment vertical="center" wrapText="1"/>
    </xf>
    <xf numFmtId="44" fontId="2" fillId="0" borderId="0" xfId="2" applyFont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vertical="center" wrapText="1"/>
    </xf>
    <xf numFmtId="0" fontId="1" fillId="0" borderId="4" xfId="1" applyBorder="1" applyAlignment="1">
      <alignment vertical="center"/>
    </xf>
    <xf numFmtId="0" fontId="1" fillId="0" borderId="1" xfId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/>
    </xf>
    <xf numFmtId="0" fontId="1" fillId="0" borderId="1" xfId="1" applyBorder="1" applyAlignment="1">
      <alignment horizontal="center" vertical="center"/>
    </xf>
    <xf numFmtId="9" fontId="2" fillId="0" borderId="1" xfId="3" applyFont="1" applyFill="1" applyBorder="1" applyAlignment="1">
      <alignment vertical="center" wrapText="1"/>
    </xf>
    <xf numFmtId="0" fontId="1" fillId="2" borderId="4" xfId="1" applyFill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2" fillId="0" borderId="1" xfId="2" applyNumberFormat="1" applyFont="1" applyFill="1" applyBorder="1" applyAlignment="1">
      <alignment vertical="center"/>
    </xf>
    <xf numFmtId="9" fontId="2" fillId="0" borderId="1" xfId="3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 wrapText="1"/>
    </xf>
    <xf numFmtId="164" fontId="2" fillId="2" borderId="4" xfId="2" applyNumberFormat="1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 wrapText="1"/>
    </xf>
    <xf numFmtId="164" fontId="2" fillId="0" borderId="3" xfId="2" applyNumberFormat="1" applyFont="1" applyFill="1" applyBorder="1" applyAlignment="1">
      <alignment vertical="center" wrapText="1"/>
    </xf>
    <xf numFmtId="164" fontId="2" fillId="0" borderId="2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44" fontId="2" fillId="0" borderId="1" xfId="2" applyFont="1" applyFill="1" applyBorder="1" applyAlignment="1">
      <alignment vertical="center" wrapText="1"/>
    </xf>
    <xf numFmtId="0" fontId="1" fillId="2" borderId="1" xfId="1" applyFill="1" applyBorder="1" applyAlignment="1">
      <alignment vertical="center" wrapText="1"/>
    </xf>
    <xf numFmtId="165" fontId="0" fillId="0" borderId="0" xfId="0" applyNumberFormat="1"/>
    <xf numFmtId="0" fontId="4" fillId="0" borderId="0" xfId="0" applyFont="1"/>
    <xf numFmtId="165" fontId="4" fillId="0" borderId="0" xfId="0" applyNumberFormat="1" applyFont="1"/>
    <xf numFmtId="3" fontId="2" fillId="0" borderId="1" xfId="2" applyNumberFormat="1" applyFont="1" applyFill="1" applyBorder="1" applyAlignment="1">
      <alignment vertical="center" wrapText="1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/>
    </xf>
    <xf numFmtId="0" fontId="2" fillId="0" borderId="1" xfId="1" applyFont="1" applyBorder="1" applyAlignment="1">
      <alignment horizontal="justify" vertical="justify" wrapText="1"/>
    </xf>
    <xf numFmtId="0" fontId="2" fillId="0" borderId="1" xfId="1" applyFont="1" applyBorder="1" applyAlignment="1">
      <alignment horizontal="justify" vertical="justify"/>
    </xf>
    <xf numFmtId="164" fontId="2" fillId="3" borderId="1" xfId="2" applyNumberFormat="1" applyFont="1" applyFill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justify" vertical="justify" wrapText="1"/>
    </xf>
    <xf numFmtId="0" fontId="6" fillId="0" borderId="1" xfId="1" applyFont="1" applyBorder="1" applyAlignment="1">
      <alignment horizontal="justify" vertical="justify"/>
    </xf>
    <xf numFmtId="0" fontId="6" fillId="0" borderId="1" xfId="1" applyFont="1" applyBorder="1" applyAlignment="1">
      <alignment horizontal="justify" vertical="top" wrapText="1"/>
    </xf>
    <xf numFmtId="0" fontId="6" fillId="0" borderId="1" xfId="1" applyFont="1" applyBorder="1" applyAlignment="1">
      <alignment horizontal="justify" vertical="top"/>
    </xf>
    <xf numFmtId="0" fontId="2" fillId="0" borderId="1" xfId="1" applyFont="1" applyBorder="1" applyAlignment="1">
      <alignment horizontal="justify" wrapText="1"/>
    </xf>
    <xf numFmtId="0" fontId="2" fillId="0" borderId="1" xfId="1" applyFont="1" applyBorder="1" applyAlignment="1">
      <alignment horizontal="justify"/>
    </xf>
    <xf numFmtId="0" fontId="2" fillId="0" borderId="1" xfId="1" applyFont="1" applyBorder="1" applyAlignment="1">
      <alignment horizontal="justify" vertical="top" wrapText="1"/>
    </xf>
    <xf numFmtId="0" fontId="2" fillId="0" borderId="1" xfId="1" applyFont="1" applyBorder="1" applyAlignment="1">
      <alignment horizontal="justify" vertical="top"/>
    </xf>
    <xf numFmtId="0" fontId="2" fillId="0" borderId="1" xfId="1" applyFont="1" applyBorder="1" applyAlignment="1">
      <alignment horizontal="justify" vertical="center" wrapText="1"/>
    </xf>
    <xf numFmtId="0" fontId="2" fillId="0" borderId="2" xfId="1" applyFont="1" applyBorder="1" applyAlignment="1">
      <alignment horizontal="justify" vertical="center"/>
    </xf>
    <xf numFmtId="0" fontId="2" fillId="0" borderId="1" xfId="1" applyFont="1" applyBorder="1" applyAlignment="1">
      <alignment horizontal="justify" vertical="center"/>
    </xf>
    <xf numFmtId="0" fontId="15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justify" vertical="center"/>
    </xf>
    <xf numFmtId="44" fontId="2" fillId="0" borderId="1" xfId="2" applyFont="1" applyFill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9" fontId="2" fillId="3" borderId="1" xfId="3" applyFont="1" applyFill="1" applyBorder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0" fontId="3" fillId="0" borderId="0" xfId="1" applyFont="1" applyAlignment="1">
      <alignment vertical="center" wrapText="1"/>
    </xf>
    <xf numFmtId="0" fontId="4" fillId="4" borderId="0" xfId="0" applyFont="1" applyFill="1"/>
    <xf numFmtId="165" fontId="4" fillId="4" borderId="0" xfId="0" applyNumberFormat="1" applyFont="1" applyFill="1"/>
    <xf numFmtId="0" fontId="4" fillId="4" borderId="6" xfId="0" applyFont="1" applyFill="1" applyBorder="1"/>
    <xf numFmtId="165" fontId="4" fillId="4" borderId="6" xfId="0" applyNumberFormat="1" applyFont="1" applyFill="1" applyBorder="1"/>
    <xf numFmtId="0" fontId="16" fillId="6" borderId="1" xfId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5" borderId="1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Moneda 2" xfId="2" xr:uid="{00000000-0005-0000-0000-000000000000}"/>
    <cellStyle name="Normal" xfId="0" builtinId="0"/>
    <cellStyle name="Normal 2" xfId="1" xr:uid="{00000000-0005-0000-0000-000002000000}"/>
    <cellStyle name="Porcentaje 2" xfId="3" xr:uid="{00000000-0005-0000-0000-000003000000}"/>
  </cellStyles>
  <dxfs count="10">
    <dxf>
      <numFmt numFmtId="165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&quot;$&quot;\ #,##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30997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09975"/>
      <color rgb="FF58B3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</xdr:colOff>
      <xdr:row>0</xdr:row>
      <xdr:rowOff>0</xdr:rowOff>
    </xdr:from>
    <xdr:to>
      <xdr:col>12</xdr:col>
      <xdr:colOff>1891283</xdr:colOff>
      <xdr:row>2</xdr:row>
      <xdr:rowOff>1756837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376B09-2DA1-4D20-B801-9A011C1A3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" y="0"/>
          <a:ext cx="19618013" cy="1756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7624</xdr:colOff>
      <xdr:row>0</xdr:row>
      <xdr:rowOff>0</xdr:rowOff>
    </xdr:from>
    <xdr:to>
      <xdr:col>7</xdr:col>
      <xdr:colOff>7616</xdr:colOff>
      <xdr:row>1</xdr:row>
      <xdr:rowOff>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F02B8C-7C4B-4E91-80CE-01CDF4036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4" y="0"/>
          <a:ext cx="11186152" cy="10017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dres%7d/Desktop/PETD%202/MATRIZ%20PARA%20DAR%20RESPUESTAS%2017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ON"/>
      <sheetName val="JLT"/>
      <sheetName val="AR"/>
      <sheetName val="MAF"/>
      <sheetName val="GSL"/>
      <sheetName val="Anexo1DT_Crono y Costos PETD"/>
      <sheetName val="Anexo2DT_COMPARPROG-PROY-ACT"/>
      <sheetName val="Anexo3DT_TOTALES "/>
    </sheetNames>
    <sheetDataSet>
      <sheetData sheetId="0"/>
      <sheetData sheetId="1"/>
      <sheetData sheetId="2"/>
      <sheetData sheetId="3"/>
      <sheetData sheetId="4"/>
      <sheetData sheetId="5">
        <row r="5">
          <cell r="E5">
            <v>2000000000</v>
          </cell>
          <cell r="J5">
            <v>10000000000</v>
          </cell>
          <cell r="K5">
            <v>10000000000</v>
          </cell>
          <cell r="L5">
            <v>20000000000</v>
          </cell>
          <cell r="M5">
            <v>20000000000</v>
          </cell>
          <cell r="N5">
            <v>18000000000</v>
          </cell>
        </row>
        <row r="6">
          <cell r="J6">
            <v>250000000</v>
          </cell>
        </row>
        <row r="7">
          <cell r="J7">
            <v>600000000</v>
          </cell>
          <cell r="K7">
            <v>650000000</v>
          </cell>
          <cell r="L7">
            <v>1300000000</v>
          </cell>
          <cell r="M7">
            <v>1300000000</v>
          </cell>
          <cell r="N7">
            <v>1150000000</v>
          </cell>
        </row>
        <row r="8">
          <cell r="J8">
            <v>300000000</v>
          </cell>
        </row>
        <row r="9">
          <cell r="K9">
            <v>13000000000</v>
          </cell>
          <cell r="L9">
            <v>26000000000</v>
          </cell>
          <cell r="M9">
            <v>26000000000</v>
          </cell>
          <cell r="N9">
            <v>23000000000</v>
          </cell>
        </row>
        <row r="10">
          <cell r="J10">
            <v>600000000</v>
          </cell>
          <cell r="K10">
            <v>700000000</v>
          </cell>
          <cell r="L10">
            <v>1400000000</v>
          </cell>
          <cell r="M10">
            <v>1400000000</v>
          </cell>
          <cell r="N10">
            <v>1300000000</v>
          </cell>
        </row>
        <row r="11">
          <cell r="K11">
            <v>740000000</v>
          </cell>
          <cell r="L11">
            <v>1500000000</v>
          </cell>
          <cell r="M11">
            <v>1500000000</v>
          </cell>
          <cell r="N11">
            <v>1260000000</v>
          </cell>
        </row>
        <row r="12">
          <cell r="J12">
            <v>65297000000</v>
          </cell>
          <cell r="K12">
            <v>33453000000</v>
          </cell>
        </row>
        <row r="13">
          <cell r="J13">
            <v>300000000</v>
          </cell>
          <cell r="K13">
            <v>2500000000</v>
          </cell>
          <cell r="L13">
            <v>2500000000</v>
          </cell>
          <cell r="M13">
            <v>700000000</v>
          </cell>
        </row>
        <row r="14">
          <cell r="J14">
            <v>1170000000</v>
          </cell>
          <cell r="K14">
            <v>1800000000</v>
          </cell>
          <cell r="L14">
            <v>1800000000</v>
          </cell>
          <cell r="M14">
            <v>1800000000</v>
          </cell>
          <cell r="N14">
            <v>1800000000</v>
          </cell>
        </row>
        <row r="16">
          <cell r="J16">
            <v>2000000000</v>
          </cell>
          <cell r="K16">
            <v>600000000</v>
          </cell>
          <cell r="L16">
            <v>600000000</v>
          </cell>
        </row>
        <row r="17">
          <cell r="K17">
            <v>1600000000</v>
          </cell>
          <cell r="L17">
            <v>1200000000</v>
          </cell>
          <cell r="M17">
            <v>1200000000</v>
          </cell>
          <cell r="N17">
            <v>1200000000</v>
          </cell>
        </row>
        <row r="18">
          <cell r="J18">
            <v>1000000000</v>
          </cell>
          <cell r="K18">
            <v>800000000</v>
          </cell>
        </row>
        <row r="19">
          <cell r="J19">
            <v>0</v>
          </cell>
          <cell r="K19">
            <v>4000000000</v>
          </cell>
          <cell r="L19">
            <v>5000000000</v>
          </cell>
          <cell r="M19">
            <v>3000000000</v>
          </cell>
          <cell r="N19">
            <v>3000000000</v>
          </cell>
        </row>
        <row r="20">
          <cell r="J20">
            <v>600000000</v>
          </cell>
          <cell r="K20">
            <v>800000000</v>
          </cell>
          <cell r="L20">
            <v>800000000</v>
          </cell>
          <cell r="M20">
            <v>800000000</v>
          </cell>
          <cell r="N20">
            <v>800000000</v>
          </cell>
        </row>
        <row r="21">
          <cell r="J21">
            <v>500000000</v>
          </cell>
          <cell r="K21">
            <v>1500000000</v>
          </cell>
          <cell r="L21">
            <v>1500000000</v>
          </cell>
          <cell r="M21">
            <v>1500000000</v>
          </cell>
          <cell r="N21">
            <v>1500000000</v>
          </cell>
        </row>
        <row r="22">
          <cell r="J22">
            <v>400000000</v>
          </cell>
          <cell r="K22">
            <v>1200000000</v>
          </cell>
        </row>
        <row r="23">
          <cell r="J23">
            <v>1000000000</v>
          </cell>
          <cell r="K23">
            <v>4000000000</v>
          </cell>
          <cell r="L23">
            <v>4000000000</v>
          </cell>
          <cell r="M23">
            <v>4000000000</v>
          </cell>
          <cell r="N23">
            <v>4000000000</v>
          </cell>
        </row>
        <row r="24">
          <cell r="J24">
            <v>1000000000</v>
          </cell>
          <cell r="K24">
            <v>2500000000</v>
          </cell>
          <cell r="L24">
            <v>2500000000</v>
          </cell>
          <cell r="M24">
            <v>2000000000</v>
          </cell>
          <cell r="N24">
            <v>500000000</v>
          </cell>
        </row>
        <row r="25">
          <cell r="J25">
            <v>0</v>
          </cell>
          <cell r="K25">
            <v>2800000000</v>
          </cell>
          <cell r="L25">
            <v>1200000000</v>
          </cell>
          <cell r="M25">
            <v>1200000000</v>
          </cell>
          <cell r="N25">
            <v>1200000000</v>
          </cell>
        </row>
        <row r="26">
          <cell r="K26">
            <v>1000000000</v>
          </cell>
          <cell r="L26">
            <v>1000000000</v>
          </cell>
          <cell r="M26">
            <v>1100000000</v>
          </cell>
          <cell r="N26">
            <v>1100000000</v>
          </cell>
        </row>
        <row r="27">
          <cell r="J27">
            <v>2000000000</v>
          </cell>
          <cell r="K27">
            <v>1000000000</v>
          </cell>
          <cell r="L27">
            <v>1000000000</v>
          </cell>
          <cell r="M27">
            <v>1000000000</v>
          </cell>
          <cell r="N27">
            <v>1000000000</v>
          </cell>
        </row>
        <row r="28">
          <cell r="J28">
            <v>1000000000</v>
          </cell>
          <cell r="K28">
            <v>5000000000</v>
          </cell>
          <cell r="L28">
            <v>4200000000</v>
          </cell>
          <cell r="M28">
            <v>4000000000</v>
          </cell>
          <cell r="N28">
            <v>4500000000</v>
          </cell>
        </row>
        <row r="29">
          <cell r="J29">
            <v>1415000000</v>
          </cell>
          <cell r="K29">
            <v>1000000000</v>
          </cell>
          <cell r="L29">
            <v>800000000</v>
          </cell>
        </row>
        <row r="30">
          <cell r="K30">
            <v>1000000000</v>
          </cell>
          <cell r="L30">
            <v>1500000000</v>
          </cell>
          <cell r="M30">
            <v>2000000000</v>
          </cell>
          <cell r="N30">
            <v>2000000000</v>
          </cell>
        </row>
        <row r="31">
          <cell r="J31">
            <v>300000000</v>
          </cell>
          <cell r="K31">
            <v>1000000000</v>
          </cell>
          <cell r="L31">
            <v>1000000000</v>
          </cell>
          <cell r="M31">
            <v>1200000000</v>
          </cell>
        </row>
        <row r="32">
          <cell r="J32">
            <v>1000000000</v>
          </cell>
        </row>
        <row r="33">
          <cell r="J33">
            <v>18559579716</v>
          </cell>
          <cell r="K33">
            <v>22000000000</v>
          </cell>
          <cell r="L33">
            <v>24000000000</v>
          </cell>
          <cell r="M33">
            <v>26000000000</v>
          </cell>
          <cell r="N33">
            <v>26000000000</v>
          </cell>
        </row>
        <row r="34">
          <cell r="J34">
            <v>2094570000</v>
          </cell>
          <cell r="K34">
            <v>8000000000</v>
          </cell>
          <cell r="L34">
            <v>8000000000</v>
          </cell>
          <cell r="M34">
            <v>8500000000</v>
          </cell>
          <cell r="N34">
            <v>8500000000</v>
          </cell>
        </row>
        <row r="35">
          <cell r="J35">
            <v>8096000000</v>
          </cell>
          <cell r="K35">
            <v>12000000000</v>
          </cell>
          <cell r="L35">
            <v>8000000000</v>
          </cell>
          <cell r="M35">
            <v>5000000000</v>
          </cell>
          <cell r="N35">
            <v>4000000000</v>
          </cell>
        </row>
        <row r="36">
          <cell r="J36">
            <v>2500000000</v>
          </cell>
          <cell r="K36">
            <v>700000000</v>
          </cell>
          <cell r="L36">
            <v>700000000</v>
          </cell>
          <cell r="M36">
            <v>700000000</v>
          </cell>
          <cell r="N36">
            <v>700000000</v>
          </cell>
        </row>
        <row r="37">
          <cell r="J37">
            <v>1045271700</v>
          </cell>
          <cell r="K37">
            <v>1200000000</v>
          </cell>
          <cell r="L37">
            <v>1000000000</v>
          </cell>
          <cell r="M37">
            <v>1000000000</v>
          </cell>
          <cell r="N37">
            <v>1000000000</v>
          </cell>
        </row>
        <row r="38">
          <cell r="J38">
            <v>25927012948</v>
          </cell>
          <cell r="K38">
            <v>28000000000</v>
          </cell>
          <cell r="L38">
            <v>35000000000</v>
          </cell>
          <cell r="M38">
            <v>35000000000</v>
          </cell>
          <cell r="N38">
            <v>17500000000</v>
          </cell>
        </row>
        <row r="39">
          <cell r="J39">
            <v>2627826415</v>
          </cell>
          <cell r="K39">
            <v>8000000000</v>
          </cell>
          <cell r="L39">
            <v>8000000000</v>
          </cell>
          <cell r="M39">
            <v>6000000000</v>
          </cell>
          <cell r="N39">
            <v>6000000000</v>
          </cell>
        </row>
        <row r="40">
          <cell r="J40">
            <v>20662000000</v>
          </cell>
          <cell r="K40">
            <v>5338000000</v>
          </cell>
          <cell r="L40">
            <v>8000000000</v>
          </cell>
          <cell r="M40">
            <v>5000000000</v>
          </cell>
          <cell r="N40">
            <v>8000000000</v>
          </cell>
        </row>
        <row r="41">
          <cell r="J41">
            <v>27552000000</v>
          </cell>
          <cell r="K41">
            <v>25000000000</v>
          </cell>
          <cell r="L41">
            <v>25000000000</v>
          </cell>
          <cell r="M41">
            <v>20000000000</v>
          </cell>
          <cell r="N41">
            <v>20000000000</v>
          </cell>
        </row>
        <row r="42">
          <cell r="J42">
            <v>10000000000</v>
          </cell>
          <cell r="K42">
            <v>25000000000</v>
          </cell>
          <cell r="L42">
            <v>28000000000</v>
          </cell>
          <cell r="M42">
            <v>32000000000</v>
          </cell>
          <cell r="N42">
            <v>33000000000</v>
          </cell>
        </row>
        <row r="43">
          <cell r="J43">
            <v>15668000000</v>
          </cell>
          <cell r="K43">
            <v>22000000000</v>
          </cell>
          <cell r="L43">
            <v>26000000000</v>
          </cell>
          <cell r="M43">
            <v>30000000000</v>
          </cell>
          <cell r="N43">
            <v>35000000000</v>
          </cell>
        </row>
        <row r="44">
          <cell r="J44">
            <v>2229000000</v>
          </cell>
          <cell r="K44">
            <v>2500000000</v>
          </cell>
          <cell r="L44">
            <v>2500000000</v>
          </cell>
          <cell r="M44">
            <v>2500000000</v>
          </cell>
          <cell r="N44">
            <v>3000000000</v>
          </cell>
        </row>
        <row r="46">
          <cell r="J46">
            <v>150000000</v>
          </cell>
          <cell r="K46">
            <v>75000000</v>
          </cell>
          <cell r="L46">
            <v>75000000</v>
          </cell>
          <cell r="M46">
            <v>75000000</v>
          </cell>
          <cell r="N46">
            <v>75000000</v>
          </cell>
        </row>
        <row r="47">
          <cell r="J47">
            <v>2000000000</v>
          </cell>
          <cell r="K47">
            <v>900000000</v>
          </cell>
          <cell r="L47">
            <v>1000000000</v>
          </cell>
          <cell r="M47">
            <v>1200000000</v>
          </cell>
          <cell r="N47">
            <v>1200000000</v>
          </cell>
        </row>
        <row r="48">
          <cell r="K48">
            <v>2400000000</v>
          </cell>
          <cell r="L48">
            <v>1600000000</v>
          </cell>
          <cell r="M48">
            <v>2000000000</v>
          </cell>
          <cell r="N48">
            <v>2000000000</v>
          </cell>
        </row>
        <row r="50">
          <cell r="J50">
            <v>3001000000</v>
          </cell>
          <cell r="K50">
            <v>300000000</v>
          </cell>
          <cell r="L50">
            <v>300000000</v>
          </cell>
          <cell r="M50">
            <v>300000000</v>
          </cell>
          <cell r="N50">
            <v>300000000</v>
          </cell>
        </row>
        <row r="51">
          <cell r="J51">
            <v>500000000</v>
          </cell>
        </row>
        <row r="52">
          <cell r="J52">
            <v>1400000000</v>
          </cell>
          <cell r="K52">
            <v>1400000000</v>
          </cell>
          <cell r="L52">
            <v>1600000000</v>
          </cell>
          <cell r="M52">
            <v>1600000000</v>
          </cell>
          <cell r="N52">
            <v>1800000000</v>
          </cell>
        </row>
        <row r="53">
          <cell r="J53">
            <v>200000000</v>
          </cell>
          <cell r="K53">
            <v>55000000</v>
          </cell>
          <cell r="L53">
            <v>60000000</v>
          </cell>
          <cell r="M53">
            <v>65000000</v>
          </cell>
          <cell r="N53">
            <v>70000000</v>
          </cell>
        </row>
        <row r="54">
          <cell r="J54">
            <v>3797000000</v>
          </cell>
          <cell r="K54">
            <v>4024820000</v>
          </cell>
          <cell r="L54">
            <v>4266309200</v>
          </cell>
          <cell r="M54">
            <v>4522287752</v>
          </cell>
          <cell r="N54">
            <v>4793625017.1199999</v>
          </cell>
        </row>
        <row r="55">
          <cell r="J55">
            <v>720000000</v>
          </cell>
          <cell r="K55">
            <v>763200000</v>
          </cell>
          <cell r="L55">
            <v>808992000</v>
          </cell>
          <cell r="M55">
            <v>857531520</v>
          </cell>
          <cell r="N55">
            <v>908983411.20000005</v>
          </cell>
        </row>
      </sheetData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6FB1D0-4DA1-41F1-BB32-18F9F0BAD1FF}" name="Tabla83" displayName="Tabla83" ref="A2:G3" insertRow="1" totalsRowShown="0" headerRowDxfId="9" headerRowBorderDxfId="8">
  <tableColumns count="7">
    <tableColumn id="1" xr3:uid="{7D36083A-C624-4DEB-B2EA-2A317C9470D9}" name="PROGRAMAS" dataDxfId="7"/>
    <tableColumn id="2" xr3:uid="{A1111BAA-5F83-4628-8AFB-E194ADB6FFC4}" name="2021" dataDxfId="6"/>
    <tableColumn id="3" xr3:uid="{94B80B2A-7A78-456A-BD2C-5FA496101E3B}" name="2022" dataDxfId="5"/>
    <tableColumn id="4" xr3:uid="{A9303C3F-FBDB-4F82-B6C5-82BC445A7557}" name="2023" dataDxfId="4"/>
    <tableColumn id="5" xr3:uid="{BE62B685-13BE-4C47-B094-743A6BCA12D2}" name="2024" dataDxfId="3"/>
    <tableColumn id="6" xr3:uid="{FE54D427-E07E-4CE2-A1EE-D26636EB0B4D}" name="2025" dataDxfId="2"/>
    <tableColumn id="7" xr3:uid="{C523D193-099E-4ED9-85FD-844397FD6F13}" name="Total " dataDxfId="1" totalsRowDxfId="0">
      <calculatedColumnFormula>SUM(B3:F3)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3"/>
  <sheetViews>
    <sheetView tabSelected="1" zoomScale="46" zoomScaleNormal="46" workbookViewId="0">
      <pane ySplit="5" topLeftCell="A33" activePane="bottomLeft" state="frozen"/>
      <selection pane="bottomLeft" activeCell="C34" sqref="C34"/>
    </sheetView>
  </sheetViews>
  <sheetFormatPr baseColWidth="10" defaultColWidth="12.42578125" defaultRowHeight="21" x14ac:dyDescent="0.25"/>
  <cols>
    <col min="1" max="1" width="40.140625" style="7" customWidth="1"/>
    <col min="2" max="2" width="39.140625" style="6" customWidth="1"/>
    <col min="3" max="3" width="53.42578125" style="5" customWidth="1"/>
    <col min="4" max="4" width="53.42578125" style="35" hidden="1" customWidth="1"/>
    <col min="5" max="5" width="39.7109375" style="4" hidden="1" customWidth="1"/>
    <col min="6" max="6" width="29.85546875" style="4" hidden="1" customWidth="1"/>
    <col min="7" max="7" width="34.140625" style="4" customWidth="1"/>
    <col min="8" max="8" width="36.85546875" style="4" hidden="1" customWidth="1"/>
    <col min="9" max="9" width="29.85546875" style="4" hidden="1" customWidth="1"/>
    <col min="10" max="10" width="29.7109375" style="4" customWidth="1"/>
    <col min="11" max="12" width="30.28515625" style="4" customWidth="1"/>
    <col min="13" max="13" width="32.85546875" style="4" customWidth="1"/>
    <col min="14" max="14" width="29.42578125" style="4" customWidth="1"/>
    <col min="15" max="15" width="32.85546875" style="4" bestFit="1" customWidth="1"/>
    <col min="16" max="16" width="11.42578125" style="1" customWidth="1"/>
    <col min="17" max="21" width="10.140625" style="1" customWidth="1"/>
    <col min="22" max="22" width="12.5703125" style="2" customWidth="1"/>
    <col min="23" max="23" width="12.5703125" style="1" customWidth="1"/>
    <col min="24" max="16384" width="12.42578125" style="1"/>
  </cols>
  <sheetData>
    <row r="1" spans="1:25" ht="21" hidden="1" customHeight="1" x14ac:dyDescent="0.3">
      <c r="A1" s="74" t="s">
        <v>45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idden="1" x14ac:dyDescent="0.25"/>
    <row r="3" spans="1:25" ht="138.6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s="67" customFormat="1" ht="15.75" customHeight="1" x14ac:dyDescent="0.25">
      <c r="A4" s="72" t="s">
        <v>32</v>
      </c>
      <c r="B4" s="72" t="s">
        <v>31</v>
      </c>
      <c r="C4" s="68" t="s">
        <v>0</v>
      </c>
      <c r="D4" s="68" t="s">
        <v>77</v>
      </c>
      <c r="E4" s="68" t="s">
        <v>78</v>
      </c>
      <c r="F4" s="68" t="s">
        <v>76</v>
      </c>
      <c r="G4" s="68" t="s">
        <v>30</v>
      </c>
      <c r="H4" s="68" t="s">
        <v>137</v>
      </c>
      <c r="I4" s="68" t="s">
        <v>138</v>
      </c>
      <c r="J4" s="68">
        <v>2021</v>
      </c>
      <c r="K4" s="68">
        <v>2022</v>
      </c>
      <c r="L4" s="68">
        <v>2023</v>
      </c>
      <c r="M4" s="68">
        <v>2024</v>
      </c>
      <c r="N4" s="68">
        <v>2025</v>
      </c>
      <c r="O4" s="75" t="s">
        <v>79</v>
      </c>
      <c r="P4" s="65">
        <v>1</v>
      </c>
      <c r="Q4" s="65">
        <v>2</v>
      </c>
      <c r="R4" s="65">
        <v>1</v>
      </c>
      <c r="S4" s="65">
        <v>2</v>
      </c>
      <c r="T4" s="65">
        <v>1</v>
      </c>
      <c r="U4" s="65">
        <v>2</v>
      </c>
      <c r="V4" s="65">
        <v>1</v>
      </c>
      <c r="W4" s="65">
        <v>2</v>
      </c>
      <c r="X4" s="65">
        <v>1</v>
      </c>
      <c r="Y4" s="65">
        <v>2</v>
      </c>
    </row>
    <row r="5" spans="1:25" s="67" customFormat="1" ht="101.1" customHeight="1" x14ac:dyDescent="0.25">
      <c r="A5" s="72"/>
      <c r="B5" s="72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75"/>
      <c r="P5" s="76">
        <v>2021</v>
      </c>
      <c r="Q5" s="76"/>
      <c r="R5" s="76">
        <v>2022</v>
      </c>
      <c r="S5" s="76"/>
      <c r="T5" s="76">
        <v>2023</v>
      </c>
      <c r="U5" s="76"/>
      <c r="V5" s="76">
        <v>2024</v>
      </c>
      <c r="W5" s="76"/>
      <c r="X5" s="76">
        <v>2025</v>
      </c>
      <c r="Y5" s="76"/>
    </row>
    <row r="6" spans="1:25" ht="100.5" customHeight="1" x14ac:dyDescent="0.25">
      <c r="A6" s="36" t="s">
        <v>22</v>
      </c>
      <c r="B6" s="37" t="s">
        <v>28</v>
      </c>
      <c r="C6" s="38" t="s">
        <v>80</v>
      </c>
      <c r="D6" s="39" t="s">
        <v>81</v>
      </c>
      <c r="E6" s="40">
        <v>2000000000</v>
      </c>
      <c r="F6" s="13">
        <f t="shared" ref="F6:F56" si="0">+E6+G6</f>
        <v>80000000000</v>
      </c>
      <c r="G6" s="13">
        <f t="shared" ref="G6:G38" si="1">SUM(J6:N6)</f>
        <v>78000000000</v>
      </c>
      <c r="H6" s="17">
        <v>1</v>
      </c>
      <c r="I6" s="13">
        <f>+G6*H6</f>
        <v>78000000000</v>
      </c>
      <c r="J6" s="13">
        <v>10000000000</v>
      </c>
      <c r="K6" s="13">
        <v>10000000000</v>
      </c>
      <c r="L6" s="13">
        <v>20000000000</v>
      </c>
      <c r="M6" s="13">
        <v>20000000000</v>
      </c>
      <c r="N6" s="13">
        <v>18000000000</v>
      </c>
      <c r="O6" s="41" t="s">
        <v>82</v>
      </c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86.25" customHeight="1" x14ac:dyDescent="0.25">
      <c r="A7" s="36" t="s">
        <v>22</v>
      </c>
      <c r="B7" s="37" t="s">
        <v>28</v>
      </c>
      <c r="C7" s="38" t="s">
        <v>61</v>
      </c>
      <c r="D7" s="39"/>
      <c r="E7" s="13"/>
      <c r="F7" s="13">
        <f>+E7+G7</f>
        <v>250000000</v>
      </c>
      <c r="G7" s="13">
        <f>SUM(J7:N7)</f>
        <v>250000000</v>
      </c>
      <c r="H7" s="17">
        <v>1</v>
      </c>
      <c r="I7" s="13">
        <f>+G7*H7</f>
        <v>250000000</v>
      </c>
      <c r="J7" s="13">
        <v>250000000</v>
      </c>
      <c r="K7" s="13"/>
      <c r="L7" s="13"/>
      <c r="M7" s="13"/>
      <c r="N7" s="13"/>
      <c r="O7" s="41" t="s">
        <v>82</v>
      </c>
      <c r="P7" s="15"/>
      <c r="Q7" s="14"/>
      <c r="R7" s="12"/>
      <c r="S7" s="12"/>
      <c r="T7" s="12"/>
      <c r="U7" s="12"/>
      <c r="V7" s="10"/>
      <c r="W7" s="9"/>
      <c r="X7" s="9"/>
      <c r="Y7" s="9"/>
    </row>
    <row r="8" spans="1:25" ht="45.75" customHeight="1" x14ac:dyDescent="0.25">
      <c r="A8" s="36" t="s">
        <v>22</v>
      </c>
      <c r="B8" s="37" t="s">
        <v>28</v>
      </c>
      <c r="C8" s="42" t="s">
        <v>62</v>
      </c>
      <c r="D8" s="43"/>
      <c r="E8" s="13"/>
      <c r="F8" s="13">
        <f>+E8+G8</f>
        <v>5000000000</v>
      </c>
      <c r="G8" s="13">
        <f>SUM(J8:N8)</f>
        <v>5000000000</v>
      </c>
      <c r="H8" s="17">
        <v>1</v>
      </c>
      <c r="I8" s="13">
        <f>+G8*H8</f>
        <v>5000000000</v>
      </c>
      <c r="J8" s="13">
        <v>600000000</v>
      </c>
      <c r="K8" s="13">
        <v>650000000</v>
      </c>
      <c r="L8" s="13">
        <v>1300000000</v>
      </c>
      <c r="M8" s="13">
        <v>1300000000</v>
      </c>
      <c r="N8" s="13">
        <v>1150000000</v>
      </c>
      <c r="O8" s="41" t="s">
        <v>82</v>
      </c>
      <c r="P8" s="14"/>
      <c r="Q8" s="15"/>
      <c r="R8" s="15"/>
      <c r="S8" s="15"/>
      <c r="T8" s="15"/>
      <c r="U8" s="15"/>
      <c r="V8" s="15"/>
      <c r="W8" s="15"/>
      <c r="X8" s="15"/>
      <c r="Y8" s="15"/>
    </row>
    <row r="9" spans="1:25" ht="103.5" customHeight="1" x14ac:dyDescent="0.25">
      <c r="A9" s="36" t="s">
        <v>22</v>
      </c>
      <c r="B9" s="37" t="s">
        <v>28</v>
      </c>
      <c r="C9" s="44" t="s">
        <v>75</v>
      </c>
      <c r="D9" s="45"/>
      <c r="E9" s="13"/>
      <c r="F9" s="13">
        <f>+E9+G9</f>
        <v>300000000</v>
      </c>
      <c r="G9" s="13">
        <f>SUM(J9:N9)</f>
        <v>300000000</v>
      </c>
      <c r="H9" s="17">
        <v>1</v>
      </c>
      <c r="I9" s="13">
        <f>+G9*H9</f>
        <v>300000000</v>
      </c>
      <c r="J9" s="13">
        <v>300000000</v>
      </c>
      <c r="K9" s="13"/>
      <c r="L9" s="13"/>
      <c r="M9" s="13"/>
      <c r="N9" s="13"/>
      <c r="O9" s="41" t="s">
        <v>82</v>
      </c>
      <c r="P9" s="14"/>
      <c r="Q9" s="15"/>
      <c r="R9" s="9"/>
      <c r="S9" s="12"/>
      <c r="T9" s="12"/>
      <c r="U9" s="12"/>
      <c r="V9" s="10"/>
      <c r="W9" s="9"/>
      <c r="X9" s="9"/>
      <c r="Y9" s="9"/>
    </row>
    <row r="10" spans="1:25" ht="94.5" customHeight="1" x14ac:dyDescent="0.25">
      <c r="A10" s="36" t="s">
        <v>22</v>
      </c>
      <c r="B10" s="37" t="s">
        <v>28</v>
      </c>
      <c r="C10" s="38" t="s">
        <v>29</v>
      </c>
      <c r="D10" s="39"/>
      <c r="E10" s="13"/>
      <c r="F10" s="13">
        <f>+E10+G10</f>
        <v>88000000000</v>
      </c>
      <c r="G10" s="13">
        <f>SUM(J10:N10)</f>
        <v>88000000000</v>
      </c>
      <c r="H10" s="17">
        <v>1</v>
      </c>
      <c r="I10" s="13">
        <f>+G10*H10</f>
        <v>88000000000</v>
      </c>
      <c r="J10" s="13"/>
      <c r="K10" s="13">
        <v>13000000000</v>
      </c>
      <c r="L10" s="13">
        <v>26000000000</v>
      </c>
      <c r="M10" s="13">
        <v>26000000000</v>
      </c>
      <c r="N10" s="13">
        <v>23000000000</v>
      </c>
      <c r="O10" s="41" t="s">
        <v>82</v>
      </c>
      <c r="P10" s="9"/>
      <c r="Q10" s="9"/>
      <c r="R10" s="15"/>
      <c r="S10" s="15"/>
      <c r="T10" s="15"/>
      <c r="U10" s="15"/>
      <c r="V10" s="15"/>
      <c r="W10" s="15"/>
      <c r="X10" s="15"/>
      <c r="Y10" s="15"/>
    </row>
    <row r="11" spans="1:25" ht="74.25" customHeight="1" x14ac:dyDescent="0.35">
      <c r="A11" s="36" t="s">
        <v>22</v>
      </c>
      <c r="B11" s="37" t="s">
        <v>28</v>
      </c>
      <c r="C11" s="46" t="s">
        <v>63</v>
      </c>
      <c r="D11" s="47" t="s">
        <v>83</v>
      </c>
      <c r="E11" s="13">
        <v>120000000</v>
      </c>
      <c r="F11" s="13">
        <f t="shared" si="0"/>
        <v>5520000000</v>
      </c>
      <c r="G11" s="13">
        <f t="shared" si="1"/>
        <v>5400000000</v>
      </c>
      <c r="H11" s="17">
        <v>1</v>
      </c>
      <c r="I11" s="13">
        <f t="shared" ref="I11:I56" si="2">+G11*H11</f>
        <v>5400000000</v>
      </c>
      <c r="J11" s="13">
        <v>600000000</v>
      </c>
      <c r="K11" s="13">
        <v>700000000</v>
      </c>
      <c r="L11" s="13">
        <v>1400000000</v>
      </c>
      <c r="M11" s="13">
        <v>1400000000</v>
      </c>
      <c r="N11" s="13">
        <v>1300000000</v>
      </c>
      <c r="O11" s="41" t="s">
        <v>82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57.6" customHeight="1" x14ac:dyDescent="0.25">
      <c r="A12" s="36" t="s">
        <v>22</v>
      </c>
      <c r="B12" s="37" t="s">
        <v>28</v>
      </c>
      <c r="C12" s="48" t="s">
        <v>64</v>
      </c>
      <c r="D12" s="49"/>
      <c r="E12" s="13"/>
      <c r="F12" s="13">
        <f>+E12+G12</f>
        <v>5000000000</v>
      </c>
      <c r="G12" s="13">
        <f>SUM(J12:N12)</f>
        <v>5000000000</v>
      </c>
      <c r="H12" s="17">
        <v>1</v>
      </c>
      <c r="I12" s="13">
        <f>+G12*H12</f>
        <v>5000000000</v>
      </c>
      <c r="J12" s="13"/>
      <c r="K12" s="13">
        <v>740000000</v>
      </c>
      <c r="L12" s="13">
        <v>1500000000</v>
      </c>
      <c r="M12" s="13">
        <v>1500000000</v>
      </c>
      <c r="N12" s="13">
        <v>1260000000</v>
      </c>
      <c r="O12" s="41" t="s">
        <v>84</v>
      </c>
      <c r="P12" s="12"/>
      <c r="Q12" s="12"/>
      <c r="R12" s="15"/>
      <c r="S12" s="15"/>
      <c r="T12" s="15"/>
      <c r="U12" s="15"/>
      <c r="V12" s="15"/>
      <c r="W12" s="15"/>
      <c r="X12" s="15"/>
      <c r="Y12" s="15"/>
    </row>
    <row r="13" spans="1:25" ht="85.5" customHeight="1" x14ac:dyDescent="0.25">
      <c r="A13" s="36" t="s">
        <v>22</v>
      </c>
      <c r="B13" s="37" t="s">
        <v>27</v>
      </c>
      <c r="C13" s="44" t="s">
        <v>46</v>
      </c>
      <c r="D13" s="45"/>
      <c r="E13" s="27">
        <v>11763000000</v>
      </c>
      <c r="F13" s="13">
        <f t="shared" si="0"/>
        <v>110513000000</v>
      </c>
      <c r="G13" s="13">
        <f t="shared" si="1"/>
        <v>98750000000</v>
      </c>
      <c r="H13" s="17">
        <v>1</v>
      </c>
      <c r="I13" s="13">
        <f t="shared" si="2"/>
        <v>98750000000</v>
      </c>
      <c r="J13" s="13">
        <v>65297000000</v>
      </c>
      <c r="K13" s="13">
        <v>33453000000</v>
      </c>
      <c r="L13" s="13"/>
      <c r="M13" s="13"/>
      <c r="N13" s="13"/>
      <c r="O13" s="41" t="s">
        <v>85</v>
      </c>
      <c r="P13" s="15"/>
      <c r="Q13" s="15"/>
      <c r="R13" s="15"/>
      <c r="S13" s="15"/>
      <c r="T13" s="9"/>
      <c r="U13" s="9"/>
      <c r="V13" s="9"/>
      <c r="W13" s="9"/>
      <c r="X13" s="9"/>
      <c r="Y13" s="9"/>
    </row>
    <row r="14" spans="1:25" ht="63" x14ac:dyDescent="0.25">
      <c r="A14" s="36" t="s">
        <v>22</v>
      </c>
      <c r="B14" s="37" t="s">
        <v>27</v>
      </c>
      <c r="C14" s="48" t="s">
        <v>72</v>
      </c>
      <c r="D14" s="49"/>
      <c r="E14" s="13"/>
      <c r="F14" s="13">
        <f t="shared" si="0"/>
        <v>6000000000</v>
      </c>
      <c r="G14" s="13">
        <f t="shared" si="1"/>
        <v>6000000000</v>
      </c>
      <c r="H14" s="17">
        <v>1</v>
      </c>
      <c r="I14" s="13">
        <f t="shared" si="2"/>
        <v>6000000000</v>
      </c>
      <c r="J14" s="13">
        <v>300000000</v>
      </c>
      <c r="K14" s="13">
        <v>2500000000</v>
      </c>
      <c r="L14" s="13">
        <v>2500000000</v>
      </c>
      <c r="M14" s="13">
        <v>700000000</v>
      </c>
      <c r="N14" s="13"/>
      <c r="O14" s="41" t="s">
        <v>86</v>
      </c>
      <c r="P14" s="14"/>
      <c r="Q14" s="14"/>
      <c r="R14" s="14"/>
      <c r="S14" s="14"/>
      <c r="T14" s="15"/>
      <c r="U14" s="15"/>
      <c r="V14" s="15"/>
      <c r="W14" s="15"/>
      <c r="X14" s="9"/>
      <c r="Y14" s="9"/>
    </row>
    <row r="15" spans="1:25" ht="54" customHeight="1" x14ac:dyDescent="0.25">
      <c r="A15" s="36" t="s">
        <v>22</v>
      </c>
      <c r="B15" s="37" t="s">
        <v>27</v>
      </c>
      <c r="C15" s="38" t="s">
        <v>73</v>
      </c>
      <c r="D15" s="39"/>
      <c r="E15" s="13"/>
      <c r="F15" s="13">
        <f>+E15+G15</f>
        <v>8370000000</v>
      </c>
      <c r="G15" s="13">
        <f>SUM(J15:N15)</f>
        <v>8370000000</v>
      </c>
      <c r="H15" s="17">
        <v>1</v>
      </c>
      <c r="I15" s="13">
        <f>+G15*H15</f>
        <v>8370000000</v>
      </c>
      <c r="J15" s="13">
        <v>1170000000</v>
      </c>
      <c r="K15" s="13">
        <v>1800000000</v>
      </c>
      <c r="L15" s="13">
        <v>1800000000</v>
      </c>
      <c r="M15" s="13">
        <v>1800000000</v>
      </c>
      <c r="N15" s="13">
        <v>1800000000</v>
      </c>
      <c r="O15" s="41" t="s">
        <v>87</v>
      </c>
      <c r="P15" s="14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68.25" customHeight="1" x14ac:dyDescent="0.25">
      <c r="A16" s="36" t="s">
        <v>22</v>
      </c>
      <c r="B16" s="37" t="s">
        <v>27</v>
      </c>
      <c r="C16" s="38" t="s">
        <v>135</v>
      </c>
      <c r="D16" s="39" t="s">
        <v>88</v>
      </c>
      <c r="E16" s="13">
        <v>2000000000</v>
      </c>
      <c r="F16" s="13">
        <f>+E16+G16</f>
        <v>2000000000</v>
      </c>
      <c r="G16" s="13">
        <f>SUM(J16:N16)</f>
        <v>0</v>
      </c>
      <c r="H16" s="17">
        <v>1</v>
      </c>
      <c r="I16" s="13">
        <f>+G16*H16</f>
        <v>0</v>
      </c>
      <c r="J16" s="13"/>
      <c r="K16" s="13"/>
      <c r="L16" s="13"/>
      <c r="M16" s="13"/>
      <c r="N16" s="13"/>
      <c r="O16" s="41" t="s">
        <v>82</v>
      </c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23.25" x14ac:dyDescent="0.25">
      <c r="A17" s="36" t="s">
        <v>22</v>
      </c>
      <c r="B17" s="37" t="s">
        <v>27</v>
      </c>
      <c r="C17" s="38" t="s">
        <v>33</v>
      </c>
      <c r="D17" s="39"/>
      <c r="E17" s="13"/>
      <c r="F17" s="13">
        <f t="shared" si="0"/>
        <v>3200000000</v>
      </c>
      <c r="G17" s="13">
        <f t="shared" si="1"/>
        <v>3200000000</v>
      </c>
      <c r="H17" s="17">
        <v>1</v>
      </c>
      <c r="I17" s="13">
        <f t="shared" si="2"/>
        <v>3200000000</v>
      </c>
      <c r="J17" s="13">
        <v>2000000000</v>
      </c>
      <c r="K17" s="13">
        <v>600000000</v>
      </c>
      <c r="L17" s="13">
        <v>600000000</v>
      </c>
      <c r="M17" s="13"/>
      <c r="N17" s="13"/>
      <c r="O17" s="41" t="s">
        <v>82</v>
      </c>
      <c r="P17" s="15"/>
      <c r="Q17" s="15"/>
      <c r="R17" s="15"/>
      <c r="S17" s="15"/>
      <c r="T17" s="15"/>
      <c r="U17" s="15"/>
      <c r="V17" s="9"/>
      <c r="W17" s="9"/>
      <c r="X17" s="9"/>
      <c r="Y17" s="9"/>
    </row>
    <row r="18" spans="1:25" ht="42" x14ac:dyDescent="0.25">
      <c r="A18" s="36" t="s">
        <v>22</v>
      </c>
      <c r="B18" s="37" t="s">
        <v>27</v>
      </c>
      <c r="C18" s="38" t="s">
        <v>74</v>
      </c>
      <c r="D18" s="39"/>
      <c r="E18" s="13"/>
      <c r="F18" s="13">
        <f t="shared" si="0"/>
        <v>5200000000</v>
      </c>
      <c r="G18" s="13">
        <f t="shared" si="1"/>
        <v>5200000000</v>
      </c>
      <c r="H18" s="17">
        <v>1</v>
      </c>
      <c r="I18" s="13">
        <f t="shared" si="2"/>
        <v>5200000000</v>
      </c>
      <c r="J18" s="13"/>
      <c r="K18" s="13">
        <v>1600000000</v>
      </c>
      <c r="L18" s="13">
        <v>1200000000</v>
      </c>
      <c r="M18" s="13">
        <v>1200000000</v>
      </c>
      <c r="N18" s="13">
        <v>1200000000</v>
      </c>
      <c r="O18" s="41" t="s">
        <v>82</v>
      </c>
      <c r="P18" s="12"/>
      <c r="Q18" s="9"/>
      <c r="R18" s="15"/>
      <c r="S18" s="15"/>
      <c r="T18" s="15"/>
      <c r="U18" s="15"/>
      <c r="V18" s="15"/>
      <c r="W18" s="15"/>
      <c r="X18" s="15"/>
      <c r="Y18" s="9"/>
    </row>
    <row r="19" spans="1:25" ht="63" x14ac:dyDescent="0.25">
      <c r="A19" s="36" t="s">
        <v>22</v>
      </c>
      <c r="B19" s="37" t="s">
        <v>23</v>
      </c>
      <c r="C19" s="38" t="s">
        <v>89</v>
      </c>
      <c r="D19" s="39"/>
      <c r="E19" s="13">
        <v>0</v>
      </c>
      <c r="F19" s="13">
        <f t="shared" si="0"/>
        <v>1800000000</v>
      </c>
      <c r="G19" s="13">
        <f t="shared" si="1"/>
        <v>1800000000</v>
      </c>
      <c r="H19" s="17">
        <v>1</v>
      </c>
      <c r="I19" s="13">
        <f t="shared" si="2"/>
        <v>1800000000</v>
      </c>
      <c r="J19" s="25">
        <v>1000000000</v>
      </c>
      <c r="K19" s="25">
        <v>800000000</v>
      </c>
      <c r="L19" s="25"/>
      <c r="M19" s="25"/>
      <c r="N19" s="25"/>
      <c r="O19" s="41" t="s">
        <v>82</v>
      </c>
      <c r="P19" s="15"/>
      <c r="Q19" s="15"/>
      <c r="R19" s="15"/>
      <c r="S19" s="15"/>
      <c r="T19" s="9"/>
      <c r="U19" s="9"/>
      <c r="V19" s="10"/>
      <c r="W19" s="9"/>
      <c r="X19" s="9"/>
      <c r="Y19" s="9"/>
    </row>
    <row r="20" spans="1:25" ht="85.5" customHeight="1" x14ac:dyDescent="0.25">
      <c r="A20" s="36" t="s">
        <v>22</v>
      </c>
      <c r="B20" s="37" t="s">
        <v>23</v>
      </c>
      <c r="C20" s="50" t="s">
        <v>47</v>
      </c>
      <c r="D20" s="51"/>
      <c r="E20" s="26"/>
      <c r="F20" s="13">
        <f t="shared" si="0"/>
        <v>15000000000</v>
      </c>
      <c r="G20" s="13">
        <f t="shared" si="1"/>
        <v>15000000000</v>
      </c>
      <c r="H20" s="17">
        <v>1</v>
      </c>
      <c r="I20" s="13">
        <f t="shared" si="2"/>
        <v>15000000000</v>
      </c>
      <c r="J20" s="13">
        <v>0</v>
      </c>
      <c r="K20" s="13">
        <v>4000000000</v>
      </c>
      <c r="L20" s="13">
        <v>5000000000</v>
      </c>
      <c r="M20" s="13">
        <v>3000000000</v>
      </c>
      <c r="N20" s="13">
        <v>3000000000</v>
      </c>
      <c r="O20" s="41" t="s">
        <v>82</v>
      </c>
      <c r="P20" s="9"/>
      <c r="Q20" s="9"/>
      <c r="R20" s="15"/>
      <c r="S20" s="15"/>
      <c r="T20" s="15"/>
      <c r="U20" s="15"/>
      <c r="V20" s="15"/>
      <c r="W20" s="15"/>
      <c r="X20" s="15"/>
      <c r="Y20" s="15"/>
    </row>
    <row r="21" spans="1:25" ht="54" customHeight="1" x14ac:dyDescent="0.25">
      <c r="A21" s="36" t="s">
        <v>22</v>
      </c>
      <c r="B21" s="37" t="s">
        <v>23</v>
      </c>
      <c r="C21" s="38" t="s">
        <v>60</v>
      </c>
      <c r="D21" s="39"/>
      <c r="E21" s="13"/>
      <c r="F21" s="13">
        <f>+E21+G21</f>
        <v>3800000000</v>
      </c>
      <c r="G21" s="13">
        <f>SUM(J21:N21)</f>
        <v>3800000000</v>
      </c>
      <c r="H21" s="17">
        <v>1</v>
      </c>
      <c r="I21" s="13">
        <f>+G21*H21</f>
        <v>3800000000</v>
      </c>
      <c r="J21" s="13">
        <v>600000000</v>
      </c>
      <c r="K21" s="13">
        <v>800000000</v>
      </c>
      <c r="L21" s="13">
        <v>800000000</v>
      </c>
      <c r="M21" s="13">
        <v>800000000</v>
      </c>
      <c r="N21" s="27">
        <v>800000000</v>
      </c>
      <c r="O21" s="41" t="s">
        <v>82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91.5" customHeight="1" x14ac:dyDescent="0.25">
      <c r="A22" s="36" t="s">
        <v>22</v>
      </c>
      <c r="B22" s="37" t="s">
        <v>23</v>
      </c>
      <c r="C22" s="50" t="s">
        <v>48</v>
      </c>
      <c r="D22" s="52"/>
      <c r="E22" s="13"/>
      <c r="F22" s="13">
        <f>+E22+G22</f>
        <v>6500000000</v>
      </c>
      <c r="G22" s="13">
        <f>SUM(J22:N22)</f>
        <v>6500000000</v>
      </c>
      <c r="H22" s="17">
        <v>1</v>
      </c>
      <c r="I22" s="13">
        <f>+G22*H22</f>
        <v>6500000000</v>
      </c>
      <c r="J22" s="13">
        <v>500000000</v>
      </c>
      <c r="K22" s="13">
        <v>1500000000</v>
      </c>
      <c r="L22" s="13">
        <v>1500000000</v>
      </c>
      <c r="M22" s="13">
        <v>1500000000</v>
      </c>
      <c r="N22" s="27">
        <v>1500000000</v>
      </c>
      <c r="O22" s="41" t="s">
        <v>90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46.5" x14ac:dyDescent="0.25">
      <c r="A23" s="36" t="s">
        <v>22</v>
      </c>
      <c r="B23" s="37" t="s">
        <v>23</v>
      </c>
      <c r="C23" s="42" t="s">
        <v>24</v>
      </c>
      <c r="D23" s="43"/>
      <c r="E23" s="13"/>
      <c r="F23" s="13">
        <f t="shared" si="0"/>
        <v>1600000000</v>
      </c>
      <c r="G23" s="13">
        <f t="shared" si="1"/>
        <v>1600000000</v>
      </c>
      <c r="H23" s="17">
        <v>1</v>
      </c>
      <c r="I23" s="13">
        <f t="shared" si="2"/>
        <v>1600000000</v>
      </c>
      <c r="J23" s="13">
        <v>400000000</v>
      </c>
      <c r="K23" s="13">
        <v>1200000000</v>
      </c>
      <c r="L23" s="13"/>
      <c r="M23" s="13"/>
      <c r="N23" s="13"/>
      <c r="O23" s="41" t="s">
        <v>90</v>
      </c>
      <c r="P23" s="15"/>
      <c r="Q23" s="15"/>
      <c r="R23" s="15"/>
      <c r="S23" s="15"/>
      <c r="T23" s="9"/>
      <c r="U23" s="9"/>
      <c r="V23" s="9"/>
      <c r="W23" s="9"/>
      <c r="X23" s="9"/>
      <c r="Y23" s="9"/>
    </row>
    <row r="24" spans="1:25" ht="42" x14ac:dyDescent="0.25">
      <c r="A24" s="36" t="s">
        <v>26</v>
      </c>
      <c r="B24" s="36" t="s">
        <v>26</v>
      </c>
      <c r="C24" s="38" t="s">
        <v>25</v>
      </c>
      <c r="D24" s="39"/>
      <c r="E24" s="20"/>
      <c r="F24" s="13">
        <f>+E24+G24</f>
        <v>17000000000</v>
      </c>
      <c r="G24" s="13">
        <f>SUM(J24:N24)</f>
        <v>17000000000</v>
      </c>
      <c r="H24" s="17">
        <v>1</v>
      </c>
      <c r="I24" s="13">
        <f>+G24*H24</f>
        <v>17000000000</v>
      </c>
      <c r="J24" s="20">
        <v>1000000000</v>
      </c>
      <c r="K24" s="20">
        <v>4000000000</v>
      </c>
      <c r="L24" s="20">
        <v>4000000000</v>
      </c>
      <c r="M24" s="20">
        <v>4000000000</v>
      </c>
      <c r="N24" s="20">
        <v>4000000000</v>
      </c>
      <c r="O24" s="41" t="s">
        <v>91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63" x14ac:dyDescent="0.25">
      <c r="A25" s="36" t="s">
        <v>20</v>
      </c>
      <c r="B25" s="37" t="s">
        <v>21</v>
      </c>
      <c r="C25" s="38" t="s">
        <v>92</v>
      </c>
      <c r="D25" s="39" t="s">
        <v>93</v>
      </c>
      <c r="E25" s="13">
        <v>500000000</v>
      </c>
      <c r="F25" s="13">
        <f t="shared" si="0"/>
        <v>9000000000</v>
      </c>
      <c r="G25" s="13">
        <f t="shared" si="1"/>
        <v>8500000000</v>
      </c>
      <c r="H25" s="17">
        <v>1</v>
      </c>
      <c r="I25" s="13">
        <f t="shared" si="2"/>
        <v>8500000000</v>
      </c>
      <c r="J25" s="13">
        <v>1000000000</v>
      </c>
      <c r="K25" s="13">
        <v>2500000000</v>
      </c>
      <c r="L25" s="13">
        <v>2500000000</v>
      </c>
      <c r="M25" s="13">
        <v>2000000000</v>
      </c>
      <c r="N25" s="13">
        <v>500000000</v>
      </c>
      <c r="O25" s="41" t="s">
        <v>82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63" x14ac:dyDescent="0.25">
      <c r="A26" s="36" t="s">
        <v>20</v>
      </c>
      <c r="B26" s="37" t="s">
        <v>19</v>
      </c>
      <c r="C26" s="38" t="s">
        <v>65</v>
      </c>
      <c r="D26" s="39"/>
      <c r="E26" s="13"/>
      <c r="F26" s="13">
        <f t="shared" si="0"/>
        <v>6400000000</v>
      </c>
      <c r="G26" s="13">
        <f t="shared" si="1"/>
        <v>6400000000</v>
      </c>
      <c r="H26" s="17">
        <v>1</v>
      </c>
      <c r="I26" s="13">
        <f t="shared" si="2"/>
        <v>6400000000</v>
      </c>
      <c r="J26" s="13">
        <v>0</v>
      </c>
      <c r="K26" s="13">
        <v>2800000000</v>
      </c>
      <c r="L26" s="13">
        <v>1200000000</v>
      </c>
      <c r="M26" s="13">
        <v>1200000000</v>
      </c>
      <c r="N26" s="27">
        <v>1200000000</v>
      </c>
      <c r="O26" s="41" t="s">
        <v>94</v>
      </c>
      <c r="P26" s="9"/>
      <c r="Q26" s="9"/>
      <c r="R26" s="15"/>
      <c r="S26" s="15"/>
      <c r="T26" s="15"/>
      <c r="U26" s="18"/>
      <c r="V26" s="29"/>
      <c r="W26" s="15"/>
      <c r="X26" s="15"/>
      <c r="Y26" s="15"/>
    </row>
    <row r="27" spans="1:25" ht="51.75" customHeight="1" x14ac:dyDescent="0.25">
      <c r="A27" s="36" t="s">
        <v>20</v>
      </c>
      <c r="B27" s="37" t="s">
        <v>19</v>
      </c>
      <c r="C27" s="38" t="s">
        <v>18</v>
      </c>
      <c r="D27" s="39"/>
      <c r="E27" s="13">
        <v>0</v>
      </c>
      <c r="F27" s="13">
        <f t="shared" si="0"/>
        <v>4200000000</v>
      </c>
      <c r="G27" s="13">
        <f t="shared" si="1"/>
        <v>4200000000</v>
      </c>
      <c r="H27" s="17">
        <v>1</v>
      </c>
      <c r="I27" s="13">
        <f t="shared" si="2"/>
        <v>4200000000</v>
      </c>
      <c r="J27" s="13"/>
      <c r="K27" s="13">
        <v>1000000000</v>
      </c>
      <c r="L27" s="13">
        <v>1000000000</v>
      </c>
      <c r="M27" s="13">
        <v>1100000000</v>
      </c>
      <c r="N27" s="13">
        <v>1100000000</v>
      </c>
      <c r="O27" s="41" t="s">
        <v>94</v>
      </c>
      <c r="P27" s="9"/>
      <c r="Q27" s="9"/>
      <c r="R27" s="15"/>
      <c r="S27" s="15"/>
      <c r="T27" s="15"/>
      <c r="U27" s="18"/>
      <c r="V27" s="18"/>
      <c r="W27" s="18"/>
      <c r="X27" s="18"/>
      <c r="Y27" s="18"/>
    </row>
    <row r="28" spans="1:25" ht="105.75" customHeight="1" x14ac:dyDescent="0.25">
      <c r="A28" s="36" t="s">
        <v>68</v>
      </c>
      <c r="B28" s="37" t="s">
        <v>69</v>
      </c>
      <c r="C28" s="48" t="s">
        <v>66</v>
      </c>
      <c r="D28" s="49"/>
      <c r="E28" s="13"/>
      <c r="F28" s="13">
        <f t="shared" si="0"/>
        <v>6000000000</v>
      </c>
      <c r="G28" s="13">
        <f t="shared" si="1"/>
        <v>6000000000</v>
      </c>
      <c r="H28" s="17">
        <v>1</v>
      </c>
      <c r="I28" s="13">
        <f t="shared" si="2"/>
        <v>6000000000</v>
      </c>
      <c r="J28" s="13">
        <v>2000000000</v>
      </c>
      <c r="K28" s="13">
        <v>1000000000</v>
      </c>
      <c r="L28" s="13">
        <v>1000000000</v>
      </c>
      <c r="M28" s="13">
        <v>1000000000</v>
      </c>
      <c r="N28" s="13">
        <v>1000000000</v>
      </c>
      <c r="O28" s="41" t="s">
        <v>82</v>
      </c>
      <c r="P28" s="15"/>
      <c r="Q28" s="15"/>
      <c r="R28" s="15"/>
      <c r="S28" s="15"/>
      <c r="T28" s="15"/>
      <c r="U28" s="18"/>
      <c r="V28" s="29"/>
      <c r="W28" s="15"/>
      <c r="X28" s="15"/>
      <c r="Y28" s="15"/>
    </row>
    <row r="29" spans="1:25" ht="114" customHeight="1" x14ac:dyDescent="0.25">
      <c r="A29" s="36" t="s">
        <v>68</v>
      </c>
      <c r="B29" s="37" t="s">
        <v>70</v>
      </c>
      <c r="C29" s="38" t="s">
        <v>56</v>
      </c>
      <c r="D29" s="39"/>
      <c r="E29" s="13"/>
      <c r="F29" s="13">
        <f t="shared" si="0"/>
        <v>18700000000</v>
      </c>
      <c r="G29" s="13">
        <f t="shared" si="1"/>
        <v>18700000000</v>
      </c>
      <c r="H29" s="17">
        <v>0.8</v>
      </c>
      <c r="I29" s="13">
        <f t="shared" si="2"/>
        <v>14960000000</v>
      </c>
      <c r="J29" s="13">
        <v>1000000000</v>
      </c>
      <c r="K29" s="13">
        <v>5000000000</v>
      </c>
      <c r="L29" s="13">
        <v>4200000000</v>
      </c>
      <c r="M29" s="13">
        <v>4000000000</v>
      </c>
      <c r="N29" s="13">
        <v>4500000000</v>
      </c>
      <c r="O29" s="53" t="s">
        <v>95</v>
      </c>
      <c r="P29" s="15"/>
      <c r="Q29" s="15"/>
      <c r="R29" s="15"/>
      <c r="S29" s="15"/>
      <c r="T29" s="15"/>
      <c r="U29" s="18"/>
      <c r="V29" s="18"/>
      <c r="W29" s="18"/>
      <c r="X29" s="18"/>
      <c r="Y29" s="18"/>
    </row>
    <row r="30" spans="1:25" ht="66.75" customHeight="1" x14ac:dyDescent="0.25">
      <c r="A30" s="36" t="s">
        <v>68</v>
      </c>
      <c r="B30" s="37" t="s">
        <v>70</v>
      </c>
      <c r="C30" s="38" t="s">
        <v>55</v>
      </c>
      <c r="D30" s="39"/>
      <c r="E30" s="13"/>
      <c r="F30" s="13">
        <f t="shared" si="0"/>
        <v>3215000000</v>
      </c>
      <c r="G30" s="13">
        <f t="shared" si="1"/>
        <v>3215000000</v>
      </c>
      <c r="H30" s="17">
        <v>0</v>
      </c>
      <c r="I30" s="13">
        <f t="shared" si="2"/>
        <v>0</v>
      </c>
      <c r="J30" s="13">
        <v>1415000000</v>
      </c>
      <c r="K30" s="13">
        <v>1000000000</v>
      </c>
      <c r="L30" s="13">
        <v>800000000</v>
      </c>
      <c r="M30" s="13"/>
      <c r="N30" s="13"/>
      <c r="O30" s="53" t="s">
        <v>82</v>
      </c>
      <c r="P30" s="15"/>
      <c r="Q30" s="15"/>
      <c r="R30" s="15"/>
      <c r="S30" s="15"/>
      <c r="T30" s="15"/>
      <c r="U30" s="15"/>
      <c r="V30" s="10"/>
      <c r="W30" s="9"/>
      <c r="X30" s="9"/>
      <c r="Y30" s="9"/>
    </row>
    <row r="31" spans="1:25" ht="70.5" customHeight="1" x14ac:dyDescent="0.25">
      <c r="A31" s="36" t="s">
        <v>68</v>
      </c>
      <c r="B31" s="37" t="s">
        <v>70</v>
      </c>
      <c r="C31" s="38" t="s">
        <v>49</v>
      </c>
      <c r="D31" s="39"/>
      <c r="E31" s="13"/>
      <c r="F31" s="13">
        <f t="shared" si="0"/>
        <v>6500000000</v>
      </c>
      <c r="G31" s="13">
        <f t="shared" si="1"/>
        <v>6500000000</v>
      </c>
      <c r="H31" s="17">
        <v>1</v>
      </c>
      <c r="I31" s="13">
        <f t="shared" si="2"/>
        <v>6500000000</v>
      </c>
      <c r="J31" s="13"/>
      <c r="K31" s="13">
        <v>1000000000</v>
      </c>
      <c r="L31" s="13">
        <v>1500000000</v>
      </c>
      <c r="M31" s="13">
        <v>2000000000</v>
      </c>
      <c r="N31" s="13">
        <v>2000000000</v>
      </c>
      <c r="O31" s="41" t="s">
        <v>95</v>
      </c>
      <c r="P31" s="12"/>
      <c r="Q31" s="9"/>
      <c r="R31" s="15"/>
      <c r="S31" s="15"/>
      <c r="T31" s="15"/>
      <c r="U31" s="15"/>
      <c r="V31" s="15"/>
      <c r="W31" s="15"/>
      <c r="X31" s="15"/>
      <c r="Y31" s="15"/>
    </row>
    <row r="32" spans="1:25" ht="46.5" customHeight="1" x14ac:dyDescent="0.25">
      <c r="A32" s="36" t="s">
        <v>68</v>
      </c>
      <c r="B32" s="37" t="s">
        <v>50</v>
      </c>
      <c r="C32" s="38" t="s">
        <v>59</v>
      </c>
      <c r="D32" s="39"/>
      <c r="E32" s="24"/>
      <c r="F32" s="13">
        <f t="shared" si="0"/>
        <v>3500000000</v>
      </c>
      <c r="G32" s="13">
        <f t="shared" si="1"/>
        <v>3500000000</v>
      </c>
      <c r="H32" s="17">
        <v>1</v>
      </c>
      <c r="I32" s="13">
        <f t="shared" si="2"/>
        <v>3500000000</v>
      </c>
      <c r="J32" s="13">
        <v>300000000</v>
      </c>
      <c r="K32" s="13">
        <v>1000000000</v>
      </c>
      <c r="L32" s="13">
        <v>1000000000</v>
      </c>
      <c r="M32" s="13">
        <v>1200000000</v>
      </c>
      <c r="N32" s="13"/>
      <c r="O32" s="41" t="s">
        <v>95</v>
      </c>
      <c r="P32" s="15"/>
      <c r="Q32" s="15"/>
      <c r="R32" s="15"/>
      <c r="S32" s="15"/>
      <c r="T32" s="15"/>
      <c r="U32" s="18"/>
      <c r="V32" s="29"/>
      <c r="W32" s="15"/>
      <c r="X32" s="9"/>
      <c r="Y32" s="9"/>
    </row>
    <row r="33" spans="1:25" ht="42" x14ac:dyDescent="0.25">
      <c r="A33" s="36" t="s">
        <v>3</v>
      </c>
      <c r="B33" s="36" t="s">
        <v>10</v>
      </c>
      <c r="C33" s="50" t="s">
        <v>51</v>
      </c>
      <c r="D33" s="54"/>
      <c r="E33" s="1"/>
      <c r="F33" s="13">
        <f>+E33+G33</f>
        <v>1000000000</v>
      </c>
      <c r="G33" s="13">
        <f>SUM(J33:N33)</f>
        <v>1000000000</v>
      </c>
      <c r="H33" s="17">
        <v>1</v>
      </c>
      <c r="I33" s="13">
        <f>+G33*H33</f>
        <v>1000000000</v>
      </c>
      <c r="J33" s="13">
        <v>1000000000</v>
      </c>
      <c r="K33" s="13"/>
      <c r="L33" s="13"/>
      <c r="M33" s="13"/>
      <c r="N33" s="13"/>
      <c r="O33" s="53" t="s">
        <v>95</v>
      </c>
      <c r="P33" s="15"/>
      <c r="Q33" s="15"/>
      <c r="R33" s="9"/>
      <c r="S33" s="9"/>
      <c r="T33" s="9"/>
      <c r="U33" s="11"/>
      <c r="V33" s="10"/>
      <c r="W33" s="9"/>
      <c r="X33" s="9"/>
      <c r="Y33" s="9"/>
    </row>
    <row r="34" spans="1:25" ht="142.5" customHeight="1" x14ac:dyDescent="0.25">
      <c r="A34" s="36" t="s">
        <v>3</v>
      </c>
      <c r="B34" s="37" t="s">
        <v>57</v>
      </c>
      <c r="C34" s="38" t="s">
        <v>96</v>
      </c>
      <c r="D34" s="39" t="s">
        <v>97</v>
      </c>
      <c r="E34" s="13">
        <v>18559579716</v>
      </c>
      <c r="F34" s="13">
        <f>+E34+G34</f>
        <v>135119159432</v>
      </c>
      <c r="G34" s="13">
        <f>SUM(J34:N34)</f>
        <v>116559579716</v>
      </c>
      <c r="H34" s="17">
        <v>0.2</v>
      </c>
      <c r="I34" s="13">
        <f>+G34*H34</f>
        <v>23311915943.200001</v>
      </c>
      <c r="J34" s="13">
        <v>18559579716</v>
      </c>
      <c r="K34" s="13">
        <v>22000000000</v>
      </c>
      <c r="L34" s="13">
        <v>24000000000</v>
      </c>
      <c r="M34" s="13">
        <v>26000000000</v>
      </c>
      <c r="N34" s="13">
        <v>26000000000</v>
      </c>
      <c r="O34" s="41" t="s">
        <v>98</v>
      </c>
      <c r="P34" s="15"/>
      <c r="Q34" s="15"/>
      <c r="R34" s="15"/>
      <c r="S34" s="15"/>
      <c r="T34" s="15"/>
      <c r="U34" s="18"/>
      <c r="V34" s="18"/>
      <c r="W34" s="18"/>
      <c r="X34" s="18"/>
      <c r="Y34" s="15"/>
    </row>
    <row r="35" spans="1:25" ht="70.5" customHeight="1" x14ac:dyDescent="0.25">
      <c r="A35" s="36" t="s">
        <v>3</v>
      </c>
      <c r="B35" s="37" t="s">
        <v>57</v>
      </c>
      <c r="C35" s="38" t="s">
        <v>99</v>
      </c>
      <c r="D35" s="39" t="s">
        <v>100</v>
      </c>
      <c r="E35" s="13">
        <v>1887321802</v>
      </c>
      <c r="F35" s="13">
        <f>+E35+G35</f>
        <v>36981891802</v>
      </c>
      <c r="G35" s="13">
        <f>SUM(J35:N35)</f>
        <v>35094570000</v>
      </c>
      <c r="H35" s="17">
        <v>0.4</v>
      </c>
      <c r="I35" s="13">
        <f>+G35*H35</f>
        <v>14037828000</v>
      </c>
      <c r="J35" s="13">
        <v>2094570000</v>
      </c>
      <c r="K35" s="13">
        <v>8000000000</v>
      </c>
      <c r="L35" s="13">
        <v>8000000000</v>
      </c>
      <c r="M35" s="13">
        <v>8500000000</v>
      </c>
      <c r="N35" s="13">
        <v>8500000000</v>
      </c>
      <c r="O35" s="41" t="s">
        <v>98</v>
      </c>
      <c r="P35" s="22"/>
      <c r="Q35" s="22"/>
      <c r="R35" s="22"/>
      <c r="S35" s="22"/>
      <c r="T35" s="22"/>
      <c r="U35" s="23"/>
      <c r="V35" s="23"/>
      <c r="W35" s="23"/>
      <c r="X35" s="23"/>
      <c r="Y35" s="22"/>
    </row>
    <row r="36" spans="1:25" ht="145.5" customHeight="1" x14ac:dyDescent="0.25">
      <c r="A36" s="36" t="s">
        <v>3</v>
      </c>
      <c r="B36" s="37" t="s">
        <v>15</v>
      </c>
      <c r="C36" s="38" t="s">
        <v>67</v>
      </c>
      <c r="D36" s="39"/>
      <c r="E36" s="13">
        <v>7360000000</v>
      </c>
      <c r="F36" s="13">
        <f t="shared" si="0"/>
        <v>44456000000</v>
      </c>
      <c r="G36" s="13">
        <f t="shared" si="1"/>
        <v>37096000000</v>
      </c>
      <c r="H36" s="17">
        <v>0.4</v>
      </c>
      <c r="I36" s="13">
        <f t="shared" si="2"/>
        <v>14838400000</v>
      </c>
      <c r="J36" s="13">
        <v>8096000000</v>
      </c>
      <c r="K36" s="13">
        <v>12000000000</v>
      </c>
      <c r="L36" s="13">
        <v>8000000000</v>
      </c>
      <c r="M36" s="13">
        <v>5000000000</v>
      </c>
      <c r="N36" s="13">
        <v>4000000000</v>
      </c>
      <c r="O36" s="41" t="s">
        <v>82</v>
      </c>
      <c r="P36" s="15"/>
      <c r="Q36" s="15"/>
      <c r="R36" s="15"/>
      <c r="S36" s="15"/>
      <c r="T36" s="15"/>
      <c r="U36" s="18"/>
      <c r="V36" s="18"/>
      <c r="W36" s="18"/>
      <c r="X36" s="18"/>
      <c r="Y36" s="18"/>
    </row>
    <row r="37" spans="1:25" ht="104.25" customHeight="1" x14ac:dyDescent="0.25">
      <c r="A37" s="36" t="s">
        <v>3</v>
      </c>
      <c r="B37" s="37" t="s">
        <v>15</v>
      </c>
      <c r="C37" s="38" t="s">
        <v>16</v>
      </c>
      <c r="D37" s="39" t="s">
        <v>101</v>
      </c>
      <c r="E37" s="13">
        <v>1000000000</v>
      </c>
      <c r="F37" s="13">
        <f t="shared" si="0"/>
        <v>6300000000</v>
      </c>
      <c r="G37" s="13">
        <f t="shared" si="1"/>
        <v>5300000000</v>
      </c>
      <c r="H37" s="17">
        <v>0</v>
      </c>
      <c r="I37" s="13">
        <f t="shared" si="2"/>
        <v>0</v>
      </c>
      <c r="J37" s="13">
        <v>2500000000</v>
      </c>
      <c r="K37" s="13">
        <v>700000000</v>
      </c>
      <c r="L37" s="13">
        <v>700000000</v>
      </c>
      <c r="M37" s="13">
        <v>700000000</v>
      </c>
      <c r="N37" s="13">
        <v>700000000</v>
      </c>
      <c r="O37" s="41" t="s">
        <v>102</v>
      </c>
      <c r="P37" s="15"/>
      <c r="Q37" s="15"/>
      <c r="R37" s="15"/>
      <c r="S37" s="15"/>
      <c r="T37" s="15"/>
      <c r="U37" s="18"/>
      <c r="V37" s="29"/>
      <c r="W37" s="15"/>
      <c r="X37" s="15"/>
      <c r="Y37" s="15"/>
    </row>
    <row r="38" spans="1:25" ht="138.75" customHeight="1" x14ac:dyDescent="0.25">
      <c r="A38" s="36" t="s">
        <v>3</v>
      </c>
      <c r="B38" s="37" t="s">
        <v>15</v>
      </c>
      <c r="C38" s="42" t="s">
        <v>103</v>
      </c>
      <c r="D38" s="43" t="s">
        <v>104</v>
      </c>
      <c r="E38" s="13">
        <v>955400000</v>
      </c>
      <c r="F38" s="13">
        <f t="shared" si="0"/>
        <v>6200671700</v>
      </c>
      <c r="G38" s="13">
        <f t="shared" si="1"/>
        <v>5245271700</v>
      </c>
      <c r="H38" s="17">
        <v>0</v>
      </c>
      <c r="I38" s="13">
        <f t="shared" si="2"/>
        <v>0</v>
      </c>
      <c r="J38" s="13">
        <v>1045271700</v>
      </c>
      <c r="K38" s="13">
        <v>1200000000</v>
      </c>
      <c r="L38" s="13">
        <v>1000000000</v>
      </c>
      <c r="M38" s="13">
        <v>1000000000</v>
      </c>
      <c r="N38" s="13">
        <v>1000000000</v>
      </c>
      <c r="O38" s="41" t="s">
        <v>102</v>
      </c>
      <c r="P38" s="22"/>
      <c r="Q38" s="22"/>
      <c r="R38" s="22"/>
      <c r="S38" s="22"/>
      <c r="T38" s="22"/>
      <c r="U38" s="23"/>
      <c r="V38" s="23"/>
      <c r="W38" s="23"/>
      <c r="X38" s="23"/>
      <c r="Y38" s="22"/>
    </row>
    <row r="39" spans="1:25" ht="63" x14ac:dyDescent="0.25">
      <c r="A39" s="36" t="s">
        <v>3</v>
      </c>
      <c r="B39" s="37" t="s">
        <v>14</v>
      </c>
      <c r="C39" s="38" t="s">
        <v>105</v>
      </c>
      <c r="D39" s="39" t="s">
        <v>106</v>
      </c>
      <c r="E39" s="20">
        <v>9404000000</v>
      </c>
      <c r="F39" s="13">
        <f t="shared" si="0"/>
        <v>150831012948</v>
      </c>
      <c r="G39" s="13">
        <f t="shared" ref="G39:G56" si="3">SUM(J39:N39)</f>
        <v>141427012948</v>
      </c>
      <c r="H39" s="17">
        <v>0.3</v>
      </c>
      <c r="I39" s="13">
        <f t="shared" si="2"/>
        <v>42428103884.400002</v>
      </c>
      <c r="J39" s="20">
        <v>25927012948</v>
      </c>
      <c r="K39" s="20">
        <v>28000000000</v>
      </c>
      <c r="L39" s="20">
        <v>35000000000</v>
      </c>
      <c r="M39" s="20">
        <v>35000000000</v>
      </c>
      <c r="N39" s="20">
        <v>17500000000</v>
      </c>
      <c r="O39" s="41" t="s">
        <v>98</v>
      </c>
      <c r="P39" s="15"/>
      <c r="Q39" s="15"/>
      <c r="R39" s="15"/>
      <c r="S39" s="15"/>
      <c r="T39" s="15"/>
      <c r="U39" s="15"/>
      <c r="V39" s="29"/>
      <c r="W39" s="15"/>
      <c r="X39" s="15"/>
      <c r="Y39" s="15"/>
    </row>
    <row r="40" spans="1:25" ht="63" x14ac:dyDescent="0.25">
      <c r="A40" s="36" t="s">
        <v>3</v>
      </c>
      <c r="B40" s="37" t="s">
        <v>14</v>
      </c>
      <c r="C40" s="38" t="s">
        <v>58</v>
      </c>
      <c r="D40" s="39" t="s">
        <v>107</v>
      </c>
      <c r="E40" s="20">
        <v>441427155</v>
      </c>
      <c r="F40" s="13">
        <f t="shared" si="0"/>
        <v>31069253570</v>
      </c>
      <c r="G40" s="13">
        <f t="shared" si="3"/>
        <v>30627826415</v>
      </c>
      <c r="H40" s="17">
        <v>0.6</v>
      </c>
      <c r="I40" s="13">
        <f t="shared" si="2"/>
        <v>18376695849</v>
      </c>
      <c r="J40" s="20">
        <v>2627826415</v>
      </c>
      <c r="K40" s="20">
        <v>8000000000</v>
      </c>
      <c r="L40" s="20">
        <v>8000000000</v>
      </c>
      <c r="M40" s="20">
        <v>6000000000</v>
      </c>
      <c r="N40" s="20">
        <v>6000000000</v>
      </c>
      <c r="O40" s="41" t="s">
        <v>98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202.9" customHeight="1" x14ac:dyDescent="0.25">
      <c r="A41" s="36" t="s">
        <v>3</v>
      </c>
      <c r="B41" s="37" t="s">
        <v>14</v>
      </c>
      <c r="C41" s="44" t="s">
        <v>108</v>
      </c>
      <c r="D41" s="45" t="s">
        <v>109</v>
      </c>
      <c r="E41" s="20">
        <f>12684291180+14933975849+700000000</f>
        <v>28318267029</v>
      </c>
      <c r="F41" s="13">
        <f t="shared" si="0"/>
        <v>75318267029</v>
      </c>
      <c r="G41" s="13">
        <f t="shared" si="3"/>
        <v>47000000000</v>
      </c>
      <c r="H41" s="17">
        <v>0.2</v>
      </c>
      <c r="I41" s="13">
        <f t="shared" si="2"/>
        <v>9400000000</v>
      </c>
      <c r="J41" s="20">
        <v>20662000000</v>
      </c>
      <c r="K41" s="20">
        <v>5338000000</v>
      </c>
      <c r="L41" s="20">
        <v>8000000000</v>
      </c>
      <c r="M41" s="20">
        <v>5000000000</v>
      </c>
      <c r="N41" s="20">
        <v>8000000000</v>
      </c>
      <c r="O41" s="41" t="s">
        <v>98</v>
      </c>
      <c r="P41" s="15"/>
      <c r="Q41" s="15"/>
      <c r="R41" s="15"/>
      <c r="S41" s="15"/>
      <c r="T41" s="15"/>
      <c r="U41" s="18"/>
      <c r="V41" s="29"/>
      <c r="W41" s="15"/>
      <c r="X41" s="15"/>
      <c r="Y41" s="15"/>
    </row>
    <row r="42" spans="1:25" ht="79.5" customHeight="1" x14ac:dyDescent="0.25">
      <c r="A42" s="36" t="s">
        <v>3</v>
      </c>
      <c r="B42" s="37" t="s">
        <v>13</v>
      </c>
      <c r="C42" s="38" t="s">
        <v>110</v>
      </c>
      <c r="D42" s="39" t="s">
        <v>111</v>
      </c>
      <c r="E42" s="13">
        <v>3000000000</v>
      </c>
      <c r="F42" s="13">
        <f t="shared" si="0"/>
        <v>120552000000</v>
      </c>
      <c r="G42" s="13">
        <f t="shared" si="3"/>
        <v>117552000000</v>
      </c>
      <c r="H42" s="17">
        <v>0.5</v>
      </c>
      <c r="I42" s="13">
        <f t="shared" si="2"/>
        <v>58776000000</v>
      </c>
      <c r="J42" s="13">
        <v>27552000000</v>
      </c>
      <c r="K42" s="13">
        <v>25000000000</v>
      </c>
      <c r="L42" s="13">
        <v>25000000000</v>
      </c>
      <c r="M42" s="13">
        <v>20000000000</v>
      </c>
      <c r="N42" s="13">
        <v>20000000000</v>
      </c>
      <c r="O42" s="41" t="s">
        <v>98</v>
      </c>
      <c r="P42" s="15"/>
      <c r="Q42" s="15"/>
      <c r="R42" s="15"/>
      <c r="S42" s="15"/>
      <c r="T42" s="15"/>
      <c r="U42" s="18"/>
      <c r="V42" s="18"/>
      <c r="W42" s="18"/>
      <c r="X42" s="18"/>
      <c r="Y42" s="18"/>
    </row>
    <row r="43" spans="1:25" ht="87" customHeight="1" x14ac:dyDescent="0.25">
      <c r="A43" s="36" t="s">
        <v>3</v>
      </c>
      <c r="B43" s="37" t="s">
        <v>13</v>
      </c>
      <c r="C43" s="38" t="s">
        <v>12</v>
      </c>
      <c r="D43" s="39" t="s">
        <v>112</v>
      </c>
      <c r="E43" s="13">
        <v>17825278205</v>
      </c>
      <c r="F43" s="13">
        <f t="shared" si="0"/>
        <v>145825278205</v>
      </c>
      <c r="G43" s="13">
        <f t="shared" si="3"/>
        <v>128000000000</v>
      </c>
      <c r="H43" s="17">
        <v>0.4</v>
      </c>
      <c r="I43" s="13">
        <f t="shared" si="2"/>
        <v>51200000000</v>
      </c>
      <c r="J43" s="20">
        <v>10000000000</v>
      </c>
      <c r="K43" s="20">
        <v>25000000000</v>
      </c>
      <c r="L43" s="20">
        <v>28000000000</v>
      </c>
      <c r="M43" s="20">
        <v>32000000000</v>
      </c>
      <c r="N43" s="20">
        <v>33000000000</v>
      </c>
      <c r="O43" s="41" t="s">
        <v>98</v>
      </c>
      <c r="P43" s="15"/>
      <c r="Q43" s="15"/>
      <c r="R43" s="15"/>
      <c r="S43" s="15"/>
      <c r="T43" s="15"/>
      <c r="U43" s="18"/>
      <c r="V43" s="18"/>
      <c r="W43" s="18"/>
      <c r="X43" s="18"/>
      <c r="Y43" s="18"/>
    </row>
    <row r="44" spans="1:25" ht="85.5" customHeight="1" x14ac:dyDescent="0.25">
      <c r="A44" s="36" t="s">
        <v>3</v>
      </c>
      <c r="B44" s="37" t="s">
        <v>11</v>
      </c>
      <c r="C44" s="38" t="s">
        <v>113</v>
      </c>
      <c r="D44" s="39" t="s">
        <v>114</v>
      </c>
      <c r="E44" s="20">
        <v>6547000000</v>
      </c>
      <c r="F44" s="13">
        <f t="shared" si="0"/>
        <v>135215000000</v>
      </c>
      <c r="G44" s="13">
        <f t="shared" si="3"/>
        <v>128668000000</v>
      </c>
      <c r="H44" s="17">
        <v>0.7</v>
      </c>
      <c r="I44" s="13">
        <f t="shared" si="2"/>
        <v>90067600000</v>
      </c>
      <c r="J44" s="20">
        <f>7668000000+8000000000</f>
        <v>15668000000</v>
      </c>
      <c r="K44" s="20">
        <v>22000000000</v>
      </c>
      <c r="L44" s="20">
        <v>26000000000</v>
      </c>
      <c r="M44" s="20">
        <v>30000000000</v>
      </c>
      <c r="N44" s="20">
        <v>35000000000</v>
      </c>
      <c r="O44" s="41" t="s">
        <v>98</v>
      </c>
      <c r="P44" s="15"/>
      <c r="Q44" s="15"/>
      <c r="R44" s="15"/>
      <c r="S44" s="15"/>
      <c r="T44" s="15"/>
      <c r="U44" s="18"/>
      <c r="V44" s="18"/>
      <c r="W44" s="18"/>
      <c r="X44" s="18"/>
      <c r="Y44" s="18"/>
    </row>
    <row r="45" spans="1:25" ht="57" customHeight="1" x14ac:dyDescent="0.25">
      <c r="A45" s="36" t="s">
        <v>3</v>
      </c>
      <c r="B45" s="37" t="s">
        <v>11</v>
      </c>
      <c r="C45" s="38" t="s">
        <v>52</v>
      </c>
      <c r="D45" s="39"/>
      <c r="E45" s="13"/>
      <c r="F45" s="13">
        <f t="shared" si="0"/>
        <v>12729000000</v>
      </c>
      <c r="G45" s="13">
        <f t="shared" si="3"/>
        <v>12729000000</v>
      </c>
      <c r="H45" s="17">
        <v>1</v>
      </c>
      <c r="I45" s="13">
        <f t="shared" si="2"/>
        <v>12729000000</v>
      </c>
      <c r="J45" s="20">
        <v>2229000000</v>
      </c>
      <c r="K45" s="20">
        <v>2500000000</v>
      </c>
      <c r="L45" s="20">
        <v>2500000000</v>
      </c>
      <c r="M45" s="20">
        <v>2500000000</v>
      </c>
      <c r="N45" s="20">
        <v>3000000000</v>
      </c>
      <c r="O45" s="41" t="s">
        <v>82</v>
      </c>
      <c r="P45" s="15"/>
      <c r="Q45" s="15"/>
      <c r="R45" s="15"/>
      <c r="S45" s="15"/>
      <c r="T45" s="15"/>
      <c r="U45" s="18"/>
      <c r="V45" s="18"/>
      <c r="W45" s="18"/>
      <c r="X45" s="18"/>
      <c r="Y45" s="18"/>
    </row>
    <row r="46" spans="1:25" ht="117" customHeight="1" x14ac:dyDescent="0.25">
      <c r="A46" s="36" t="s">
        <v>3</v>
      </c>
      <c r="B46" s="37" t="s">
        <v>11</v>
      </c>
      <c r="C46" s="42" t="s">
        <v>115</v>
      </c>
      <c r="D46" s="43" t="s">
        <v>116</v>
      </c>
      <c r="E46" s="13">
        <v>2050000000</v>
      </c>
      <c r="F46" s="13">
        <f t="shared" si="0"/>
        <v>2050000000</v>
      </c>
      <c r="G46" s="13">
        <f t="shared" si="3"/>
        <v>0</v>
      </c>
      <c r="H46" s="21">
        <v>0</v>
      </c>
      <c r="I46" s="13">
        <f t="shared" si="2"/>
        <v>0</v>
      </c>
      <c r="J46" s="20"/>
      <c r="K46" s="20"/>
      <c r="L46" s="20"/>
      <c r="M46" s="20"/>
      <c r="N46" s="55"/>
      <c r="O46" s="41" t="s">
        <v>102</v>
      </c>
      <c r="P46" s="16"/>
      <c r="Q46" s="16"/>
      <c r="R46" s="16"/>
      <c r="S46" s="16"/>
      <c r="T46" s="16"/>
      <c r="U46" s="19"/>
      <c r="V46" s="10"/>
      <c r="W46" s="9"/>
      <c r="X46" s="9"/>
      <c r="Y46" s="9"/>
    </row>
    <row r="47" spans="1:25" ht="83.25" customHeight="1" x14ac:dyDescent="0.25">
      <c r="A47" s="36" t="s">
        <v>35</v>
      </c>
      <c r="B47" s="37" t="s">
        <v>9</v>
      </c>
      <c r="C47" s="50" t="s">
        <v>53</v>
      </c>
      <c r="D47" s="39"/>
      <c r="E47" s="13"/>
      <c r="F47" s="13">
        <f t="shared" si="0"/>
        <v>450000000</v>
      </c>
      <c r="G47" s="13">
        <f t="shared" si="3"/>
        <v>450000000</v>
      </c>
      <c r="H47" s="17">
        <v>1</v>
      </c>
      <c r="I47" s="13">
        <f t="shared" si="2"/>
        <v>450000000</v>
      </c>
      <c r="J47" s="13">
        <v>150000000</v>
      </c>
      <c r="K47" s="13">
        <v>75000000</v>
      </c>
      <c r="L47" s="13">
        <v>75000000</v>
      </c>
      <c r="M47" s="13">
        <v>75000000</v>
      </c>
      <c r="N47" s="13">
        <v>75000000</v>
      </c>
      <c r="O47" s="41" t="s">
        <v>82</v>
      </c>
      <c r="P47" s="15"/>
      <c r="Q47" s="15"/>
      <c r="R47" s="15"/>
      <c r="S47" s="15"/>
      <c r="T47" s="15"/>
      <c r="U47" s="18"/>
      <c r="V47" s="29"/>
      <c r="W47" s="15"/>
      <c r="X47" s="15"/>
      <c r="Y47" s="15"/>
    </row>
    <row r="48" spans="1:25" ht="87" customHeight="1" x14ac:dyDescent="0.25">
      <c r="A48" s="36" t="s">
        <v>35</v>
      </c>
      <c r="B48" s="37" t="s">
        <v>8</v>
      </c>
      <c r="C48" s="50" t="s">
        <v>54</v>
      </c>
      <c r="D48" s="39"/>
      <c r="E48" s="55"/>
      <c r="F48" s="13">
        <f t="shared" si="0"/>
        <v>6300000000</v>
      </c>
      <c r="G48" s="13">
        <f t="shared" si="3"/>
        <v>6300000000</v>
      </c>
      <c r="H48" s="17">
        <v>1</v>
      </c>
      <c r="I48" s="13">
        <f t="shared" si="2"/>
        <v>6300000000</v>
      </c>
      <c r="J48" s="13">
        <v>2000000000</v>
      </c>
      <c r="K48" s="13">
        <v>900000000</v>
      </c>
      <c r="L48" s="13">
        <v>1000000000</v>
      </c>
      <c r="M48" s="13">
        <v>1200000000</v>
      </c>
      <c r="N48" s="13">
        <v>1200000000</v>
      </c>
      <c r="O48" s="41" t="s">
        <v>117</v>
      </c>
      <c r="P48" s="15"/>
      <c r="Q48" s="15"/>
      <c r="R48" s="15"/>
      <c r="S48" s="15"/>
      <c r="T48" s="15"/>
      <c r="U48" s="18"/>
      <c r="V48" s="18"/>
      <c r="W48" s="18"/>
      <c r="X48" s="18"/>
      <c r="Y48" s="18"/>
    </row>
    <row r="49" spans="1:25" ht="80.099999999999994" customHeight="1" x14ac:dyDescent="0.25">
      <c r="A49" s="36" t="s">
        <v>35</v>
      </c>
      <c r="B49" s="37" t="s">
        <v>8</v>
      </c>
      <c r="C49" s="50" t="s">
        <v>7</v>
      </c>
      <c r="D49" s="39"/>
      <c r="E49" s="13"/>
      <c r="F49" s="13">
        <f t="shared" si="0"/>
        <v>8000000000</v>
      </c>
      <c r="G49" s="13">
        <f t="shared" si="3"/>
        <v>8000000000</v>
      </c>
      <c r="H49" s="17">
        <v>1</v>
      </c>
      <c r="I49" s="13">
        <f t="shared" si="2"/>
        <v>8000000000</v>
      </c>
      <c r="J49" s="13"/>
      <c r="K49" s="13">
        <v>2400000000</v>
      </c>
      <c r="L49" s="13">
        <v>1600000000</v>
      </c>
      <c r="M49" s="13">
        <v>2000000000</v>
      </c>
      <c r="N49" s="13">
        <v>2000000000</v>
      </c>
      <c r="O49" s="41" t="s">
        <v>117</v>
      </c>
      <c r="P49" s="9"/>
      <c r="Q49" s="9"/>
      <c r="R49" s="15"/>
      <c r="S49" s="15"/>
      <c r="T49" s="15"/>
      <c r="U49" s="15"/>
      <c r="V49" s="15"/>
      <c r="W49" s="15"/>
      <c r="X49" s="15"/>
      <c r="Y49" s="15"/>
    </row>
    <row r="50" spans="1:25" ht="180.6" customHeight="1" x14ac:dyDescent="0.25">
      <c r="A50" s="36" t="s">
        <v>35</v>
      </c>
      <c r="B50" s="37" t="s">
        <v>71</v>
      </c>
      <c r="C50" s="50" t="s">
        <v>118</v>
      </c>
      <c r="D50" s="52" t="s">
        <v>119</v>
      </c>
      <c r="E50" s="13">
        <v>300000000</v>
      </c>
      <c r="F50" s="13">
        <f t="shared" si="0"/>
        <v>300000000</v>
      </c>
      <c r="G50" s="13">
        <f t="shared" si="3"/>
        <v>0</v>
      </c>
      <c r="H50" s="17">
        <v>0</v>
      </c>
      <c r="I50" s="13">
        <f t="shared" si="2"/>
        <v>0</v>
      </c>
      <c r="J50" s="13"/>
      <c r="K50" s="13"/>
      <c r="L50" s="13"/>
      <c r="M50" s="13"/>
      <c r="N50" s="13"/>
      <c r="O50" s="53" t="s">
        <v>120</v>
      </c>
      <c r="P50" s="9"/>
      <c r="Q50" s="9"/>
      <c r="R50" s="9"/>
      <c r="S50" s="9"/>
      <c r="T50" s="9"/>
      <c r="U50" s="11"/>
      <c r="V50" s="10"/>
      <c r="W50" s="9"/>
      <c r="X50" s="9"/>
      <c r="Y50" s="9"/>
    </row>
    <row r="51" spans="1:25" ht="42" x14ac:dyDescent="0.25">
      <c r="A51" s="36" t="s">
        <v>35</v>
      </c>
      <c r="B51" s="37" t="s">
        <v>71</v>
      </c>
      <c r="C51" s="38" t="s">
        <v>6</v>
      </c>
      <c r="D51" s="39"/>
      <c r="E51" s="13"/>
      <c r="F51" s="13">
        <f t="shared" si="0"/>
        <v>4201000000</v>
      </c>
      <c r="G51" s="13">
        <f t="shared" si="3"/>
        <v>4201000000</v>
      </c>
      <c r="H51" s="17">
        <v>1</v>
      </c>
      <c r="I51" s="13">
        <f t="shared" si="2"/>
        <v>4201000000</v>
      </c>
      <c r="J51" s="13">
        <v>3001000000</v>
      </c>
      <c r="K51" s="13">
        <v>300000000</v>
      </c>
      <c r="L51" s="13">
        <v>300000000</v>
      </c>
      <c r="M51" s="13">
        <v>300000000</v>
      </c>
      <c r="N51" s="13">
        <v>300000000</v>
      </c>
      <c r="O51" s="41" t="s">
        <v>121</v>
      </c>
      <c r="P51" s="15"/>
      <c r="Q51" s="15"/>
      <c r="R51" s="9"/>
      <c r="S51" s="9"/>
      <c r="T51" s="9"/>
      <c r="U51" s="11"/>
      <c r="V51" s="10"/>
      <c r="W51" s="9"/>
      <c r="X51" s="9"/>
      <c r="Y51" s="9"/>
    </row>
    <row r="52" spans="1:25" ht="66" customHeight="1" x14ac:dyDescent="0.25">
      <c r="A52" s="36" t="s">
        <v>35</v>
      </c>
      <c r="B52" s="37" t="s">
        <v>71</v>
      </c>
      <c r="C52" s="44" t="s">
        <v>122</v>
      </c>
      <c r="D52" s="45" t="s">
        <v>123</v>
      </c>
      <c r="E52" s="13">
        <v>157000000</v>
      </c>
      <c r="F52" s="13">
        <f t="shared" si="0"/>
        <v>657000000</v>
      </c>
      <c r="G52" s="13">
        <f t="shared" si="3"/>
        <v>500000000</v>
      </c>
      <c r="H52" s="17">
        <v>1</v>
      </c>
      <c r="I52" s="13">
        <f t="shared" si="2"/>
        <v>500000000</v>
      </c>
      <c r="J52" s="13">
        <v>500000000</v>
      </c>
      <c r="K52" s="13"/>
      <c r="L52" s="13"/>
      <c r="M52" s="13"/>
      <c r="N52" s="13"/>
      <c r="O52" s="41" t="s">
        <v>121</v>
      </c>
      <c r="P52" s="15"/>
      <c r="Q52" s="15"/>
      <c r="R52" s="9"/>
      <c r="S52" s="9"/>
      <c r="T52" s="9"/>
      <c r="U52" s="11"/>
      <c r="V52" s="10"/>
      <c r="W52" s="9"/>
      <c r="X52" s="9"/>
      <c r="Y52" s="9"/>
    </row>
    <row r="53" spans="1:25" ht="177" customHeight="1" x14ac:dyDescent="0.25">
      <c r="A53" s="36" t="s">
        <v>35</v>
      </c>
      <c r="B53" s="37" t="s">
        <v>5</v>
      </c>
      <c r="C53" s="44" t="s">
        <v>124</v>
      </c>
      <c r="D53" s="45" t="s">
        <v>125</v>
      </c>
      <c r="E53" s="13">
        <v>6763000000</v>
      </c>
      <c r="F53" s="13">
        <f t="shared" si="0"/>
        <v>14563000000</v>
      </c>
      <c r="G53" s="13">
        <f t="shared" si="3"/>
        <v>7800000000</v>
      </c>
      <c r="H53" s="17">
        <v>0</v>
      </c>
      <c r="I53" s="13">
        <f t="shared" si="2"/>
        <v>0</v>
      </c>
      <c r="J53" s="13">
        <v>1400000000</v>
      </c>
      <c r="K53" s="13">
        <v>1400000000</v>
      </c>
      <c r="L53" s="13">
        <v>1600000000</v>
      </c>
      <c r="M53" s="13">
        <v>1600000000</v>
      </c>
      <c r="N53" s="13">
        <v>1800000000</v>
      </c>
      <c r="O53" s="53" t="s">
        <v>126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82.5" customHeight="1" x14ac:dyDescent="0.25">
      <c r="A54" s="36" t="s">
        <v>35</v>
      </c>
      <c r="B54" s="37" t="s">
        <v>2</v>
      </c>
      <c r="C54" s="48" t="s">
        <v>127</v>
      </c>
      <c r="D54" s="49"/>
      <c r="E54" s="20">
        <v>800000000</v>
      </c>
      <c r="F54" s="13">
        <f t="shared" si="0"/>
        <v>1250000000</v>
      </c>
      <c r="G54" s="13">
        <f t="shared" si="3"/>
        <v>450000000</v>
      </c>
      <c r="H54" s="17">
        <v>1</v>
      </c>
      <c r="I54" s="13">
        <f t="shared" si="2"/>
        <v>450000000</v>
      </c>
      <c r="J54" s="13">
        <v>200000000</v>
      </c>
      <c r="K54" s="13">
        <v>55000000</v>
      </c>
      <c r="L54" s="13">
        <v>60000000</v>
      </c>
      <c r="M54" s="13">
        <v>65000000</v>
      </c>
      <c r="N54" s="13">
        <v>70000000</v>
      </c>
      <c r="O54" s="41" t="s">
        <v>128</v>
      </c>
      <c r="P54" s="15"/>
      <c r="Q54" s="15"/>
      <c r="R54" s="15"/>
      <c r="S54" s="15"/>
      <c r="T54" s="15"/>
      <c r="U54" s="18"/>
      <c r="V54" s="29"/>
      <c r="W54" s="15"/>
      <c r="X54" s="15"/>
      <c r="Y54" s="15"/>
    </row>
    <row r="55" spans="1:25" ht="91.5" customHeight="1" x14ac:dyDescent="0.25">
      <c r="A55" s="36" t="s">
        <v>35</v>
      </c>
      <c r="B55" s="37" t="s">
        <v>2</v>
      </c>
      <c r="C55" s="44" t="s">
        <v>4</v>
      </c>
      <c r="D55" s="45" t="s">
        <v>129</v>
      </c>
      <c r="E55" s="20">
        <v>3160000000</v>
      </c>
      <c r="F55" s="13">
        <f t="shared" si="0"/>
        <v>24564041969.119999</v>
      </c>
      <c r="G55" s="13">
        <f t="shared" si="3"/>
        <v>21404041969.119999</v>
      </c>
      <c r="H55" s="17">
        <v>1</v>
      </c>
      <c r="I55" s="13">
        <f t="shared" si="2"/>
        <v>21404041969.119999</v>
      </c>
      <c r="J55" s="33">
        <v>3797000000</v>
      </c>
      <c r="K55" s="33">
        <f>J55*1.06</f>
        <v>4024820000</v>
      </c>
      <c r="L55" s="33">
        <f>K55*1.06</f>
        <v>4266309200</v>
      </c>
      <c r="M55" s="33">
        <f>L55*1.06</f>
        <v>4522287752</v>
      </c>
      <c r="N55" s="33">
        <f>M55*1.06</f>
        <v>4793625017.1199999</v>
      </c>
      <c r="O55" s="41" t="s">
        <v>130</v>
      </c>
      <c r="P55" s="14"/>
      <c r="Q55" s="14"/>
      <c r="R55" s="15"/>
      <c r="S55" s="15"/>
      <c r="T55" s="15"/>
      <c r="U55" s="15"/>
      <c r="V55" s="15"/>
      <c r="W55" s="15"/>
      <c r="X55" s="15"/>
      <c r="Y55" s="15"/>
    </row>
    <row r="56" spans="1:25" ht="44.25" customHeight="1" x14ac:dyDescent="0.25">
      <c r="A56" s="36" t="s">
        <v>35</v>
      </c>
      <c r="B56" s="37" t="s">
        <v>2</v>
      </c>
      <c r="C56" s="44" t="s">
        <v>43</v>
      </c>
      <c r="D56" s="45"/>
      <c r="E56" s="28"/>
      <c r="F56" s="13">
        <f t="shared" si="0"/>
        <v>4058706931.1999998</v>
      </c>
      <c r="G56" s="13">
        <f t="shared" si="3"/>
        <v>4058706931.1999998</v>
      </c>
      <c r="H56" s="17">
        <v>1</v>
      </c>
      <c r="I56" s="13">
        <f t="shared" si="2"/>
        <v>4058706931.1999998</v>
      </c>
      <c r="J56" s="33">
        <f>(15000000*4*12)</f>
        <v>720000000</v>
      </c>
      <c r="K56" s="33">
        <f t="shared" ref="K56:N56" si="4">J56*1.06</f>
        <v>763200000</v>
      </c>
      <c r="L56" s="33">
        <f t="shared" si="4"/>
        <v>808992000</v>
      </c>
      <c r="M56" s="33">
        <f t="shared" si="4"/>
        <v>857531520</v>
      </c>
      <c r="N56" s="33">
        <f t="shared" si="4"/>
        <v>908983411.20000005</v>
      </c>
      <c r="O56" s="41" t="s">
        <v>131</v>
      </c>
      <c r="P56" s="15"/>
      <c r="Q56" s="14"/>
      <c r="R56" s="14"/>
      <c r="S56" s="14"/>
      <c r="T56" s="14"/>
      <c r="U56" s="14"/>
      <c r="V56" s="14"/>
      <c r="W56" s="14"/>
      <c r="X56" s="14"/>
      <c r="Y56" s="14"/>
    </row>
    <row r="57" spans="1:25" ht="59.25" customHeight="1" x14ac:dyDescent="0.25">
      <c r="A57" s="70" t="s">
        <v>34</v>
      </c>
      <c r="B57" s="71"/>
      <c r="C57" s="71"/>
      <c r="D57" s="56"/>
      <c r="E57" s="40">
        <f>SUM(E6:E56)</f>
        <v>124911273907</v>
      </c>
      <c r="F57" s="40">
        <f>SUM(F6:F56)</f>
        <v>1390559283586.3201</v>
      </c>
      <c r="G57" s="40">
        <f>SUM(G6:G56)</f>
        <v>1265648009679.3201</v>
      </c>
      <c r="H57" s="57"/>
      <c r="I57" s="40">
        <f t="shared" ref="I57:N57" si="5">SUM(I6:I56)</f>
        <v>780759292576.92004</v>
      </c>
      <c r="J57" s="40">
        <f t="shared" si="5"/>
        <v>239461260779</v>
      </c>
      <c r="K57" s="40">
        <f t="shared" si="5"/>
        <v>262299020000</v>
      </c>
      <c r="L57" s="40">
        <f t="shared" si="5"/>
        <v>264710301200</v>
      </c>
      <c r="M57" s="40">
        <f t="shared" si="5"/>
        <v>258019819272</v>
      </c>
      <c r="N57" s="40">
        <f t="shared" si="5"/>
        <v>241157608428.32001</v>
      </c>
      <c r="O57" s="58"/>
      <c r="P57" s="9"/>
      <c r="Q57" s="9"/>
      <c r="R57" s="9"/>
      <c r="S57" s="9"/>
      <c r="T57" s="9"/>
      <c r="U57" s="11"/>
      <c r="V57" s="10"/>
      <c r="W57" s="9"/>
      <c r="X57" s="9"/>
      <c r="Y57" s="9"/>
    </row>
    <row r="58" spans="1:25" ht="17.25" customHeight="1" x14ac:dyDescent="0.25">
      <c r="A58" s="8"/>
      <c r="E58" s="3"/>
      <c r="F58" s="3"/>
      <c r="G58" s="3"/>
      <c r="H58" s="3"/>
      <c r="I58" s="3"/>
      <c r="J58" s="3"/>
      <c r="K58" s="3"/>
      <c r="L58" s="3"/>
      <c r="M58" s="3"/>
      <c r="N58" s="3"/>
      <c r="O58" s="58"/>
    </row>
    <row r="59" spans="1:25" ht="141" customHeight="1" x14ac:dyDescent="0.25">
      <c r="A59" s="69" t="s">
        <v>136</v>
      </c>
      <c r="B59" s="69"/>
      <c r="C59" s="69"/>
      <c r="D59" s="59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58"/>
    </row>
    <row r="60" spans="1:25" x14ac:dyDescent="0.25">
      <c r="A60" s="8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25" x14ac:dyDescent="0.25">
      <c r="A61" s="60" t="s">
        <v>132</v>
      </c>
      <c r="B61" s="6" t="s">
        <v>133</v>
      </c>
      <c r="C61" s="60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25" x14ac:dyDescent="0.25">
      <c r="A62" s="60" t="s">
        <v>126</v>
      </c>
      <c r="B62" s="6" t="s">
        <v>134</v>
      </c>
      <c r="C62" s="60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25" x14ac:dyDescent="0.25">
      <c r="A63" s="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25" x14ac:dyDescent="0.25">
      <c r="A64" s="8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" customFormat="1" x14ac:dyDescent="0.25">
      <c r="A65" s="8"/>
      <c r="B65" s="6"/>
      <c r="C65" s="5"/>
      <c r="D65" s="3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" customFormat="1" x14ac:dyDescent="0.25">
      <c r="A66" s="8"/>
      <c r="B66" s="6"/>
      <c r="C66" s="5"/>
      <c r="D66" s="3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" customFormat="1" x14ac:dyDescent="0.25">
      <c r="A67" s="8"/>
      <c r="B67" s="6"/>
      <c r="C67" s="5"/>
      <c r="D67" s="3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" customFormat="1" x14ac:dyDescent="0.25">
      <c r="A68" s="8"/>
      <c r="B68" s="6"/>
      <c r="C68" s="5"/>
      <c r="D68" s="3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" customFormat="1" x14ac:dyDescent="0.25">
      <c r="A69" s="8"/>
      <c r="B69" s="6"/>
      <c r="C69" s="5"/>
      <c r="D69" s="3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" customFormat="1" x14ac:dyDescent="0.25">
      <c r="A70" s="8"/>
      <c r="B70" s="6"/>
      <c r="C70" s="5"/>
      <c r="D70" s="3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" customFormat="1" x14ac:dyDescent="0.25">
      <c r="A71" s="8"/>
      <c r="B71" s="6"/>
      <c r="C71" s="5"/>
      <c r="D71" s="3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" customFormat="1" x14ac:dyDescent="0.25">
      <c r="A72" s="8"/>
      <c r="B72" s="6"/>
      <c r="C72" s="5"/>
      <c r="D72" s="3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" customFormat="1" x14ac:dyDescent="0.25">
      <c r="A73" s="8"/>
      <c r="B73" s="6"/>
      <c r="C73" s="5"/>
      <c r="D73" s="3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" customFormat="1" x14ac:dyDescent="0.25">
      <c r="A74" s="8"/>
      <c r="B74" s="6"/>
      <c r="C74" s="5"/>
      <c r="D74" s="3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" customFormat="1" x14ac:dyDescent="0.25">
      <c r="A75" s="8"/>
      <c r="B75" s="6"/>
      <c r="C75" s="5"/>
      <c r="D75" s="3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" customFormat="1" x14ac:dyDescent="0.25">
      <c r="A76" s="8"/>
      <c r="B76" s="6"/>
      <c r="C76" s="5"/>
      <c r="D76" s="3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" customFormat="1" x14ac:dyDescent="0.25">
      <c r="A77" s="8"/>
      <c r="B77" s="6"/>
      <c r="C77" s="5"/>
      <c r="D77" s="3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" customFormat="1" x14ac:dyDescent="0.25">
      <c r="A78" s="8"/>
      <c r="B78" s="6"/>
      <c r="C78" s="5"/>
      <c r="D78" s="3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" customFormat="1" x14ac:dyDescent="0.25">
      <c r="A79" s="8"/>
      <c r="B79" s="6"/>
      <c r="C79" s="5"/>
      <c r="D79" s="3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" customFormat="1" x14ac:dyDescent="0.25">
      <c r="A80" s="8"/>
      <c r="B80" s="6"/>
      <c r="C80" s="5"/>
      <c r="D80" s="3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" customFormat="1" x14ac:dyDescent="0.25">
      <c r="A81" s="8"/>
      <c r="B81" s="6"/>
      <c r="C81" s="5"/>
      <c r="D81" s="3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" customFormat="1" x14ac:dyDescent="0.25">
      <c r="A82" s="8"/>
      <c r="B82" s="6"/>
      <c r="C82" s="5"/>
      <c r="D82" s="3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" customFormat="1" x14ac:dyDescent="0.25">
      <c r="A83" s="8"/>
      <c r="B83" s="6"/>
      <c r="C83" s="5"/>
      <c r="D83" s="3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" customFormat="1" x14ac:dyDescent="0.25">
      <c r="A84" s="8"/>
      <c r="B84" s="6"/>
      <c r="C84" s="5"/>
      <c r="D84" s="35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" customFormat="1" x14ac:dyDescent="0.25">
      <c r="A85" s="8"/>
      <c r="B85" s="6"/>
      <c r="C85" s="5"/>
      <c r="D85" s="35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" customFormat="1" x14ac:dyDescent="0.25">
      <c r="A86" s="8"/>
      <c r="B86" s="6"/>
      <c r="C86" s="5"/>
      <c r="D86" s="3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" customFormat="1" x14ac:dyDescent="0.25">
      <c r="A87" s="8"/>
      <c r="B87" s="6"/>
      <c r="C87" s="5"/>
      <c r="D87" s="35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" customFormat="1" x14ac:dyDescent="0.25">
      <c r="A88" s="8"/>
      <c r="B88" s="6"/>
      <c r="C88" s="5"/>
      <c r="D88" s="35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" customFormat="1" x14ac:dyDescent="0.25">
      <c r="A89" s="8"/>
      <c r="B89" s="6"/>
      <c r="C89" s="5"/>
      <c r="D89" s="3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" customFormat="1" x14ac:dyDescent="0.25">
      <c r="A90" s="8"/>
      <c r="B90" s="6"/>
      <c r="C90" s="5"/>
      <c r="D90" s="3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" customFormat="1" x14ac:dyDescent="0.25">
      <c r="A91" s="8"/>
      <c r="B91" s="6"/>
      <c r="C91" s="5"/>
      <c r="D91" s="3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" customFormat="1" x14ac:dyDescent="0.25">
      <c r="A92" s="8"/>
      <c r="B92" s="6"/>
      <c r="C92" s="5"/>
      <c r="D92" s="3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" customFormat="1" x14ac:dyDescent="0.25">
      <c r="A93" s="8"/>
      <c r="B93" s="6"/>
      <c r="C93" s="5"/>
      <c r="D93" s="3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1" customFormat="1" x14ac:dyDescent="0.25">
      <c r="A94" s="8"/>
      <c r="B94" s="6"/>
      <c r="C94" s="5"/>
      <c r="D94" s="3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1" customFormat="1" x14ac:dyDescent="0.25">
      <c r="A95" s="8"/>
      <c r="B95" s="6"/>
      <c r="C95" s="5"/>
      <c r="D95" s="3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1" customFormat="1" x14ac:dyDescent="0.25">
      <c r="A96" s="8"/>
      <c r="B96" s="6"/>
      <c r="C96" s="5"/>
      <c r="D96" s="3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1" customFormat="1" x14ac:dyDescent="0.25">
      <c r="A97" s="8"/>
      <c r="B97" s="6"/>
      <c r="C97" s="5"/>
      <c r="D97" s="3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1" customFormat="1" x14ac:dyDescent="0.25">
      <c r="A98" s="8"/>
      <c r="B98" s="6"/>
      <c r="C98" s="5"/>
      <c r="D98" s="3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1" customFormat="1" x14ac:dyDescent="0.25">
      <c r="A99" s="8"/>
      <c r="B99" s="6"/>
      <c r="C99" s="5"/>
      <c r="D99" s="3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1" customFormat="1" x14ac:dyDescent="0.25">
      <c r="A100" s="8"/>
      <c r="B100" s="6"/>
      <c r="C100" s="5"/>
      <c r="D100" s="3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1" customFormat="1" x14ac:dyDescent="0.25">
      <c r="A101" s="8"/>
      <c r="B101" s="6"/>
      <c r="C101" s="5"/>
      <c r="D101" s="3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" customFormat="1" x14ac:dyDescent="0.25">
      <c r="A102" s="8"/>
      <c r="B102" s="6"/>
      <c r="C102" s="5"/>
      <c r="D102" s="3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" customFormat="1" x14ac:dyDescent="0.25">
      <c r="A103" s="8"/>
      <c r="B103" s="6"/>
      <c r="C103" s="5"/>
      <c r="D103" s="3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" customFormat="1" x14ac:dyDescent="0.25">
      <c r="A104" s="8"/>
      <c r="B104" s="6"/>
      <c r="C104" s="5"/>
      <c r="D104" s="3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" customFormat="1" x14ac:dyDescent="0.25">
      <c r="A105" s="8"/>
      <c r="B105" s="6"/>
      <c r="C105" s="5"/>
      <c r="D105" s="3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" customFormat="1" x14ac:dyDescent="0.25">
      <c r="A106" s="8"/>
      <c r="B106" s="6"/>
      <c r="C106" s="5"/>
      <c r="D106" s="3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" customFormat="1" x14ac:dyDescent="0.25">
      <c r="A107" s="8"/>
      <c r="B107" s="6"/>
      <c r="C107" s="5"/>
      <c r="D107" s="3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" customFormat="1" x14ac:dyDescent="0.25">
      <c r="A108" s="8"/>
      <c r="B108" s="6"/>
      <c r="C108" s="5"/>
      <c r="D108" s="3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" customFormat="1" x14ac:dyDescent="0.25">
      <c r="A109" s="8"/>
      <c r="B109" s="6"/>
      <c r="C109" s="5"/>
      <c r="D109" s="3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1" customFormat="1" x14ac:dyDescent="0.25">
      <c r="A110" s="8"/>
      <c r="B110" s="6"/>
      <c r="C110" s="5"/>
      <c r="D110" s="3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1" customFormat="1" x14ac:dyDescent="0.25">
      <c r="A111" s="8"/>
      <c r="B111" s="6"/>
      <c r="C111" s="5"/>
      <c r="D111" s="3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1" customFormat="1" x14ac:dyDescent="0.25">
      <c r="A112" s="8"/>
      <c r="B112" s="6"/>
      <c r="C112" s="5"/>
      <c r="D112" s="3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1" customFormat="1" x14ac:dyDescent="0.25">
      <c r="A113" s="8"/>
      <c r="B113" s="6"/>
      <c r="C113" s="5"/>
      <c r="D113" s="3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1" customFormat="1" x14ac:dyDescent="0.25">
      <c r="A114" s="8"/>
      <c r="B114" s="6"/>
      <c r="C114" s="5"/>
      <c r="D114" s="3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1" customFormat="1" x14ac:dyDescent="0.25">
      <c r="A115" s="8"/>
      <c r="B115" s="6"/>
      <c r="C115" s="5"/>
      <c r="D115" s="3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1" customFormat="1" x14ac:dyDescent="0.25">
      <c r="A116" s="8"/>
      <c r="B116" s="6"/>
      <c r="C116" s="5"/>
      <c r="D116" s="3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1" customFormat="1" x14ac:dyDescent="0.25">
      <c r="A117" s="8"/>
      <c r="B117" s="6"/>
      <c r="C117" s="5"/>
      <c r="D117" s="3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1" customFormat="1" x14ac:dyDescent="0.25">
      <c r="A118" s="8"/>
      <c r="B118" s="6"/>
      <c r="C118" s="5"/>
      <c r="D118" s="3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1" customFormat="1" x14ac:dyDescent="0.25">
      <c r="A119" s="8"/>
      <c r="B119" s="6"/>
      <c r="C119" s="5"/>
      <c r="D119" s="3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1" customFormat="1" x14ac:dyDescent="0.25">
      <c r="A120" s="8"/>
      <c r="B120" s="6"/>
      <c r="C120" s="5"/>
      <c r="D120" s="3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" customFormat="1" x14ac:dyDescent="0.25">
      <c r="A121" s="8"/>
      <c r="B121" s="6"/>
      <c r="C121" s="5"/>
      <c r="D121" s="3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" customFormat="1" x14ac:dyDescent="0.25">
      <c r="A122" s="8"/>
      <c r="B122" s="6"/>
      <c r="C122" s="5"/>
      <c r="D122" s="3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" customFormat="1" x14ac:dyDescent="0.25">
      <c r="A123" s="8"/>
      <c r="B123" s="6"/>
      <c r="C123" s="5"/>
      <c r="D123" s="3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" customFormat="1" x14ac:dyDescent="0.25">
      <c r="A124" s="8"/>
      <c r="B124" s="6"/>
      <c r="C124" s="5"/>
      <c r="D124" s="3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" customFormat="1" x14ac:dyDescent="0.25">
      <c r="A125" s="8"/>
      <c r="B125" s="6"/>
      <c r="C125" s="5"/>
      <c r="D125" s="3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" customFormat="1" x14ac:dyDescent="0.25">
      <c r="A126" s="8"/>
      <c r="B126" s="6"/>
      <c r="C126" s="5"/>
      <c r="D126" s="3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" customFormat="1" x14ac:dyDescent="0.25">
      <c r="A127" s="8"/>
      <c r="B127" s="6"/>
      <c r="C127" s="5"/>
      <c r="D127" s="3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" customFormat="1" x14ac:dyDescent="0.25">
      <c r="A128" s="8"/>
      <c r="B128" s="6"/>
      <c r="C128" s="5"/>
      <c r="D128" s="3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" customFormat="1" x14ac:dyDescent="0.25">
      <c r="A129" s="8"/>
      <c r="B129" s="6"/>
      <c r="C129" s="5"/>
      <c r="D129" s="3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" customFormat="1" x14ac:dyDescent="0.25">
      <c r="A130" s="8"/>
      <c r="B130" s="6"/>
      <c r="C130" s="5"/>
      <c r="D130" s="3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" customFormat="1" x14ac:dyDescent="0.25">
      <c r="A131" s="8"/>
      <c r="B131" s="6"/>
      <c r="C131" s="5"/>
      <c r="D131" s="3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" customFormat="1" x14ac:dyDescent="0.25">
      <c r="A132" s="8"/>
      <c r="B132" s="6"/>
      <c r="C132" s="5"/>
      <c r="D132" s="3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" customFormat="1" x14ac:dyDescent="0.25">
      <c r="A133" s="8"/>
      <c r="B133" s="6"/>
      <c r="C133" s="5"/>
      <c r="D133" s="3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" customFormat="1" x14ac:dyDescent="0.25">
      <c r="A134" s="8"/>
      <c r="B134" s="6"/>
      <c r="C134" s="5"/>
      <c r="D134" s="3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" customFormat="1" x14ac:dyDescent="0.25">
      <c r="A135" s="8"/>
      <c r="B135" s="6"/>
      <c r="C135" s="5"/>
      <c r="D135" s="3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1" customFormat="1" x14ac:dyDescent="0.25">
      <c r="A136" s="8"/>
      <c r="B136" s="6"/>
      <c r="C136" s="5"/>
      <c r="D136" s="3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s="1" customFormat="1" x14ac:dyDescent="0.25">
      <c r="A137" s="8"/>
      <c r="B137" s="6"/>
      <c r="C137" s="5"/>
      <c r="D137" s="3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1" customFormat="1" x14ac:dyDescent="0.25">
      <c r="A138" s="8"/>
      <c r="B138" s="6"/>
      <c r="C138" s="5"/>
      <c r="D138" s="3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1" customFormat="1" x14ac:dyDescent="0.25">
      <c r="A139" s="8"/>
      <c r="B139" s="6"/>
      <c r="C139" s="5"/>
      <c r="D139" s="3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1" customFormat="1" x14ac:dyDescent="0.25">
      <c r="A140" s="8"/>
      <c r="B140" s="6"/>
      <c r="C140" s="5"/>
      <c r="D140" s="3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1" customFormat="1" x14ac:dyDescent="0.25">
      <c r="A141" s="8"/>
      <c r="B141" s="6"/>
      <c r="C141" s="5"/>
      <c r="D141" s="3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1" customFormat="1" x14ac:dyDescent="0.25">
      <c r="A142" s="8"/>
      <c r="B142" s="6"/>
      <c r="C142" s="5"/>
      <c r="D142" s="3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1" customFormat="1" x14ac:dyDescent="0.25">
      <c r="A143" s="8"/>
      <c r="B143" s="6"/>
      <c r="C143" s="5"/>
      <c r="D143" s="3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1" customFormat="1" x14ac:dyDescent="0.25">
      <c r="A144" s="8"/>
      <c r="B144" s="6"/>
      <c r="C144" s="5"/>
      <c r="D144" s="3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1" customFormat="1" x14ac:dyDescent="0.25">
      <c r="A145" s="8"/>
      <c r="B145" s="6"/>
      <c r="C145" s="5"/>
      <c r="D145" s="3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1" customFormat="1" x14ac:dyDescent="0.25">
      <c r="A146" s="8"/>
      <c r="B146" s="6"/>
      <c r="C146" s="5"/>
      <c r="D146" s="3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1" customFormat="1" x14ac:dyDescent="0.25">
      <c r="A147" s="8"/>
      <c r="B147" s="6"/>
      <c r="C147" s="5"/>
      <c r="D147" s="3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1" customFormat="1" x14ac:dyDescent="0.25">
      <c r="A148" s="8"/>
      <c r="B148" s="6"/>
      <c r="C148" s="5"/>
      <c r="D148" s="3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1" customFormat="1" x14ac:dyDescent="0.25">
      <c r="A149" s="8"/>
      <c r="B149" s="6"/>
      <c r="C149" s="5"/>
      <c r="D149" s="3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1" customFormat="1" x14ac:dyDescent="0.25">
      <c r="A150" s="8"/>
      <c r="B150" s="6"/>
      <c r="C150" s="5"/>
      <c r="D150" s="3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1" customFormat="1" x14ac:dyDescent="0.25">
      <c r="A151" s="8"/>
      <c r="B151" s="6"/>
      <c r="C151" s="5"/>
      <c r="D151" s="3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1" customFormat="1" x14ac:dyDescent="0.25">
      <c r="A152" s="8"/>
      <c r="B152" s="6"/>
      <c r="C152" s="5"/>
      <c r="D152" s="3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1" customFormat="1" x14ac:dyDescent="0.25">
      <c r="A153" s="8"/>
      <c r="B153" s="6"/>
      <c r="C153" s="5"/>
      <c r="D153" s="3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1" customFormat="1" x14ac:dyDescent="0.25">
      <c r="A154" s="8"/>
      <c r="B154" s="6"/>
      <c r="C154" s="5"/>
      <c r="D154" s="3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1" customFormat="1" x14ac:dyDescent="0.25">
      <c r="A155" s="8"/>
      <c r="B155" s="6"/>
      <c r="C155" s="5"/>
      <c r="D155" s="3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1" customFormat="1" x14ac:dyDescent="0.25">
      <c r="A156" s="8"/>
      <c r="B156" s="6"/>
      <c r="C156" s="5"/>
      <c r="D156" s="3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1" customFormat="1" x14ac:dyDescent="0.25">
      <c r="A157" s="8"/>
      <c r="B157" s="6"/>
      <c r="C157" s="5"/>
      <c r="D157" s="3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1" customFormat="1" x14ac:dyDescent="0.25">
      <c r="A158" s="8"/>
      <c r="B158" s="6"/>
      <c r="C158" s="5"/>
      <c r="D158" s="3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1" customFormat="1" x14ac:dyDescent="0.25">
      <c r="A159" s="8"/>
      <c r="B159" s="6"/>
      <c r="C159" s="5"/>
      <c r="D159" s="3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1" customFormat="1" x14ac:dyDescent="0.25">
      <c r="A160" s="8"/>
      <c r="B160" s="6"/>
      <c r="C160" s="5"/>
      <c r="D160" s="3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s="1" customFormat="1" x14ac:dyDescent="0.25">
      <c r="A161" s="8"/>
      <c r="B161" s="6"/>
      <c r="C161" s="5"/>
      <c r="D161" s="3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1" customFormat="1" x14ac:dyDescent="0.25">
      <c r="A162" s="8"/>
      <c r="B162" s="6"/>
      <c r="C162" s="5"/>
      <c r="D162" s="3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1" customFormat="1" x14ac:dyDescent="0.25">
      <c r="A163" s="8"/>
      <c r="B163" s="6"/>
      <c r="C163" s="5"/>
      <c r="D163" s="3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1" customFormat="1" x14ac:dyDescent="0.25">
      <c r="A164" s="8"/>
      <c r="B164" s="6"/>
      <c r="C164" s="5"/>
      <c r="D164" s="3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1" customFormat="1" x14ac:dyDescent="0.25">
      <c r="A165" s="8"/>
      <c r="B165" s="6"/>
      <c r="C165" s="5"/>
      <c r="D165" s="3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1" customFormat="1" x14ac:dyDescent="0.25">
      <c r="A166" s="8"/>
      <c r="B166" s="6"/>
      <c r="C166" s="5"/>
      <c r="D166" s="3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s="1" customFormat="1" x14ac:dyDescent="0.25">
      <c r="A167" s="8"/>
      <c r="B167" s="6"/>
      <c r="C167" s="5"/>
      <c r="D167" s="3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s="1" customFormat="1" x14ac:dyDescent="0.25">
      <c r="A168" s="8"/>
      <c r="B168" s="6"/>
      <c r="C168" s="5"/>
      <c r="D168" s="3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s="1" customFormat="1" x14ac:dyDescent="0.25">
      <c r="A169" s="8"/>
      <c r="B169" s="6"/>
      <c r="C169" s="5"/>
      <c r="D169" s="3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s="1" customFormat="1" x14ac:dyDescent="0.25">
      <c r="A170" s="8"/>
      <c r="B170" s="6"/>
      <c r="C170" s="5"/>
      <c r="D170" s="3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s="1" customFormat="1" x14ac:dyDescent="0.25">
      <c r="A171" s="8"/>
      <c r="B171" s="6"/>
      <c r="C171" s="5"/>
      <c r="D171" s="3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s="1" customFormat="1" x14ac:dyDescent="0.25">
      <c r="A172" s="8"/>
      <c r="B172" s="6"/>
      <c r="C172" s="5"/>
      <c r="D172" s="3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s="1" customFormat="1" x14ac:dyDescent="0.25">
      <c r="A173" s="8"/>
      <c r="B173" s="6"/>
      <c r="C173" s="5"/>
      <c r="D173" s="3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</sheetData>
  <autoFilter ref="A5:W57" xr:uid="{00000000-0009-0000-0000-000000000000}">
    <filterColumn colId="13" showButton="0"/>
    <filterColumn colId="15" showButton="0"/>
    <filterColumn colId="17" showButton="0"/>
    <filterColumn colId="19" showButton="0"/>
    <filterColumn colId="21" showButton="0"/>
  </autoFilter>
  <mergeCells count="24">
    <mergeCell ref="A3:Y3"/>
    <mergeCell ref="A1:Y1"/>
    <mergeCell ref="N4:N5"/>
    <mergeCell ref="O4:O5"/>
    <mergeCell ref="X5:Y5"/>
    <mergeCell ref="T5:U5"/>
    <mergeCell ref="V5:W5"/>
    <mergeCell ref="P5:Q5"/>
    <mergeCell ref="R5:S5"/>
    <mergeCell ref="L4:L5"/>
    <mergeCell ref="E4:E5"/>
    <mergeCell ref="H4:H5"/>
    <mergeCell ref="M4:M5"/>
    <mergeCell ref="F4:F5"/>
    <mergeCell ref="G4:G5"/>
    <mergeCell ref="K4:K5"/>
    <mergeCell ref="J4:J5"/>
    <mergeCell ref="I4:I5"/>
    <mergeCell ref="A59:C59"/>
    <mergeCell ref="A57:C57"/>
    <mergeCell ref="D4:D5"/>
    <mergeCell ref="C4:C5"/>
    <mergeCell ref="A4:A5"/>
    <mergeCell ref="B4:B5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zoomScaleNormal="100" workbookViewId="0">
      <selection activeCell="G2" sqref="G2"/>
    </sheetView>
  </sheetViews>
  <sheetFormatPr baseColWidth="10" defaultColWidth="11.42578125" defaultRowHeight="15" x14ac:dyDescent="0.25"/>
  <cols>
    <col min="1" max="1" width="40.28515625" customWidth="1"/>
    <col min="2" max="6" width="19.5703125" bestFit="1" customWidth="1"/>
    <col min="7" max="7" width="25" bestFit="1" customWidth="1"/>
    <col min="8" max="8" width="17.85546875" bestFit="1" customWidth="1"/>
  </cols>
  <sheetData>
    <row r="1" spans="1:8" ht="78.599999999999994" customHeight="1" x14ac:dyDescent="0.25">
      <c r="A1" s="77"/>
      <c r="B1" s="77"/>
      <c r="C1" s="77"/>
      <c r="D1" s="77"/>
      <c r="E1" s="77"/>
      <c r="F1" s="77"/>
      <c r="G1" s="77"/>
    </row>
    <row r="2" spans="1:8" ht="30.75" customHeight="1" x14ac:dyDescent="0.25">
      <c r="A2" s="66" t="s">
        <v>36</v>
      </c>
      <c r="B2" s="66" t="s">
        <v>38</v>
      </c>
      <c r="C2" s="66" t="s">
        <v>39</v>
      </c>
      <c r="D2" s="66" t="s">
        <v>40</v>
      </c>
      <c r="E2" s="66" t="s">
        <v>41</v>
      </c>
      <c r="F2" s="66" t="s">
        <v>42</v>
      </c>
      <c r="G2" s="66" t="s">
        <v>1</v>
      </c>
    </row>
    <row r="3" spans="1:8" ht="15.75" x14ac:dyDescent="0.25">
      <c r="A3" s="31"/>
      <c r="B3" s="32"/>
      <c r="C3" s="32"/>
      <c r="D3" s="32"/>
      <c r="E3" s="32"/>
      <c r="F3" s="32"/>
      <c r="G3" s="32"/>
    </row>
    <row r="4" spans="1:8" ht="1.5" customHeight="1" x14ac:dyDescent="0.25"/>
    <row r="5" spans="1:8" hidden="1" x14ac:dyDescent="0.25"/>
    <row r="6" spans="1:8" hidden="1" x14ac:dyDescent="0.25"/>
    <row r="7" spans="1:8" hidden="1" x14ac:dyDescent="0.25">
      <c r="H7" s="30"/>
    </row>
    <row r="8" spans="1:8" ht="15.75" x14ac:dyDescent="0.25">
      <c r="A8" s="61" t="s">
        <v>44</v>
      </c>
      <c r="B8" s="62">
        <f>SUM('[1]Anexo1DT_Crono y Costos PETD'!J5:J22)</f>
        <v>83017000000</v>
      </c>
      <c r="C8" s="62">
        <f>SUM('[1]Anexo1DT_Crono y Costos PETD'!K5:K22)</f>
        <v>73343000000</v>
      </c>
      <c r="D8" s="62">
        <f>SUM('[1]Anexo1DT_Crono y Costos PETD'!L5:L22)</f>
        <v>63600000000</v>
      </c>
      <c r="E8" s="62">
        <f>SUM('[1]Anexo1DT_Crono y Costos PETD'!M5:M22)</f>
        <v>59200000000</v>
      </c>
      <c r="F8" s="62">
        <f>SUM('[1]Anexo1DT_Crono y Costos PETD'!N5:N22)</f>
        <v>53010000000</v>
      </c>
      <c r="G8" s="62">
        <f t="shared" ref="G8:G13" si="0">SUM(B8:F8)</f>
        <v>332170000000</v>
      </c>
    </row>
    <row r="9" spans="1:8" ht="15.75" x14ac:dyDescent="0.25">
      <c r="A9" s="31" t="s">
        <v>25</v>
      </c>
      <c r="B9" s="32">
        <f>+'[1]Anexo1DT_Crono y Costos PETD'!J23</f>
        <v>1000000000</v>
      </c>
      <c r="C9" s="32">
        <f>+'[1]Anexo1DT_Crono y Costos PETD'!K23</f>
        <v>4000000000</v>
      </c>
      <c r="D9" s="32">
        <f>+'[1]Anexo1DT_Crono y Costos PETD'!L23</f>
        <v>4000000000</v>
      </c>
      <c r="E9" s="32">
        <f>+'[1]Anexo1DT_Crono y Costos PETD'!M23</f>
        <v>4000000000</v>
      </c>
      <c r="F9" s="32">
        <f>+'[1]Anexo1DT_Crono y Costos PETD'!N23</f>
        <v>4000000000</v>
      </c>
      <c r="G9" s="32">
        <f t="shared" si="0"/>
        <v>17000000000</v>
      </c>
    </row>
    <row r="10" spans="1:8" ht="15.75" x14ac:dyDescent="0.25">
      <c r="A10" s="61" t="s">
        <v>20</v>
      </c>
      <c r="B10" s="62">
        <f>SUM('[1]Anexo1DT_Crono y Costos PETD'!J24:J26)</f>
        <v>1000000000</v>
      </c>
      <c r="C10" s="62">
        <f>SUM('[1]Anexo1DT_Crono y Costos PETD'!K24:K26)</f>
        <v>6300000000</v>
      </c>
      <c r="D10" s="62">
        <f>SUM('[1]Anexo1DT_Crono y Costos PETD'!L24:L26)</f>
        <v>4700000000</v>
      </c>
      <c r="E10" s="62">
        <f>SUM('[1]Anexo1DT_Crono y Costos PETD'!M24:M26)</f>
        <v>4300000000</v>
      </c>
      <c r="F10" s="62">
        <f>SUM('[1]Anexo1DT_Crono y Costos PETD'!N24:N26)</f>
        <v>2800000000</v>
      </c>
      <c r="G10" s="62">
        <f t="shared" si="0"/>
        <v>19100000000</v>
      </c>
    </row>
    <row r="11" spans="1:8" ht="15.75" x14ac:dyDescent="0.25">
      <c r="A11" s="31" t="s">
        <v>17</v>
      </c>
      <c r="B11" s="32">
        <f>SUM('[1]Anexo1DT_Crono y Costos PETD'!J27:J31)</f>
        <v>4715000000</v>
      </c>
      <c r="C11" s="32">
        <f>SUM('[1]Anexo1DT_Crono y Costos PETD'!K27:K31)</f>
        <v>9000000000</v>
      </c>
      <c r="D11" s="32">
        <f>SUM('[1]Anexo1DT_Crono y Costos PETD'!L27:L31)</f>
        <v>8500000000</v>
      </c>
      <c r="E11" s="32">
        <f>SUM('[1]Anexo1DT_Crono y Costos PETD'!M27:M31)</f>
        <v>8200000000</v>
      </c>
      <c r="F11" s="32">
        <f>SUM('[1]Anexo1DT_Crono y Costos PETD'!N27:N31)</f>
        <v>7500000000</v>
      </c>
      <c r="G11" s="32">
        <f t="shared" si="0"/>
        <v>37915000000</v>
      </c>
    </row>
    <row r="12" spans="1:8" ht="15.75" x14ac:dyDescent="0.25">
      <c r="A12" s="61" t="s">
        <v>3</v>
      </c>
      <c r="B12" s="62">
        <f>SUM('[1]Anexo1DT_Crono y Costos PETD'!J32:J45)</f>
        <v>137961260779</v>
      </c>
      <c r="C12" s="62">
        <f>SUM('[1]Anexo1DT_Crono y Costos PETD'!K32:K45)</f>
        <v>159738000000</v>
      </c>
      <c r="D12" s="62">
        <f>SUM('[1]Anexo1DT_Crono y Costos PETD'!L32:L45)</f>
        <v>174200000000</v>
      </c>
      <c r="E12" s="62">
        <f>SUM('[1]Anexo1DT_Crono y Costos PETD'!M32:M45)</f>
        <v>171700000000</v>
      </c>
      <c r="F12" s="62">
        <f>SUM('[1]Anexo1DT_Crono y Costos PETD'!N32:N45)</f>
        <v>162700000000</v>
      </c>
      <c r="G12" s="62">
        <f t="shared" si="0"/>
        <v>806299260779</v>
      </c>
    </row>
    <row r="13" spans="1:8" ht="15.75" x14ac:dyDescent="0.25">
      <c r="A13" s="31" t="s">
        <v>37</v>
      </c>
      <c r="B13" s="32">
        <f>SUM('[1]Anexo1DT_Crono y Costos PETD'!J46:J55)</f>
        <v>11768000000</v>
      </c>
      <c r="C13" s="32">
        <f>SUM('[1]Anexo1DT_Crono y Costos PETD'!K46:K55)</f>
        <v>9918020000</v>
      </c>
      <c r="D13" s="32">
        <f>SUM('[1]Anexo1DT_Crono y Costos PETD'!L46:L55)</f>
        <v>9710301200</v>
      </c>
      <c r="E13" s="32">
        <f>SUM('[1]Anexo1DT_Crono y Costos PETD'!M46:M55)</f>
        <v>10619819272</v>
      </c>
      <c r="F13" s="32">
        <f>SUM('[1]Anexo1DT_Crono y Costos PETD'!N46:N55)</f>
        <v>11147608428.32</v>
      </c>
      <c r="G13" s="32">
        <f t="shared" si="0"/>
        <v>53163748900.32</v>
      </c>
    </row>
    <row r="14" spans="1:8" ht="15.75" x14ac:dyDescent="0.25">
      <c r="A14" s="63" t="s">
        <v>1</v>
      </c>
      <c r="B14" s="64">
        <f t="shared" ref="B14:G14" si="1">SUM(B8:B13)</f>
        <v>239461260779</v>
      </c>
      <c r="C14" s="64">
        <f t="shared" si="1"/>
        <v>262299020000</v>
      </c>
      <c r="D14" s="64">
        <f t="shared" si="1"/>
        <v>264710301200</v>
      </c>
      <c r="E14" s="64">
        <f t="shared" si="1"/>
        <v>258019819272</v>
      </c>
      <c r="F14" s="64">
        <f t="shared" si="1"/>
        <v>241157608428.32001</v>
      </c>
      <c r="G14" s="64">
        <f t="shared" si="1"/>
        <v>1265648009679.3201</v>
      </c>
    </row>
  </sheetData>
  <mergeCells count="1">
    <mergeCell ref="A1:G1"/>
  </mergeCells>
  <pageMargins left="0.7" right="0.7" top="0.75" bottom="0.75" header="0.3" footer="0.3"/>
  <pageSetup orientation="portrait" horizontalDpi="4294967292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 y Costos PETD</vt:lpstr>
      <vt:lpstr>TOTALES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Padres}</cp:lastModifiedBy>
  <cp:lastPrinted>2020-09-22T20:51:41Z</cp:lastPrinted>
  <dcterms:created xsi:type="dcterms:W3CDTF">2018-08-05T15:00:48Z</dcterms:created>
  <dcterms:modified xsi:type="dcterms:W3CDTF">2020-09-22T20:52:14Z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d7dd68-c1dd-44d2-ba6c-4773849eac9b_Enabled">
    <vt:lpwstr>True</vt:lpwstr>
  </property>
  <property fmtid="{D5CDD505-2E9C-101B-9397-08002B2CF9AE}" pid="3" name="MSIP_Label_08d7dd68-c1dd-44d2-ba6c-4773849eac9b_SiteId">
    <vt:lpwstr>622cba98-80f8-41f3-8df5-8eb99901598b</vt:lpwstr>
  </property>
  <property fmtid="{D5CDD505-2E9C-101B-9397-08002B2CF9AE}" pid="4" name="MSIP_Label_08d7dd68-c1dd-44d2-ba6c-4773849eac9b_Owner">
    <vt:lpwstr>dtorreso@deaj.ramajudicial.gov.co</vt:lpwstr>
  </property>
  <property fmtid="{D5CDD505-2E9C-101B-9397-08002B2CF9AE}" pid="5" name="MSIP_Label_08d7dd68-c1dd-44d2-ba6c-4773849eac9b_SetDate">
    <vt:lpwstr>2018-08-09T23:48:03.2998628Z</vt:lpwstr>
  </property>
  <property fmtid="{D5CDD505-2E9C-101B-9397-08002B2CF9AE}" pid="6" name="MSIP_Label_08d7dd68-c1dd-44d2-ba6c-4773849eac9b_Name">
    <vt:lpwstr>Personal</vt:lpwstr>
  </property>
  <property fmtid="{D5CDD505-2E9C-101B-9397-08002B2CF9AE}" pid="7" name="MSIP_Label_08d7dd68-c1dd-44d2-ba6c-4773849eac9b_Application">
    <vt:lpwstr>Microsoft Azure Information Protection</vt:lpwstr>
  </property>
  <property fmtid="{D5CDD505-2E9C-101B-9397-08002B2CF9AE}" pid="8" name="MSIP_Label_08d7dd68-c1dd-44d2-ba6c-4773849eac9b_Extended_MSFT_Method">
    <vt:lpwstr>Automatic</vt:lpwstr>
  </property>
  <property fmtid="{D5CDD505-2E9C-101B-9397-08002B2CF9AE}" pid="9" name="Sensitivity">
    <vt:lpwstr>Personal</vt:lpwstr>
  </property>
</Properties>
</file>