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harts/chart19.xml" ContentType="application/vnd.openxmlformats-officedocument.drawingml.chart+xml"/>
  <Override PartName="/xl/charts/style7.xml" ContentType="application/vnd.ms-office.chartstyle+xml"/>
  <Override PartName="/xl/charts/colors7.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12"/>
  <workbookPr filterPrivacy="1" defaultThemeVersion="124226"/>
  <xr:revisionPtr revIDLastSave="6" documentId="13_ncr:1_{5B46EA09-E2AC-4050-ADCA-48D084FC70EC}" xr6:coauthVersionLast="47" xr6:coauthVersionMax="47" xr10:uidLastSave="{3D4D9877-4D35-474B-AB6B-6AF6E1EDA93C}"/>
  <bookViews>
    <workbookView xWindow="-120" yWindow="-120" windowWidth="24240" windowHeight="13140" xr2:uid="{00000000-000D-0000-FFFF-FFFF00000000}"/>
  </bookViews>
  <sheets>
    <sheet name="ENCUESTA" sheetId="1" r:id="rId1"/>
    <sheet name="% INDIVIDUAL" sheetId="2" r:id="rId2"/>
  </sheet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2" l="1"/>
  <c r="C27" i="2" l="1"/>
  <c r="B27" i="2"/>
  <c r="D26" i="2"/>
  <c r="D27" i="2" l="1"/>
  <c r="D114" i="2"/>
  <c r="H8" i="2"/>
  <c r="H3" i="2"/>
  <c r="D131" i="1"/>
  <c r="H131" i="1"/>
  <c r="C36" i="1"/>
  <c r="B36" i="1"/>
  <c r="D35" i="1"/>
  <c r="C132" i="1" l="1"/>
  <c r="B132" i="1"/>
  <c r="C115" i="2"/>
  <c r="B115" i="2"/>
  <c r="D115" i="2" s="1"/>
  <c r="D36" i="1"/>
  <c r="C106" i="2"/>
  <c r="B106" i="2"/>
  <c r="D105" i="2"/>
  <c r="C109" i="2" s="1"/>
  <c r="D104" i="2"/>
  <c r="C108" i="2" s="1"/>
  <c r="D97" i="2"/>
  <c r="E97" i="2" s="1"/>
  <c r="D98" i="2"/>
  <c r="E98" i="2" s="1"/>
  <c r="C99" i="2"/>
  <c r="B99" i="2"/>
  <c r="D96" i="2"/>
  <c r="F96" i="2" s="1"/>
  <c r="D90" i="2"/>
  <c r="B91" i="2" s="1"/>
  <c r="D89" i="2"/>
  <c r="F89" i="2" s="1"/>
  <c r="D52" i="2"/>
  <c r="H13" i="2"/>
  <c r="B37" i="1" l="1"/>
  <c r="C37" i="1"/>
  <c r="E96" i="2"/>
  <c r="F97" i="2"/>
  <c r="B108" i="2"/>
  <c r="D108" i="2" s="1"/>
  <c r="B109" i="2"/>
  <c r="D109" i="2" s="1"/>
  <c r="D106" i="2"/>
  <c r="B107" i="2" s="1"/>
  <c r="F98" i="2"/>
  <c r="D99" i="2"/>
  <c r="C100" i="2" s="1"/>
  <c r="E89" i="2"/>
  <c r="C91" i="2"/>
  <c r="D91" i="2" s="1"/>
  <c r="H4" i="1"/>
  <c r="C107" i="2" l="1"/>
  <c r="D107" i="2" s="1"/>
  <c r="B100" i="2"/>
  <c r="D100" i="2" s="1"/>
  <c r="C123" i="1"/>
  <c r="B123" i="1"/>
  <c r="D122" i="1"/>
  <c r="D121" i="1"/>
  <c r="C126" i="1" l="1"/>
  <c r="B126" i="1"/>
  <c r="C125" i="1"/>
  <c r="B125" i="1"/>
  <c r="D123" i="1"/>
  <c r="D114" i="1"/>
  <c r="D113" i="1"/>
  <c r="D112" i="1"/>
  <c r="C115" i="1"/>
  <c r="B115" i="1"/>
  <c r="C106" i="1"/>
  <c r="B106" i="1"/>
  <c r="D105" i="1"/>
  <c r="D106" i="1" s="1"/>
  <c r="D85" i="1"/>
  <c r="D84" i="1"/>
  <c r="D83" i="1"/>
  <c r="D82" i="1"/>
  <c r="D81" i="1"/>
  <c r="D74" i="1"/>
  <c r="D67" i="1"/>
  <c r="D66" i="1"/>
  <c r="D65" i="1"/>
  <c r="D64" i="1"/>
  <c r="D63" i="1"/>
  <c r="D56" i="1"/>
  <c r="D55" i="1"/>
  <c r="D54" i="1"/>
  <c r="B124" i="1" l="1"/>
  <c r="D125" i="1"/>
  <c r="D126" i="1"/>
  <c r="C124" i="1"/>
  <c r="D115" i="1"/>
  <c r="B116" i="1" s="1"/>
  <c r="F5" i="1"/>
  <c r="C4" i="2"/>
  <c r="D4" i="2"/>
  <c r="E4" i="2"/>
  <c r="F4" i="2"/>
  <c r="G4" i="2"/>
  <c r="B4" i="2"/>
  <c r="D132" i="1" l="1"/>
  <c r="C116" i="1"/>
  <c r="C5" i="1"/>
  <c r="D5" i="1"/>
  <c r="G5" i="1"/>
  <c r="E5" i="1"/>
  <c r="H16" i="1"/>
  <c r="H10" i="1"/>
  <c r="F11" i="1" l="1"/>
  <c r="C11" i="1"/>
  <c r="G11" i="1"/>
  <c r="D11" i="1"/>
  <c r="B11" i="1"/>
  <c r="E11" i="1"/>
  <c r="D43" i="1"/>
  <c r="D44" i="1"/>
  <c r="D45" i="1"/>
  <c r="D46" i="1"/>
  <c r="D47" i="1"/>
  <c r="D42" i="1"/>
  <c r="D27" i="1"/>
  <c r="D28" i="1"/>
  <c r="D26" i="1"/>
  <c r="C13" i="1" l="1"/>
  <c r="E9" i="2"/>
  <c r="B14" i="2"/>
  <c r="D9" i="2"/>
  <c r="G9" i="2"/>
  <c r="B9" i="2"/>
  <c r="F9" i="2"/>
  <c r="F14" i="2" l="1"/>
  <c r="E14" i="2"/>
  <c r="G14" i="2"/>
  <c r="C14" i="2"/>
  <c r="D14" i="2"/>
  <c r="D56" i="2"/>
  <c r="F56" i="2" s="1"/>
  <c r="H14" i="2" l="1"/>
  <c r="D18" i="2"/>
  <c r="E18" i="2" s="1"/>
  <c r="D34" i="2"/>
  <c r="F34" i="2" s="1"/>
  <c r="D44" i="2"/>
  <c r="F44" i="2" s="1"/>
  <c r="C21" i="2"/>
  <c r="B74" i="2"/>
  <c r="D79" i="2"/>
  <c r="E79" i="2" s="1"/>
  <c r="D19" i="2"/>
  <c r="E19" i="2" s="1"/>
  <c r="D33" i="2"/>
  <c r="F33" i="2" s="1"/>
  <c r="D37" i="2"/>
  <c r="E37" i="2" s="1"/>
  <c r="D45" i="2"/>
  <c r="F45" i="2" s="1"/>
  <c r="F52" i="2"/>
  <c r="D55" i="2"/>
  <c r="F55" i="2" s="1"/>
  <c r="D71" i="2"/>
  <c r="E71" i="2" s="1"/>
  <c r="E56" i="2"/>
  <c r="D80" i="2"/>
  <c r="F80" i="2" s="1"/>
  <c r="D54" i="2"/>
  <c r="E54" i="2" s="1"/>
  <c r="D83" i="2"/>
  <c r="E83" i="2" s="1"/>
  <c r="B21" i="2"/>
  <c r="D32" i="2"/>
  <c r="E32" i="2" s="1"/>
  <c r="D35" i="2"/>
  <c r="F35" i="2" s="1"/>
  <c r="C46" i="2"/>
  <c r="D53" i="2"/>
  <c r="F53" i="2" s="1"/>
  <c r="D69" i="2"/>
  <c r="D72" i="2"/>
  <c r="F72" i="2" s="1"/>
  <c r="C84" i="2"/>
  <c r="D82" i="2"/>
  <c r="C74" i="2"/>
  <c r="D20" i="2"/>
  <c r="E20" i="2" s="1"/>
  <c r="C38" i="2"/>
  <c r="D36" i="2"/>
  <c r="C57" i="2"/>
  <c r="D73" i="2"/>
  <c r="E73" i="2" s="1"/>
  <c r="D81" i="2"/>
  <c r="F81" i="2" s="1"/>
  <c r="B84" i="2"/>
  <c r="B46" i="2"/>
  <c r="D63" i="2"/>
  <c r="D70" i="2"/>
  <c r="E70" i="2" s="1"/>
  <c r="B57" i="2"/>
  <c r="B38" i="2"/>
  <c r="D43" i="2"/>
  <c r="E43" i="2" s="1"/>
  <c r="E36" i="2" l="1"/>
  <c r="B28" i="2"/>
  <c r="C28" i="2"/>
  <c r="D64" i="2"/>
  <c r="C48" i="2" s="1"/>
  <c r="E63" i="2"/>
  <c r="E52" i="2"/>
  <c r="E34" i="2"/>
  <c r="F36" i="2"/>
  <c r="F20" i="2"/>
  <c r="E44" i="2"/>
  <c r="F18" i="2"/>
  <c r="F37" i="2"/>
  <c r="F71" i="2"/>
  <c r="D21" i="2"/>
  <c r="C22" i="2" s="1"/>
  <c r="E53" i="2"/>
  <c r="F19" i="2"/>
  <c r="B59" i="2"/>
  <c r="C59" i="2"/>
  <c r="E33" i="2"/>
  <c r="E55" i="2"/>
  <c r="E81" i="2"/>
  <c r="C65" i="2"/>
  <c r="E72" i="2"/>
  <c r="D74" i="2"/>
  <c r="C75" i="2" s="1"/>
  <c r="F83" i="2"/>
  <c r="E45" i="2"/>
  <c r="F43" i="2"/>
  <c r="F54" i="2"/>
  <c r="F73" i="2"/>
  <c r="E80" i="2"/>
  <c r="F79" i="2"/>
  <c r="F82" i="2"/>
  <c r="E82" i="2"/>
  <c r="F70" i="2"/>
  <c r="F32" i="2"/>
  <c r="F63" i="2"/>
  <c r="F69" i="2"/>
  <c r="E69" i="2"/>
  <c r="E35" i="2"/>
  <c r="D84" i="2"/>
  <c r="C85" i="2" s="1"/>
  <c r="D38" i="2"/>
  <c r="B39" i="2" s="1"/>
  <c r="D57" i="2"/>
  <c r="C58" i="2" s="1"/>
  <c r="D46" i="2"/>
  <c r="B47" i="2" s="1"/>
  <c r="B48" i="2"/>
  <c r="D28" i="2" l="1"/>
  <c r="B65" i="2"/>
  <c r="F21" i="2"/>
  <c r="E21" i="2"/>
  <c r="D65" i="2"/>
  <c r="B75" i="2"/>
  <c r="D75" i="2" s="1"/>
  <c r="B85" i="2"/>
  <c r="D85" i="2" s="1"/>
  <c r="B22" i="2"/>
  <c r="D22" i="2" s="1"/>
  <c r="E22" i="2" s="1"/>
  <c r="B58" i="2"/>
  <c r="D58" i="2" s="1"/>
  <c r="C47" i="2"/>
  <c r="D47" i="2" s="1"/>
  <c r="C39" i="2"/>
  <c r="D39" i="2" s="1"/>
  <c r="F22" i="2" l="1"/>
  <c r="B48" i="1" l="1"/>
  <c r="C57" i="1" l="1"/>
  <c r="B97" i="1" l="1"/>
  <c r="C75" i="1"/>
  <c r="B57" i="1"/>
  <c r="C29" i="1"/>
  <c r="D94" i="1" l="1"/>
  <c r="C97" i="1"/>
  <c r="D92" i="1"/>
  <c r="C48" i="1"/>
  <c r="D96" i="1"/>
  <c r="D95" i="1"/>
  <c r="D93" i="1"/>
  <c r="B29" i="1"/>
  <c r="B75" i="1"/>
  <c r="C68" i="1"/>
  <c r="C99" i="1" l="1"/>
  <c r="B99" i="1"/>
  <c r="D75" i="1"/>
  <c r="C59" i="1"/>
  <c r="B59" i="1"/>
  <c r="C70" i="1"/>
  <c r="B70" i="1"/>
  <c r="D29" i="1"/>
  <c r="B30" i="1" s="1"/>
  <c r="D48" i="1"/>
  <c r="D57" i="1"/>
  <c r="B58" i="1" s="1"/>
  <c r="C17" i="1"/>
  <c r="B68" i="1"/>
  <c r="C86" i="1"/>
  <c r="B86" i="1"/>
  <c r="B49" i="1" l="1"/>
  <c r="C76" i="1"/>
  <c r="C107" i="1"/>
  <c r="B107" i="1"/>
  <c r="B76" i="1"/>
  <c r="C58" i="1"/>
  <c r="G17" i="1"/>
  <c r="F17" i="1"/>
  <c r="B17" i="1"/>
  <c r="E17" i="1"/>
  <c r="D17" i="1"/>
  <c r="C49" i="1"/>
  <c r="D97" i="1"/>
  <c r="C98" i="1" s="1"/>
  <c r="D86" i="1"/>
  <c r="D68" i="1"/>
  <c r="C69" i="1" s="1"/>
  <c r="B5" i="1"/>
  <c r="D37" i="1" l="1"/>
  <c r="D76" i="1"/>
  <c r="D124" i="1"/>
  <c r="D107" i="1"/>
  <c r="B87" i="1"/>
  <c r="B69" i="1"/>
  <c r="D69" i="1" s="1"/>
  <c r="D58" i="1"/>
  <c r="D49" i="1"/>
  <c r="B98" i="1"/>
  <c r="C87" i="1"/>
  <c r="C30" i="1"/>
  <c r="H5" i="1"/>
  <c r="D98" i="1" l="1"/>
  <c r="D99" i="1"/>
  <c r="D116" i="1"/>
  <c r="D87" i="1"/>
  <c r="D30" i="1"/>
  <c r="H11" i="1"/>
  <c r="H17" i="1"/>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 authorId="0" shapeId="0" xr:uid="{00000000-0006-0000-0000-000001000000}">
      <text>
        <r>
          <rPr>
            <b/>
            <sz val="9"/>
            <color indexed="81"/>
            <rFont val="Tahoma"/>
            <family val="2"/>
          </rPr>
          <t>Muy Satisfecho</t>
        </r>
      </text>
    </comment>
    <comment ref="C3" authorId="0" shapeId="0" xr:uid="{00000000-0006-0000-0000-000002000000}">
      <text>
        <r>
          <rPr>
            <b/>
            <sz val="9"/>
            <color indexed="81"/>
            <rFont val="Tahoma"/>
            <family val="2"/>
          </rPr>
          <t>Satisfecho</t>
        </r>
      </text>
    </comment>
    <comment ref="D3" authorId="0" shapeId="0" xr:uid="{00000000-0006-0000-0000-000003000000}">
      <text>
        <r>
          <rPr>
            <b/>
            <sz val="9"/>
            <color indexed="81"/>
            <rFont val="Tahoma"/>
            <family val="2"/>
          </rPr>
          <t>Deficiente</t>
        </r>
      </text>
    </comment>
    <comment ref="E3" authorId="0" shapeId="0" xr:uid="{00000000-0006-0000-0000-000004000000}">
      <text>
        <r>
          <rPr>
            <b/>
            <sz val="9"/>
            <color indexed="81"/>
            <rFont val="Tahoma"/>
            <family val="2"/>
          </rPr>
          <t>Malo</t>
        </r>
      </text>
    </comment>
    <comment ref="F3" authorId="0" shapeId="0" xr:uid="{00000000-0006-0000-0000-000005000000}">
      <text>
        <r>
          <rPr>
            <b/>
            <sz val="9"/>
            <color indexed="81"/>
            <rFont val="Tahoma"/>
            <family val="2"/>
          </rPr>
          <t>Muy Malo</t>
        </r>
      </text>
    </comment>
    <comment ref="G3" authorId="0" shapeId="0" xr:uid="{00000000-0006-0000-0000-000006000000}">
      <text>
        <r>
          <rPr>
            <b/>
            <sz val="9"/>
            <color indexed="81"/>
            <rFont val="Tahoma"/>
            <family val="2"/>
          </rPr>
          <t>No Sabe/ No Responde</t>
        </r>
      </text>
    </comment>
    <comment ref="B9" authorId="0" shapeId="0" xr:uid="{00000000-0006-0000-0000-000007000000}">
      <text>
        <r>
          <rPr>
            <b/>
            <sz val="9"/>
            <color indexed="81"/>
            <rFont val="Tahoma"/>
            <family val="2"/>
          </rPr>
          <t>Muy Satisfecho</t>
        </r>
      </text>
    </comment>
    <comment ref="C9" authorId="0" shapeId="0" xr:uid="{00000000-0006-0000-0000-000008000000}">
      <text>
        <r>
          <rPr>
            <b/>
            <sz val="9"/>
            <color indexed="81"/>
            <rFont val="Tahoma"/>
            <family val="2"/>
          </rPr>
          <t>Satisfecho</t>
        </r>
      </text>
    </comment>
    <comment ref="D9" authorId="0" shapeId="0" xr:uid="{00000000-0006-0000-0000-000009000000}">
      <text>
        <r>
          <rPr>
            <b/>
            <sz val="9"/>
            <color indexed="81"/>
            <rFont val="Tahoma"/>
            <family val="2"/>
          </rPr>
          <t>Deficiente</t>
        </r>
      </text>
    </comment>
    <comment ref="E9" authorId="0" shapeId="0" xr:uid="{00000000-0006-0000-0000-00000A000000}">
      <text>
        <r>
          <rPr>
            <b/>
            <sz val="9"/>
            <color indexed="81"/>
            <rFont val="Tahoma"/>
            <family val="2"/>
          </rPr>
          <t>Malo</t>
        </r>
      </text>
    </comment>
    <comment ref="F9" authorId="0" shapeId="0" xr:uid="{00000000-0006-0000-0000-00000B000000}">
      <text>
        <r>
          <rPr>
            <b/>
            <sz val="9"/>
            <color indexed="81"/>
            <rFont val="Tahoma"/>
            <family val="2"/>
          </rPr>
          <t>Muy Malo</t>
        </r>
      </text>
    </comment>
    <comment ref="G9" authorId="0" shapeId="0" xr:uid="{00000000-0006-0000-0000-00000C000000}">
      <text>
        <r>
          <rPr>
            <b/>
            <sz val="9"/>
            <color indexed="81"/>
            <rFont val="Tahoma"/>
            <family val="2"/>
          </rPr>
          <t>No Sabe/ No Responde</t>
        </r>
      </text>
    </comment>
    <comment ref="B15" authorId="0" shapeId="0" xr:uid="{00000000-0006-0000-0000-00000D000000}">
      <text>
        <r>
          <rPr>
            <b/>
            <sz val="9"/>
            <color indexed="81"/>
            <rFont val="Tahoma"/>
            <family val="2"/>
          </rPr>
          <t>Muy Satisfecho</t>
        </r>
      </text>
    </comment>
    <comment ref="C15" authorId="0" shapeId="0" xr:uid="{00000000-0006-0000-0000-00000E000000}">
      <text>
        <r>
          <rPr>
            <b/>
            <sz val="9"/>
            <color indexed="81"/>
            <rFont val="Tahoma"/>
            <family val="2"/>
          </rPr>
          <t>Satisfecho</t>
        </r>
      </text>
    </comment>
    <comment ref="D15" authorId="0" shapeId="0" xr:uid="{00000000-0006-0000-0000-00000F000000}">
      <text>
        <r>
          <rPr>
            <b/>
            <sz val="9"/>
            <color indexed="81"/>
            <rFont val="Tahoma"/>
            <family val="2"/>
          </rPr>
          <t>Deficiente</t>
        </r>
      </text>
    </comment>
    <comment ref="E15" authorId="0" shapeId="0" xr:uid="{00000000-0006-0000-0000-000010000000}">
      <text>
        <r>
          <rPr>
            <b/>
            <sz val="9"/>
            <color indexed="81"/>
            <rFont val="Tahoma"/>
            <family val="2"/>
          </rPr>
          <t>Malo</t>
        </r>
      </text>
    </comment>
    <comment ref="F15" authorId="0" shapeId="0" xr:uid="{00000000-0006-0000-0000-000011000000}">
      <text>
        <r>
          <rPr>
            <b/>
            <sz val="9"/>
            <color indexed="81"/>
            <rFont val="Tahoma"/>
            <family val="2"/>
          </rPr>
          <t>Muy Malo</t>
        </r>
      </text>
    </comment>
    <comment ref="G15" authorId="0" shapeId="0" xr:uid="{00000000-0006-0000-0000-000012000000}">
      <text>
        <r>
          <rPr>
            <b/>
            <sz val="9"/>
            <color indexed="81"/>
            <rFont val="Tahoma"/>
            <family val="2"/>
          </rPr>
          <t>No Sabe/ No Responde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 authorId="0" shapeId="0" xr:uid="{00000000-0006-0000-0100-000001000000}">
      <text>
        <r>
          <rPr>
            <b/>
            <sz val="9"/>
            <color indexed="81"/>
            <rFont val="Tahoma"/>
            <family val="2"/>
          </rPr>
          <t>Muy Satisfecho</t>
        </r>
      </text>
    </comment>
    <comment ref="C2" authorId="0" shapeId="0" xr:uid="{00000000-0006-0000-0100-000002000000}">
      <text>
        <r>
          <rPr>
            <b/>
            <sz val="9"/>
            <color indexed="81"/>
            <rFont val="Tahoma"/>
            <family val="2"/>
          </rPr>
          <t>Satisfecho</t>
        </r>
      </text>
    </comment>
    <comment ref="D2" authorId="0" shapeId="0" xr:uid="{00000000-0006-0000-0100-000003000000}">
      <text>
        <r>
          <rPr>
            <b/>
            <sz val="9"/>
            <color indexed="81"/>
            <rFont val="Tahoma"/>
            <family val="2"/>
          </rPr>
          <t>Deficiente</t>
        </r>
      </text>
    </comment>
    <comment ref="E2" authorId="0" shapeId="0" xr:uid="{00000000-0006-0000-0100-000004000000}">
      <text>
        <r>
          <rPr>
            <b/>
            <sz val="9"/>
            <color indexed="81"/>
            <rFont val="Tahoma"/>
            <family val="2"/>
          </rPr>
          <t>Malo</t>
        </r>
      </text>
    </comment>
    <comment ref="F2" authorId="0" shapeId="0" xr:uid="{00000000-0006-0000-0100-000005000000}">
      <text>
        <r>
          <rPr>
            <b/>
            <sz val="9"/>
            <color indexed="81"/>
            <rFont val="Tahoma"/>
            <family val="2"/>
          </rPr>
          <t>Muy Malo</t>
        </r>
      </text>
    </comment>
    <comment ref="G2" authorId="0" shapeId="0" xr:uid="{00000000-0006-0000-0100-000006000000}">
      <text>
        <r>
          <rPr>
            <b/>
            <sz val="9"/>
            <color indexed="81"/>
            <rFont val="Tahoma"/>
            <family val="2"/>
          </rPr>
          <t>No Sabe/ No Responde</t>
        </r>
      </text>
    </comment>
    <comment ref="B7" authorId="0" shapeId="0" xr:uid="{00000000-0006-0000-0100-000007000000}">
      <text>
        <r>
          <rPr>
            <b/>
            <sz val="9"/>
            <color indexed="81"/>
            <rFont val="Tahoma"/>
            <family val="2"/>
          </rPr>
          <t>Muy Satisfecho</t>
        </r>
      </text>
    </comment>
    <comment ref="C7" authorId="0" shapeId="0" xr:uid="{00000000-0006-0000-0100-000008000000}">
      <text>
        <r>
          <rPr>
            <b/>
            <sz val="9"/>
            <color indexed="81"/>
            <rFont val="Tahoma"/>
            <family val="2"/>
          </rPr>
          <t>Satisfecho</t>
        </r>
      </text>
    </comment>
    <comment ref="D7" authorId="0" shapeId="0" xr:uid="{00000000-0006-0000-0100-000009000000}">
      <text>
        <r>
          <rPr>
            <b/>
            <sz val="9"/>
            <color indexed="81"/>
            <rFont val="Tahoma"/>
            <family val="2"/>
          </rPr>
          <t>Deficiente</t>
        </r>
      </text>
    </comment>
    <comment ref="E7" authorId="0" shapeId="0" xr:uid="{00000000-0006-0000-0100-00000A000000}">
      <text>
        <r>
          <rPr>
            <b/>
            <sz val="9"/>
            <color indexed="81"/>
            <rFont val="Tahoma"/>
            <family val="2"/>
          </rPr>
          <t>Malo</t>
        </r>
      </text>
    </comment>
    <comment ref="F7" authorId="0" shapeId="0" xr:uid="{00000000-0006-0000-0100-00000B000000}">
      <text>
        <r>
          <rPr>
            <b/>
            <sz val="9"/>
            <color indexed="81"/>
            <rFont val="Tahoma"/>
            <family val="2"/>
          </rPr>
          <t>Muy Malo</t>
        </r>
      </text>
    </comment>
    <comment ref="G7" authorId="0" shapeId="0" xr:uid="{00000000-0006-0000-0100-00000C000000}">
      <text>
        <r>
          <rPr>
            <b/>
            <sz val="9"/>
            <color indexed="81"/>
            <rFont val="Tahoma"/>
            <family val="2"/>
          </rPr>
          <t>No Sabe/ No Responde</t>
        </r>
      </text>
    </comment>
    <comment ref="B12" authorId="0" shapeId="0" xr:uid="{00000000-0006-0000-0100-00000D000000}">
      <text>
        <r>
          <rPr>
            <b/>
            <sz val="9"/>
            <color indexed="81"/>
            <rFont val="Tahoma"/>
            <family val="2"/>
          </rPr>
          <t>Muy Satisfecho</t>
        </r>
      </text>
    </comment>
    <comment ref="C12" authorId="0" shapeId="0" xr:uid="{00000000-0006-0000-0100-00000E000000}">
      <text>
        <r>
          <rPr>
            <b/>
            <sz val="9"/>
            <color indexed="81"/>
            <rFont val="Tahoma"/>
            <family val="2"/>
          </rPr>
          <t>Satisfecho</t>
        </r>
      </text>
    </comment>
    <comment ref="D12" authorId="0" shapeId="0" xr:uid="{00000000-0006-0000-0100-00000F000000}">
      <text>
        <r>
          <rPr>
            <b/>
            <sz val="9"/>
            <color indexed="81"/>
            <rFont val="Tahoma"/>
            <family val="2"/>
          </rPr>
          <t>Deficiente</t>
        </r>
      </text>
    </comment>
    <comment ref="E12" authorId="0" shapeId="0" xr:uid="{00000000-0006-0000-0100-000010000000}">
      <text>
        <r>
          <rPr>
            <b/>
            <sz val="9"/>
            <color indexed="81"/>
            <rFont val="Tahoma"/>
            <family val="2"/>
          </rPr>
          <t>Malo</t>
        </r>
      </text>
    </comment>
    <comment ref="F12" authorId="0" shapeId="0" xr:uid="{00000000-0006-0000-0100-000011000000}">
      <text>
        <r>
          <rPr>
            <b/>
            <sz val="9"/>
            <color indexed="81"/>
            <rFont val="Tahoma"/>
            <family val="2"/>
          </rPr>
          <t>Muy Malo</t>
        </r>
      </text>
    </comment>
    <comment ref="G12" authorId="0" shapeId="0" xr:uid="{00000000-0006-0000-0100-000012000000}">
      <text>
        <r>
          <rPr>
            <b/>
            <sz val="9"/>
            <color indexed="81"/>
            <rFont val="Tahoma"/>
            <family val="2"/>
          </rPr>
          <t>No Sabe/ No Responde</t>
        </r>
      </text>
    </comment>
  </commentList>
</comments>
</file>

<file path=xl/sharedStrings.xml><?xml version="1.0" encoding="utf-8"?>
<sst xmlns="http://schemas.openxmlformats.org/spreadsheetml/2006/main" count="330" uniqueCount="76">
  <si>
    <t>COMPONENTE 1: NECESIDADES BÁSICAS</t>
  </si>
  <si>
    <t>DESCRIPCIÓN</t>
  </si>
  <si>
    <t>MUY SATISFECHO</t>
  </si>
  <si>
    <t>SATISFECHO</t>
  </si>
  <si>
    <t>DEFICIENTE</t>
  </si>
  <si>
    <t>MALO</t>
  </si>
  <si>
    <t>MUY MALO</t>
  </si>
  <si>
    <t>NO SABE NO RESPONDE</t>
  </si>
  <si>
    <t>No. Encuestas</t>
  </si>
  <si>
    <t>¿Cómo califica usted el servicio que presta la Dirección Seccional de Administración Judicial de Ibagué  a través del grupo de Seguridad y Salud en el Trabajo y Bienestar Social?</t>
  </si>
  <si>
    <t>PORCENTAJE</t>
  </si>
  <si>
    <t>COMPONENTE 2: NECESIDADES TECNOLÓGICAS</t>
  </si>
  <si>
    <t>¿Cómo califica usted el servicio que presta el Área de Gestión Tecnológica (Equipos de computo, impresoras, dispositivos de almacenamiento,  Scanner, Grabadoras, Salas de Audiencias  y la solución de problemas de conectividad?</t>
  </si>
  <si>
    <t>COMPONENTE 3: SISTEMAS DE INFORMACIÓN</t>
  </si>
  <si>
    <t>Qué tan satisfecho se encuentra con la utilidad que le presta el portal web de la Rama Judicial</t>
  </si>
  <si>
    <t>PORCENTAJES</t>
  </si>
  <si>
    <t>RESPONDER LAS SIGUIENTES PREGUNTAS (SI) O (NO)</t>
  </si>
  <si>
    <t>COMPONENTE 4: NECESIDADES INFORMÁTICAS</t>
  </si>
  <si>
    <t>SI</t>
  </si>
  <si>
    <t>NO</t>
  </si>
  <si>
    <t>¿Su oficina cuenta con conexión a internet?</t>
  </si>
  <si>
    <t>¿Utiliza usted el correo institucional?</t>
  </si>
  <si>
    <t>¿Consulta usted la páginaweb de la Rama Judicial Link Consejo Seccional de la Judicatura del Tolima: http//www.ramajudicial.gov.co?</t>
  </si>
  <si>
    <t>TOTALES</t>
  </si>
  <si>
    <t>COMPONENTE 5: PLAN DE DIGITALIZACIÓN</t>
  </si>
  <si>
    <t>¿Considera que el plan de digitalización contribuyo a brindar un mejor servicio en el marco de la virtualidad?</t>
  </si>
  <si>
    <t>COMPONENTE 6: SOBRE INFRAESTRUCTURA FÍSICA</t>
  </si>
  <si>
    <t>¿su oficina cuenta con iluminación suficiente?</t>
  </si>
  <si>
    <t>¿Su oficina cuenta con un espacio suficiente para el desempeño de sus funciones?</t>
  </si>
  <si>
    <t>¿Su oficina cuenta con la ventilación suficiente para el desempeño de sus funciones?</t>
  </si>
  <si>
    <t>¿Su oficina cuenta con las condiciones de seguridad física para el desempeño de sus funciones?</t>
  </si>
  <si>
    <t>¿Su oficina cuenta con condiciones propias para evitar la contaminación auditiva?</t>
  </si>
  <si>
    <t>¿Considera que el mobiliario de oficina y puesto de trabajo es adecuado para el desempeño de sus funciones?</t>
  </si>
  <si>
    <t>COMPONENTE 7: TALENTO HUMANO</t>
  </si>
  <si>
    <t>¿Está usted satisfecho con la oportunidad en el pago de la nómina y demás prestaciones sociales?</t>
  </si>
  <si>
    <t>¿Está usted satisfecho con las actividades desarrolladas por la ARL Positiva?</t>
  </si>
  <si>
    <t>¿Está usted satisfecho con las actividades de Bienestar Social?</t>
  </si>
  <si>
    <t>COMPONENTE 8: ADMINISTRACIÓN DE LA CARRERA JUDICIAL</t>
  </si>
  <si>
    <t>¿Está usted satisfecho  con la forma que el Consejo Seccional de la Judicatura del Tolima del Tolima Administra la Carrera Judicial (Traslados, permisos de estudio, permisos de residencia, lista de elegibles, entre otros?</t>
  </si>
  <si>
    <t>¿Conoce usted el Acuerdo PSAA16-10618 de 2016 por medio del cual se reglamenta la calificación integral de servicios de los servidores judiciales?</t>
  </si>
  <si>
    <t>¿Conoce usted el Plan Nacional de Formación de la Rama Judicial?</t>
  </si>
  <si>
    <t>¿Está usted satisfecho con los temas desarrollados en las jornadas de formación y capacitación que ofrece la Escuela Judicial Rodrigo Lara Bonilla?</t>
  </si>
  <si>
    <t>¿Está usted satisfecho con las capacitaciones a través de video conferencia?</t>
  </si>
  <si>
    <t>MANJEO DE LA CARRERA JUDICIAL</t>
  </si>
  <si>
    <t>COMPONENTE 9: PLAN SECTORIAL DE DESARROLLO</t>
  </si>
  <si>
    <t>¿Conoce Usted  el Plan Sectorial  de Desarrollo de la Rama Judicial 2023-2026?</t>
  </si>
  <si>
    <t>COMPONENTE 10: SALUD OCUPACIONAL</t>
  </si>
  <si>
    <t>¿Sabe usted cómo se reporta un accidente de trabajo?</t>
  </si>
  <si>
    <t>¿Sabe usted cómo es el procedimiento  para reportar una enfermedad laboral?</t>
  </si>
  <si>
    <t>¿En algún momento ha sentido usted Estrés laboral?</t>
  </si>
  <si>
    <t>¿Conoce usted conductas de acoso laboral?</t>
  </si>
  <si>
    <t>¿Sabe usted que es un incidente y un accidente?</t>
  </si>
  <si>
    <t>COMPONENTE 11: PERSPECTIVA DE GÉNERO</t>
  </si>
  <si>
    <t>¿Conoce usted el ordenamiento  jurídico que reglamenta la perspectiva de género?</t>
  </si>
  <si>
    <t>¿Ha proferido usted decisiones con perspectiva de género?</t>
  </si>
  <si>
    <t>¿Conoce  usted mecanismos de prevención, protección y erradicacion de violencia de género?</t>
  </si>
  <si>
    <t>¿Le gustaría vincularse como formador o facilitador en temas de perspectiva de género?</t>
  </si>
  <si>
    <t>¿Conoce usted cómo está integrado  el Comité Seccional de Género?</t>
  </si>
  <si>
    <t>Vincularse como formador o facilitador en temas de perspectiva de genero</t>
  </si>
  <si>
    <t>COMPONENTE 12: MEDIO AMBIENTE</t>
  </si>
  <si>
    <t>¿Implementa Buenas Practicas en el Marco de la Protección Ambiental (Acuerdo PSAA14-10160), uso racional del Papel, Tóner, Agua, Energía?</t>
  </si>
  <si>
    <t>COMPONENTE 13: CONOCIMIENTO DISTRIBUCIÓN DE LA DSAJ - IBAGUÉ</t>
  </si>
  <si>
    <t>¿En caso de requerir algún mantenimiento o mejora en la infraestructura física, conoce a que dependencia de la DSAJ - Ibagué,  debe elevar la solicitud?</t>
  </si>
  <si>
    <t>¿Conoce a que dependencia de la DSAJ - Ibagué,  debe reportar un daño en la línea telefónica?</t>
  </si>
  <si>
    <t>¿Conoce a que dependencia de la DSAJ - Ibagué,  debe reportar inconvenientes con el servido de aseo y/o vigilancia.?</t>
  </si>
  <si>
    <t>COMPONENTE 14: CONOCIMIENTO EN CALIDAD Y CONTROL</t>
  </si>
  <si>
    <t>Le gustaría profundizar y tener un conocimiento más amplio del Sistema Integrado de Gestión y Control de la Calidad - SIGCMA (Acuerdo PSAA14-10161)</t>
  </si>
  <si>
    <t>¿Conoce la importancia de implementar el modelo de control interno en la gestión judicial y administrativa?</t>
  </si>
  <si>
    <t>le gustaría profundizar y tener un conocimiento más amplio del Sistema Integrado de Gestión y Control de la Calidad - SIGCMA.</t>
  </si>
  <si>
    <t>COMPONENTE 15: TRANSPARENCIA Y ETICA PÚBLICA</t>
  </si>
  <si>
    <t>¿Implementa programas de transparencia y ética pública en la gestión judicial y administrativa?</t>
  </si>
  <si>
    <t>¿Su oficina cuenta con condiciones propias para evitar la contaminación auditiva  exigidas para el desempeño de sus funciones?</t>
  </si>
  <si>
    <t>¿Considera que el mobiliario (Escritorio, silla, puesto de trabajo) es adecuado para el desempeño de sus funciones?</t>
  </si>
  <si>
    <t>COMPONENTE 9: PLAN NACIONAL DE DESARROLLO</t>
  </si>
  <si>
    <t>¿Ha proferido decisiones con perspectiva de género?</t>
  </si>
  <si>
    <t>aplica los principios del MECI de Autocontrol, Autorregulación y Autogestión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</si>
</sst>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4">
    <font>
      <sz val="11"/>
      <color theme="1"/>
      <name val="Calibri"/>
      <family val="2"/>
      <scheme val="minor"/>
    </font>
    <font>
      <b/>
      <sz val="11"/>
      <color theme="1"/>
      <name val="Calibri"/>
      <family val="2"/>
      <scheme val="minor"/>
    </font>
    <font>
      <b/>
      <sz val="9"/>
      <color indexed="81"/>
      <name val="Tahoma"/>
      <family val="2"/>
    </font>
    <font>
      <b/>
      <sz val="12"/>
      <color theme="1"/>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b/>
      <sz val="14"/>
      <color theme="0"/>
      <name val="Calibri"/>
      <family val="2"/>
      <scheme val="minor"/>
    </font>
    <font>
      <b/>
      <sz val="12"/>
      <color theme="0"/>
      <name val="Calibri"/>
      <family val="2"/>
      <scheme val="minor"/>
    </font>
    <font>
      <b/>
      <sz val="11"/>
      <color theme="1"/>
      <name val="Arial"/>
      <family val="2"/>
    </font>
    <font>
      <sz val="11"/>
      <color theme="1"/>
      <name val="Arial"/>
      <family val="2"/>
    </font>
    <font>
      <b/>
      <sz val="9"/>
      <color theme="1"/>
      <name val="Arial"/>
      <family val="2"/>
    </font>
    <font>
      <sz val="14"/>
      <color theme="1"/>
      <name val="Arial"/>
      <family val="2"/>
    </font>
    <font>
      <b/>
      <sz val="14"/>
      <color theme="1"/>
      <name val="Arial"/>
      <family val="2"/>
    </font>
  </fonts>
  <fills count="13">
    <fill>
      <patternFill patternType="none"/>
    </fill>
    <fill>
      <patternFill patternType="gray125"/>
    </fill>
    <fill>
      <patternFill patternType="solid">
        <fgColor theme="6"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6"/>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C00000"/>
        <bgColor indexed="64"/>
      </patternFill>
    </fill>
    <fill>
      <patternFill patternType="solid">
        <fgColor rgb="FF00B0F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98">
    <xf numFmtId="0" fontId="0" fillId="0" borderId="0" xfId="0"/>
    <xf numFmtId="0" fontId="1" fillId="7" borderId="0" xfId="0" applyFont="1" applyFill="1"/>
    <xf numFmtId="0" fontId="0" fillId="7" borderId="0" xfId="0" applyFill="1"/>
    <xf numFmtId="0" fontId="0" fillId="7" borderId="1" xfId="0" applyFill="1" applyBorder="1"/>
    <xf numFmtId="0" fontId="3" fillId="2" borderId="1" xfId="0" applyFont="1" applyFill="1" applyBorder="1" applyAlignment="1">
      <alignment horizontal="center"/>
    </xf>
    <xf numFmtId="0" fontId="1" fillId="6" borderId="4" xfId="0" applyFont="1" applyFill="1" applyBorder="1" applyAlignment="1">
      <alignment horizontal="center"/>
    </xf>
    <xf numFmtId="0" fontId="0" fillId="7" borderId="1" xfId="0" applyFill="1" applyBorder="1" applyAlignment="1">
      <alignment vertical="top" wrapText="1"/>
    </xf>
    <xf numFmtId="0" fontId="4" fillId="7" borderId="0" xfId="0" applyFont="1" applyFill="1" applyAlignment="1">
      <alignment horizontal="center" vertical="center"/>
    </xf>
    <xf numFmtId="0" fontId="0" fillId="7" borderId="0" xfId="0" applyFill="1" applyAlignment="1">
      <alignment wrapText="1"/>
    </xf>
    <xf numFmtId="0" fontId="1" fillId="7" borderId="1" xfId="0" applyFont="1" applyFill="1" applyBorder="1"/>
    <xf numFmtId="0" fontId="5" fillId="7" borderId="1" xfId="0" applyFont="1" applyFill="1" applyBorder="1" applyAlignment="1">
      <alignment horizontal="center" vertical="center"/>
    </xf>
    <xf numFmtId="0" fontId="5" fillId="7" borderId="1" xfId="0" applyFont="1" applyFill="1" applyBorder="1" applyAlignment="1">
      <alignment horizontal="center"/>
    </xf>
    <xf numFmtId="0" fontId="5" fillId="7" borderId="0" xfId="0" applyFont="1" applyFill="1" applyAlignment="1">
      <alignment horizontal="center" vertical="center"/>
    </xf>
    <xf numFmtId="0" fontId="5" fillId="7" borderId="0" xfId="0" applyFont="1" applyFill="1" applyAlignment="1">
      <alignment horizontal="center"/>
    </xf>
    <xf numFmtId="10" fontId="0" fillId="7" borderId="0" xfId="0" applyNumberFormat="1" applyFill="1"/>
    <xf numFmtId="165" fontId="0" fillId="7" borderId="0" xfId="0" applyNumberFormat="1" applyFill="1"/>
    <xf numFmtId="0" fontId="5" fillId="9" borderId="1" xfId="0" applyFont="1" applyFill="1" applyBorder="1" applyAlignment="1">
      <alignment horizontal="center" vertical="center"/>
    </xf>
    <xf numFmtId="0" fontId="5" fillId="9" borderId="1" xfId="0" applyFont="1" applyFill="1" applyBorder="1" applyAlignment="1">
      <alignment horizontal="center"/>
    </xf>
    <xf numFmtId="10" fontId="5" fillId="7" borderId="0" xfId="1" applyNumberFormat="1" applyFont="1" applyFill="1" applyBorder="1" applyAlignment="1">
      <alignment horizontal="center" vertical="center"/>
    </xf>
    <xf numFmtId="165" fontId="5" fillId="7" borderId="0" xfId="0" applyNumberFormat="1" applyFont="1" applyFill="1" applyAlignment="1">
      <alignment horizontal="center" vertical="center"/>
    </xf>
    <xf numFmtId="165" fontId="5" fillId="9" borderId="11" xfId="0" applyNumberFormat="1" applyFont="1" applyFill="1" applyBorder="1" applyAlignment="1">
      <alignment horizontal="center" vertical="center"/>
    </xf>
    <xf numFmtId="0" fontId="3" fillId="7" borderId="0" xfId="0" applyFont="1" applyFill="1" applyAlignment="1">
      <alignment horizontal="center"/>
    </xf>
    <xf numFmtId="165" fontId="5" fillId="9" borderId="1" xfId="0" applyNumberFormat="1" applyFont="1" applyFill="1" applyBorder="1" applyAlignment="1">
      <alignment horizontal="center" vertical="center"/>
    </xf>
    <xf numFmtId="9" fontId="5" fillId="7" borderId="0" xfId="1" applyNumberFormat="1" applyFont="1" applyFill="1" applyBorder="1" applyAlignment="1">
      <alignment horizontal="center" vertical="center"/>
    </xf>
    <xf numFmtId="0" fontId="0" fillId="7" borderId="0" xfId="0" applyFill="1" applyAlignment="1">
      <alignment horizontal="left" vertical="top"/>
    </xf>
    <xf numFmtId="0" fontId="0" fillId="7" borderId="1" xfId="0" applyFill="1" applyBorder="1" applyAlignment="1">
      <alignment horizontal="left" vertical="top"/>
    </xf>
    <xf numFmtId="0" fontId="1" fillId="7" borderId="0" xfId="0" applyFont="1" applyFill="1" applyAlignment="1">
      <alignment wrapText="1"/>
    </xf>
    <xf numFmtId="0" fontId="5" fillId="9" borderId="8" xfId="0" applyFont="1" applyFill="1" applyBorder="1" applyAlignment="1">
      <alignment horizontal="center" vertical="center"/>
    </xf>
    <xf numFmtId="10" fontId="5" fillId="9" borderId="1" xfId="1" applyNumberFormat="1" applyFont="1" applyFill="1" applyBorder="1" applyAlignment="1">
      <alignment horizontal="center" vertical="center"/>
    </xf>
    <xf numFmtId="9" fontId="5" fillId="9" borderId="1" xfId="1" applyNumberFormat="1" applyFont="1" applyFill="1" applyBorder="1" applyAlignment="1">
      <alignment horizontal="center" vertical="center"/>
    </xf>
    <xf numFmtId="0" fontId="5" fillId="9" borderId="8" xfId="0" applyFont="1" applyFill="1" applyBorder="1" applyAlignment="1">
      <alignment horizontal="center"/>
    </xf>
    <xf numFmtId="0" fontId="0" fillId="9" borderId="1" xfId="0" applyFill="1" applyBorder="1"/>
    <xf numFmtId="0" fontId="0" fillId="7" borderId="4" xfId="0" applyFill="1" applyBorder="1" applyAlignment="1">
      <alignment horizontal="left" vertical="top"/>
    </xf>
    <xf numFmtId="0" fontId="0" fillId="7" borderId="4" xfId="0" applyFill="1" applyBorder="1" applyAlignment="1">
      <alignment horizontal="left" vertical="top" wrapText="1"/>
    </xf>
    <xf numFmtId="0" fontId="8" fillId="10" borderId="8" xfId="0" applyFont="1" applyFill="1" applyBorder="1" applyAlignment="1">
      <alignment horizontal="center"/>
    </xf>
    <xf numFmtId="0" fontId="0" fillId="7" borderId="0" xfId="0" applyFill="1" applyAlignment="1">
      <alignment horizontal="right" wrapText="1"/>
    </xf>
    <xf numFmtId="0" fontId="4" fillId="7" borderId="4" xfId="0" applyFont="1" applyFill="1" applyBorder="1" applyAlignment="1" applyProtection="1">
      <alignment horizontal="center" vertical="center"/>
      <protection locked="0"/>
    </xf>
    <xf numFmtId="0" fontId="4" fillId="7" borderId="10"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9" fillId="7" borderId="0" xfId="0" applyFont="1" applyFill="1"/>
    <xf numFmtId="0" fontId="10" fillId="7" borderId="0" xfId="0" applyFont="1" applyFill="1"/>
    <xf numFmtId="0" fontId="9" fillId="6" borderId="1" xfId="0" applyFont="1" applyFill="1" applyBorder="1" applyAlignment="1">
      <alignment horizontal="center"/>
    </xf>
    <xf numFmtId="0" fontId="11" fillId="2" borderId="1" xfId="0" applyFont="1" applyFill="1" applyBorder="1" applyAlignment="1">
      <alignment horizontal="center"/>
    </xf>
    <xf numFmtId="0" fontId="11" fillId="5" borderId="1" xfId="0" applyFont="1" applyFill="1" applyBorder="1" applyAlignment="1">
      <alignment horizontal="center"/>
    </xf>
    <xf numFmtId="0" fontId="11" fillId="4" borderId="1" xfId="0" applyFont="1" applyFill="1" applyBorder="1" applyAlignment="1">
      <alignment horizontal="center"/>
    </xf>
    <xf numFmtId="0" fontId="11" fillId="3" borderId="1" xfId="0" applyFont="1" applyFill="1" applyBorder="1" applyAlignment="1">
      <alignment horizontal="center"/>
    </xf>
    <xf numFmtId="0" fontId="11" fillId="11" borderId="1" xfId="0" applyFont="1" applyFill="1" applyBorder="1" applyAlignment="1">
      <alignment horizontal="center"/>
    </xf>
    <xf numFmtId="0" fontId="9" fillId="7" borderId="1" xfId="0" applyFont="1" applyFill="1" applyBorder="1"/>
    <xf numFmtId="0" fontId="10" fillId="7" borderId="1" xfId="0" applyFont="1" applyFill="1" applyBorder="1" applyAlignment="1">
      <alignment vertical="top" wrapText="1"/>
    </xf>
    <xf numFmtId="0" fontId="12" fillId="7" borderId="1" xfId="0" applyFont="1" applyFill="1" applyBorder="1" applyAlignment="1" applyProtection="1">
      <alignment horizontal="center" vertical="center"/>
      <protection locked="0"/>
    </xf>
    <xf numFmtId="0" fontId="13" fillId="7" borderId="1" xfId="0" applyFont="1" applyFill="1" applyBorder="1" applyAlignment="1">
      <alignment horizontal="center" vertical="center"/>
    </xf>
    <xf numFmtId="0" fontId="10" fillId="9" borderId="1" xfId="0" applyFont="1" applyFill="1" applyBorder="1"/>
    <xf numFmtId="9" fontId="13" fillId="9" borderId="1" xfId="1" applyNumberFormat="1" applyFont="1" applyFill="1" applyBorder="1" applyAlignment="1">
      <alignment horizontal="center" vertical="center"/>
    </xf>
    <xf numFmtId="165" fontId="13" fillId="9" borderId="1" xfId="0" applyNumberFormat="1" applyFont="1" applyFill="1" applyBorder="1" applyAlignment="1">
      <alignment vertical="center"/>
    </xf>
    <xf numFmtId="0" fontId="13" fillId="7" borderId="0" xfId="0" applyFont="1" applyFill="1" applyAlignment="1">
      <alignment horizontal="center" vertical="center"/>
    </xf>
    <xf numFmtId="0" fontId="9" fillId="6" borderId="4" xfId="0" applyFont="1" applyFill="1" applyBorder="1" applyAlignment="1">
      <alignment horizontal="center"/>
    </xf>
    <xf numFmtId="0" fontId="9" fillId="9" borderId="1" xfId="0" applyFont="1" applyFill="1" applyBorder="1"/>
    <xf numFmtId="10" fontId="13" fillId="9" borderId="4" xfId="0" applyNumberFormat="1" applyFont="1" applyFill="1" applyBorder="1" applyAlignment="1">
      <alignment horizontal="center" vertical="center"/>
    </xf>
    <xf numFmtId="0" fontId="10" fillId="7" borderId="1" xfId="0" applyFont="1" applyFill="1" applyBorder="1"/>
    <xf numFmtId="10" fontId="13" fillId="7" borderId="1" xfId="1" applyNumberFormat="1" applyFont="1" applyFill="1" applyBorder="1" applyAlignment="1">
      <alignment horizontal="center" vertical="center"/>
    </xf>
    <xf numFmtId="165" fontId="13" fillId="9" borderId="4" xfId="0" applyNumberFormat="1" applyFont="1" applyFill="1" applyBorder="1" applyAlignment="1">
      <alignment horizontal="center" vertical="center"/>
    </xf>
    <xf numFmtId="0" fontId="1" fillId="7" borderId="8" xfId="0" applyFont="1" applyFill="1" applyBorder="1"/>
    <xf numFmtId="1" fontId="5" fillId="7" borderId="0" xfId="0" applyNumberFormat="1" applyFont="1" applyFill="1" applyAlignment="1">
      <alignment horizontal="center" vertical="center"/>
    </xf>
    <xf numFmtId="0" fontId="1" fillId="2" borderId="1" xfId="0" applyFont="1" applyFill="1" applyBorder="1" applyAlignment="1">
      <alignment horizontal="center"/>
    </xf>
    <xf numFmtId="0" fontId="1" fillId="12" borderId="1" xfId="0" applyFont="1" applyFill="1" applyBorder="1" applyAlignment="1">
      <alignment horizontal="center"/>
    </xf>
    <xf numFmtId="9" fontId="3" fillId="0" borderId="1" xfId="2" applyFont="1" applyBorder="1" applyAlignment="1">
      <alignment horizontal="center"/>
    </xf>
    <xf numFmtId="9" fontId="5" fillId="9" borderId="1" xfId="2" applyFont="1" applyFill="1" applyBorder="1" applyAlignment="1">
      <alignment horizontal="center" vertical="center"/>
    </xf>
    <xf numFmtId="10" fontId="13" fillId="9" borderId="1" xfId="2" applyNumberFormat="1" applyFont="1" applyFill="1" applyBorder="1" applyAlignment="1">
      <alignment horizontal="center" vertical="center"/>
    </xf>
    <xf numFmtId="10" fontId="13" fillId="7" borderId="0" xfId="1" applyNumberFormat="1" applyFont="1" applyFill="1" applyBorder="1" applyAlignment="1">
      <alignment horizontal="center" vertical="center"/>
    </xf>
    <xf numFmtId="9" fontId="3" fillId="0" borderId="1" xfId="2" applyFont="1" applyFill="1" applyBorder="1" applyAlignment="1">
      <alignment horizontal="center"/>
    </xf>
    <xf numFmtId="9" fontId="5" fillId="0" borderId="1" xfId="2" applyFont="1" applyBorder="1" applyAlignment="1">
      <alignment horizontal="center"/>
    </xf>
    <xf numFmtId="0" fontId="3" fillId="12" borderId="1" xfId="0" applyFont="1" applyFill="1" applyBorder="1" applyAlignment="1">
      <alignment horizontal="center"/>
    </xf>
    <xf numFmtId="165" fontId="13" fillId="7" borderId="0" xfId="0" applyNumberFormat="1" applyFont="1" applyFill="1" applyAlignment="1">
      <alignment horizontal="center" vertical="center"/>
    </xf>
    <xf numFmtId="0" fontId="1" fillId="9" borderId="1" xfId="0" applyFont="1" applyFill="1" applyBorder="1"/>
    <xf numFmtId="0" fontId="4" fillId="7" borderId="1" xfId="0" applyFont="1" applyFill="1" applyBorder="1" applyAlignment="1" applyProtection="1">
      <alignment horizontal="center"/>
      <protection locked="0"/>
    </xf>
    <xf numFmtId="9" fontId="13" fillId="9" borderId="1" xfId="2" applyFont="1" applyFill="1" applyBorder="1" applyAlignment="1">
      <alignment horizontal="center" vertical="center"/>
    </xf>
    <xf numFmtId="9" fontId="13" fillId="7" borderId="1" xfId="1" applyNumberFormat="1" applyFont="1" applyFill="1" applyBorder="1" applyAlignment="1">
      <alignment horizontal="center" vertical="center"/>
    </xf>
    <xf numFmtId="9" fontId="5" fillId="9" borderId="8" xfId="1" applyNumberFormat="1" applyFont="1" applyFill="1" applyBorder="1" applyAlignment="1">
      <alignment horizontal="center" vertical="center"/>
    </xf>
    <xf numFmtId="0" fontId="0" fillId="7" borderId="1" xfId="0" applyFill="1" applyBorder="1" applyAlignment="1">
      <alignment wrapText="1"/>
    </xf>
    <xf numFmtId="0" fontId="0" fillId="7" borderId="1" xfId="0" applyFill="1" applyBorder="1" applyAlignment="1">
      <alignment horizontal="right" wrapText="1"/>
    </xf>
    <xf numFmtId="166" fontId="0" fillId="7" borderId="0" xfId="0" applyNumberFormat="1" applyFill="1"/>
    <xf numFmtId="9" fontId="10" fillId="7" borderId="0" xfId="0" applyNumberFormat="1" applyFont="1" applyFill="1"/>
    <xf numFmtId="2" fontId="0" fillId="7" borderId="0" xfId="0" applyNumberFormat="1" applyFill="1"/>
    <xf numFmtId="9" fontId="5" fillId="7" borderId="0" xfId="2" applyFont="1" applyFill="1" applyBorder="1" applyAlignment="1">
      <alignment horizontal="center" vertical="center"/>
    </xf>
    <xf numFmtId="9" fontId="3" fillId="7" borderId="0" xfId="2" applyFont="1" applyFill="1" applyBorder="1" applyAlignment="1">
      <alignment horizontal="center"/>
    </xf>
    <xf numFmtId="1" fontId="0" fillId="0" borderId="0" xfId="0" applyNumberFormat="1"/>
    <xf numFmtId="0" fontId="1" fillId="8" borderId="5" xfId="0" applyFont="1" applyFill="1" applyBorder="1" applyAlignment="1">
      <alignment horizontal="left"/>
    </xf>
    <xf numFmtId="0" fontId="1" fillId="8" borderId="6" xfId="0" applyFont="1" applyFill="1" applyBorder="1" applyAlignment="1">
      <alignment horizontal="left"/>
    </xf>
    <xf numFmtId="0" fontId="1" fillId="8" borderId="7" xfId="0" applyFont="1" applyFill="1" applyBorder="1" applyAlignment="1">
      <alignment horizontal="left"/>
    </xf>
    <xf numFmtId="0" fontId="9" fillId="8" borderId="5" xfId="0" applyFont="1" applyFill="1" applyBorder="1" applyAlignment="1">
      <alignment horizontal="left"/>
    </xf>
    <xf numFmtId="0" fontId="9" fillId="8" borderId="6" xfId="0" applyFont="1" applyFill="1" applyBorder="1" applyAlignment="1">
      <alignment horizontal="left"/>
    </xf>
    <xf numFmtId="0" fontId="9" fillId="8" borderId="7" xfId="0" applyFont="1" applyFill="1" applyBorder="1" applyAlignment="1">
      <alignment horizontal="left"/>
    </xf>
    <xf numFmtId="0" fontId="9" fillId="8" borderId="2" xfId="0" applyFont="1" applyFill="1" applyBorder="1" applyAlignment="1">
      <alignment horizontal="left"/>
    </xf>
    <xf numFmtId="0" fontId="9" fillId="8" borderId="3" xfId="0" applyFont="1" applyFill="1" applyBorder="1" applyAlignment="1">
      <alignment horizontal="left"/>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 NECESIDADES BÁSICAS</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ENCUESTA!$A$2</c:f>
              <c:strCache>
                <c:ptCount val="1"/>
                <c:pt idx="0">
                  <c:v>COMPONENTE 1: NECESIDADES BÁSICAS</c:v>
                </c:pt>
              </c:strCache>
            </c:strRef>
          </c:tx>
          <c:spPr>
            <a:scene3d>
              <a:camera prst="orthographicFront"/>
              <a:lightRig rig="threePt" dir="t"/>
            </a:scene3d>
            <a:sp3d prstMaterial="metal">
              <a:bevelT/>
              <a:bevelB/>
            </a:sp3d>
          </c:spPr>
          <c:explosion val="25"/>
          <c:dPt>
            <c:idx val="0"/>
            <c:bubble3D val="0"/>
            <c:spPr>
              <a:solidFill>
                <a:srgbClr val="00B050"/>
              </a:solidFill>
              <a:scene3d>
                <a:camera prst="orthographicFront"/>
                <a:lightRig rig="threePt" dir="t"/>
              </a:scene3d>
              <a:sp3d prstMaterial="metal">
                <a:bevelT/>
                <a:bevelB/>
              </a:sp3d>
            </c:spPr>
            <c:extLst>
              <c:ext xmlns:c16="http://schemas.microsoft.com/office/drawing/2014/chart" uri="{C3380CC4-5D6E-409C-BE32-E72D297353CC}">
                <c16:uniqueId val="{00000001-C97B-41A6-833F-07A251F97D82}"/>
              </c:ext>
            </c:extLst>
          </c:dPt>
          <c:dPt>
            <c:idx val="1"/>
            <c:bubble3D val="0"/>
            <c:spPr>
              <a:solidFill>
                <a:srgbClr val="00B050"/>
              </a:solidFill>
              <a:scene3d>
                <a:camera prst="orthographicFront"/>
                <a:lightRig rig="threePt" dir="t"/>
              </a:scene3d>
              <a:sp3d prstMaterial="metal">
                <a:bevelT/>
                <a:bevelB/>
              </a:sp3d>
            </c:spPr>
            <c:extLst>
              <c:ext xmlns:c16="http://schemas.microsoft.com/office/drawing/2014/chart" uri="{C3380CC4-5D6E-409C-BE32-E72D297353CC}">
                <c16:uniqueId val="{00000003-C97B-41A6-833F-07A251F97D82}"/>
              </c:ext>
            </c:extLst>
          </c:dPt>
          <c:dPt>
            <c:idx val="2"/>
            <c:bubble3D val="0"/>
            <c:spPr>
              <a:solidFill>
                <a:srgbClr val="FFFF00"/>
              </a:solidFill>
              <a:scene3d>
                <a:camera prst="orthographicFront"/>
                <a:lightRig rig="threePt" dir="t"/>
              </a:scene3d>
              <a:sp3d prstMaterial="metal">
                <a:bevelT/>
                <a:bevelB/>
              </a:sp3d>
            </c:spPr>
            <c:extLst>
              <c:ext xmlns:c16="http://schemas.microsoft.com/office/drawing/2014/chart" uri="{C3380CC4-5D6E-409C-BE32-E72D297353CC}">
                <c16:uniqueId val="{00000005-C97B-41A6-833F-07A251F97D82}"/>
              </c:ext>
            </c:extLst>
          </c:dPt>
          <c:dPt>
            <c:idx val="3"/>
            <c:bubble3D val="0"/>
            <c:spPr>
              <a:solidFill>
                <a:srgbClr val="FF0000"/>
              </a:solidFill>
              <a:scene3d>
                <a:camera prst="orthographicFront"/>
                <a:lightRig rig="threePt" dir="t"/>
              </a:scene3d>
              <a:sp3d prstMaterial="metal">
                <a:bevelT/>
                <a:bevelB/>
              </a:sp3d>
            </c:spPr>
            <c:extLst>
              <c:ext xmlns:c16="http://schemas.microsoft.com/office/drawing/2014/chart" uri="{C3380CC4-5D6E-409C-BE32-E72D297353CC}">
                <c16:uniqueId val="{00000007-C97B-41A6-833F-07A251F97D82}"/>
              </c:ext>
            </c:extLst>
          </c:dPt>
          <c:dPt>
            <c:idx val="4"/>
            <c:bubble3D val="0"/>
            <c:spPr>
              <a:solidFill>
                <a:srgbClr val="0070C0"/>
              </a:solidFill>
              <a:scene3d>
                <a:camera prst="orthographicFront"/>
                <a:lightRig rig="threePt" dir="t"/>
              </a:scene3d>
              <a:sp3d prstMaterial="metal">
                <a:bevelT/>
                <a:bevelB/>
              </a:sp3d>
            </c:spPr>
            <c:extLst>
              <c:ext xmlns:c16="http://schemas.microsoft.com/office/drawing/2014/chart" uri="{C3380CC4-5D6E-409C-BE32-E72D297353CC}">
                <c16:uniqueId val="{00000009-C97B-41A6-833F-07A251F97D82}"/>
              </c:ext>
            </c:extLst>
          </c:dPt>
          <c:dPt>
            <c:idx val="5"/>
            <c:bubble3D val="0"/>
            <c:spPr>
              <a:solidFill>
                <a:srgbClr val="0070C0"/>
              </a:solidFill>
              <a:scene3d>
                <a:camera prst="orthographicFront"/>
                <a:lightRig rig="threePt" dir="t"/>
              </a:scene3d>
              <a:sp3d prstMaterial="metal">
                <a:bevelT/>
                <a:bevelB/>
              </a:sp3d>
            </c:spPr>
            <c:extLst>
              <c:ext xmlns:c16="http://schemas.microsoft.com/office/drawing/2014/chart" uri="{C3380CC4-5D6E-409C-BE32-E72D297353CC}">
                <c16:uniqueId val="{0000000B-C97B-41A6-833F-07A251F97D82}"/>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ENCUESTA!$B$3:$G$3</c:f>
              <c:strCache>
                <c:ptCount val="6"/>
                <c:pt idx="0">
                  <c:v>MUY SATISFECHO</c:v>
                </c:pt>
                <c:pt idx="1">
                  <c:v>SATISFECHO</c:v>
                </c:pt>
                <c:pt idx="2">
                  <c:v>DEFICIENTE</c:v>
                </c:pt>
                <c:pt idx="3">
                  <c:v>MALO</c:v>
                </c:pt>
                <c:pt idx="4">
                  <c:v>MUY MALO</c:v>
                </c:pt>
                <c:pt idx="5">
                  <c:v>NO SABE NO RESPONDE</c:v>
                </c:pt>
              </c:strCache>
            </c:strRef>
          </c:cat>
          <c:val>
            <c:numRef>
              <c:f>ENCUESTA!$B$5:$G$5</c:f>
              <c:numCache>
                <c:formatCode>0%</c:formatCode>
                <c:ptCount val="6"/>
                <c:pt idx="0">
                  <c:v>0.06</c:v>
                </c:pt>
                <c:pt idx="1">
                  <c:v>0.46</c:v>
                </c:pt>
                <c:pt idx="2">
                  <c:v>0.19</c:v>
                </c:pt>
                <c:pt idx="3">
                  <c:v>7.0000000000000007E-2</c:v>
                </c:pt>
                <c:pt idx="4">
                  <c:v>0.06</c:v>
                </c:pt>
                <c:pt idx="5">
                  <c:v>0.16</c:v>
                </c:pt>
              </c:numCache>
            </c:numRef>
          </c:val>
          <c:extLst>
            <c:ext xmlns:c16="http://schemas.microsoft.com/office/drawing/2014/chart" uri="{C3380CC4-5D6E-409C-BE32-E72D297353CC}">
              <c16:uniqueId val="{0000000C-C97B-41A6-833F-07A251F97D82}"/>
            </c:ext>
          </c:extLst>
        </c:ser>
        <c:dLbls>
          <c:showLegendKey val="0"/>
          <c:showVal val="0"/>
          <c:showCatName val="0"/>
          <c:showSerName val="0"/>
          <c:showPercent val="0"/>
          <c:showBubbleSize val="0"/>
          <c:showLeaderLines val="1"/>
        </c:dLbls>
      </c:pie3DChart>
    </c:plotArea>
    <c:legend>
      <c:legendPos val="r"/>
      <c:overlay val="0"/>
      <c:txPr>
        <a:bodyPr/>
        <a:lstStyle/>
        <a:p>
          <a:pPr rtl="0">
            <a:defRPr baseline="0"/>
          </a:pPr>
          <a:endParaRPr lang="en-US"/>
        </a:p>
      </c:txPr>
    </c:legend>
    <c:plotVisOnly val="1"/>
    <c:dispBlanksAs val="gap"/>
    <c:showDLblsOverMax val="0"/>
  </c:chart>
  <c:spPr>
    <a:solidFill>
      <a:schemeClr val="bg2">
        <a:lumMod val="90000"/>
      </a:schemeClr>
    </a:solidFill>
    <a:scene3d>
      <a:camera prst="orthographicFront"/>
      <a:lightRig rig="threePt" dir="t"/>
    </a:scene3d>
    <a:sp3d>
      <a:bevelT/>
      <a:bevelB/>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baseline="0"/>
              <a:t>11. PERSPECTIVA DE GÉNERO</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F9DE-4E06-BB4C-D44D72833120}"/>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F9DE-4E06-BB4C-D44D72833120}"/>
              </c:ext>
            </c:extLst>
          </c:dPt>
          <c:dLbls>
            <c:dLbl>
              <c:idx val="0"/>
              <c:spPr>
                <a:scene3d>
                  <a:camera prst="orthographicFront"/>
                  <a:lightRig rig="threePt" dir="t"/>
                </a:scene3d>
                <a:sp3d>
                  <a:bevelT w="165100" prst="coolSlant"/>
                </a:sp3d>
              </c:spPr>
              <c:txPr>
                <a:bodyPr/>
                <a:lstStyle/>
                <a:p>
                  <a:pPr>
                    <a:defRPr sz="1400" b="1">
                      <a:solidFill>
                        <a:srgbClr val="C00000"/>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1-F9DE-4E06-BB4C-D44D72833120}"/>
                </c:ext>
              </c:extLst>
            </c:dLbl>
            <c:spPr>
              <a:scene3d>
                <a:camera prst="orthographicFront"/>
                <a:lightRig rig="threePt" dir="t"/>
              </a:scene3d>
              <a:sp3d>
                <a:bevelT w="165100" prst="coolSlant"/>
              </a:sp3d>
            </c:spPr>
            <c:txPr>
              <a:bodyPr/>
              <a:lstStyle/>
              <a:p>
                <a:pPr>
                  <a:defRPr sz="1400" b="1">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ENCUESTA!$B$91:$C$91</c:f>
              <c:strCache>
                <c:ptCount val="2"/>
                <c:pt idx="0">
                  <c:v>SI</c:v>
                </c:pt>
                <c:pt idx="1">
                  <c:v>NO</c:v>
                </c:pt>
              </c:strCache>
            </c:strRef>
          </c:cat>
          <c:val>
            <c:numRef>
              <c:f>ENCUESTA!$B$98:$C$98</c:f>
              <c:numCache>
                <c:formatCode>0%</c:formatCode>
                <c:ptCount val="2"/>
                <c:pt idx="0">
                  <c:v>0.43</c:v>
                </c:pt>
                <c:pt idx="1">
                  <c:v>0.56999999999999995</c:v>
                </c:pt>
              </c:numCache>
            </c:numRef>
          </c:val>
          <c:extLst>
            <c:ext xmlns:c16="http://schemas.microsoft.com/office/drawing/2014/chart" uri="{C3380CC4-5D6E-409C-BE32-E72D297353CC}">
              <c16:uniqueId val="{00000004-F9DE-4E06-BB4C-D44D72833120}"/>
            </c:ext>
          </c:extLst>
        </c:ser>
        <c:dLbls>
          <c:showLegendKey val="0"/>
          <c:showVal val="0"/>
          <c:showCatName val="0"/>
          <c:showSerName val="0"/>
          <c:showPercent val="1"/>
          <c:showBubbleSize val="0"/>
          <c:showLeaderLines val="1"/>
        </c:dLbls>
      </c:pie3DChart>
    </c:plotArea>
    <c:legend>
      <c:legendPos val="t"/>
      <c:layout>
        <c:manualLayout>
          <c:xMode val="edge"/>
          <c:yMode val="edge"/>
          <c:x val="0.40033836395450567"/>
          <c:y val="0.25412398192493979"/>
          <c:w val="0.24654527559055117"/>
          <c:h val="0.15751873799280244"/>
        </c:manualLayout>
      </c:layout>
      <c:overlay val="0"/>
      <c:txPr>
        <a:bodyPr/>
        <a:lstStyle/>
        <a:p>
          <a:pPr rtl="0">
            <a:defRPr sz="18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100"/>
              <a:t>ADMINISTRACIÓN</a:t>
            </a:r>
            <a:r>
              <a:rPr lang="es-CO" sz="1100" baseline="0"/>
              <a:t> DE LA CARRERA JUDICIAL POR PARTE DEL CONSEJO SECCIONAL</a:t>
            </a:r>
            <a:endParaRPr lang="es-CO" sz="1100"/>
          </a:p>
        </c:rich>
      </c:tx>
      <c:layout>
        <c:manualLayout>
          <c:xMode val="edge"/>
          <c:yMode val="edge"/>
          <c:x val="0.12747870331997974"/>
          <c:y val="1.7777777777777778E-2"/>
        </c:manualLayout>
      </c:layout>
      <c:overlay val="0"/>
      <c:spPr>
        <a:solidFill>
          <a:schemeClr val="bg2"/>
        </a:solidFill>
        <a:effectLst>
          <a:outerShdw blurRad="50800" dist="38100" dir="5400000" algn="t" rotWithShape="0">
            <a:prstClr val="black">
              <a:alpha val="40000"/>
            </a:prstClr>
          </a:outerShdw>
        </a:effectLst>
      </c:spPr>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50000"/>
                </a:schemeClr>
              </a:solidFill>
              <a:scene3d>
                <a:camera prst="orthographicFront"/>
                <a:lightRig rig="threePt" dir="t"/>
              </a:scene3d>
              <a:sp3d prstMaterial="softEdge">
                <a:bevelT w="165100" prst="coolSlant"/>
                <a:bevelB/>
              </a:sp3d>
            </c:spPr>
            <c:extLst>
              <c:ext xmlns:c16="http://schemas.microsoft.com/office/drawing/2014/chart" uri="{C3380CC4-5D6E-409C-BE32-E72D297353CC}">
                <c16:uniqueId val="{00000001-D5B2-4966-BFF4-0CE7E2AFD843}"/>
              </c:ext>
            </c:extLst>
          </c:dPt>
          <c:dPt>
            <c:idx val="1"/>
            <c:bubble3D val="0"/>
            <c:spPr>
              <a:solidFill>
                <a:srgbClr val="C00000"/>
              </a:solidFill>
            </c:spPr>
            <c:extLst>
              <c:ext xmlns:c16="http://schemas.microsoft.com/office/drawing/2014/chart" uri="{C3380CC4-5D6E-409C-BE32-E72D297353CC}">
                <c16:uniqueId val="{00000003-D5B2-4966-BFF4-0CE7E2AFD843}"/>
              </c:ext>
            </c:extLst>
          </c:dPt>
          <c:dLbls>
            <c:dLbl>
              <c:idx val="0"/>
              <c:spPr/>
              <c:txPr>
                <a:bodyPr/>
                <a:lstStyle/>
                <a:p>
                  <a:pPr>
                    <a:defRPr sz="1200" b="1">
                      <a:solidFill>
                        <a:schemeClr val="bg1"/>
                      </a:solidFill>
                    </a:defRPr>
                  </a:pPr>
                  <a:endParaRPr lang="en-US"/>
                </a:p>
              </c:txPr>
              <c:showLegendKey val="0"/>
              <c:showVal val="0"/>
              <c:showCatName val="1"/>
              <c:showSerName val="0"/>
              <c:showPercent val="1"/>
              <c:showBubbleSize val="0"/>
              <c:extLst>
                <c:ext xmlns:c16="http://schemas.microsoft.com/office/drawing/2014/chart" uri="{C3380CC4-5D6E-409C-BE32-E72D297353CC}">
                  <c16:uniqueId val="{00000001-D5B2-4966-BFF4-0CE7E2AFD843}"/>
                </c:ext>
              </c:extLst>
            </c:dLbl>
            <c:dLbl>
              <c:idx val="1"/>
              <c:layout>
                <c:manualLayout>
                  <c:x val="-0.262165382921906"/>
                  <c:y val="0.1153818999039989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5B2-4966-BFF4-0CE7E2AFD843}"/>
                </c:ext>
              </c:extLst>
            </c:dLbl>
            <c:spPr>
              <a:noFill/>
              <a:ln>
                <a:noFill/>
              </a:ln>
              <a:effectLst/>
            </c:spPr>
            <c:txPr>
              <a:bodyPr/>
              <a:lstStyle/>
              <a:p>
                <a:pPr>
                  <a:defRPr sz="1200" b="1">
                    <a:solidFill>
                      <a:sysClr val="windowText" lastClr="000000"/>
                    </a:solidFil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ENCUESTA!$B$62:$C$62</c:f>
              <c:strCache>
                <c:ptCount val="2"/>
                <c:pt idx="0">
                  <c:v>SI</c:v>
                </c:pt>
                <c:pt idx="1">
                  <c:v>NO</c:v>
                </c:pt>
              </c:strCache>
            </c:strRef>
          </c:cat>
          <c:val>
            <c:numRef>
              <c:f>ENCUESTA!$B$70:$C$70</c:f>
              <c:numCache>
                <c:formatCode>0%</c:formatCode>
                <c:ptCount val="2"/>
                <c:pt idx="0">
                  <c:v>0.81</c:v>
                </c:pt>
                <c:pt idx="1">
                  <c:v>0.19</c:v>
                </c:pt>
              </c:numCache>
            </c:numRef>
          </c:val>
          <c:extLst>
            <c:ext xmlns:c16="http://schemas.microsoft.com/office/drawing/2014/chart" uri="{C3380CC4-5D6E-409C-BE32-E72D297353CC}">
              <c16:uniqueId val="{00000004-D5B2-4966-BFF4-0CE7E2AFD843}"/>
            </c:ext>
          </c:extLst>
        </c:ser>
        <c:dLbls>
          <c:showLegendKey val="0"/>
          <c:showVal val="0"/>
          <c:showCatName val="1"/>
          <c:showSerName val="0"/>
          <c:showPercent val="1"/>
          <c:showBubbleSize val="0"/>
          <c:showLeaderLines val="1"/>
        </c:dLbls>
      </c:pie3DChart>
    </c:plotArea>
    <c:plotVisOnly val="1"/>
    <c:dispBlanksAs val="gap"/>
    <c:showDLblsOverMax val="0"/>
  </c:chart>
  <c:spPr>
    <a:solidFill>
      <a:schemeClr val="accent1">
        <a:lumMod val="20000"/>
        <a:lumOff val="80000"/>
      </a:schemeClr>
    </a:solidFill>
    <a:ln w="28575"/>
    <a:scene3d>
      <a:camera prst="orthographicFront"/>
      <a:lightRig rig="threePt" dir="t"/>
    </a:scene3d>
    <a:sp3d>
      <a:bevelT w="165100" prst="coolSlan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7. OPORTUNIDAD</a:t>
            </a:r>
            <a:r>
              <a:rPr lang="es-CO" sz="1400" baseline="0"/>
              <a:t> EN EL PAGO NÓMINA</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DD4A-4887-A029-ED68B97A438D}"/>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DD4A-4887-A029-ED68B97A438D}"/>
              </c:ext>
            </c:extLst>
          </c:dPt>
          <c:dLbls>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ENCUESTA!$B$53:$C$53</c:f>
              <c:strCache>
                <c:ptCount val="2"/>
                <c:pt idx="0">
                  <c:v>SI</c:v>
                </c:pt>
                <c:pt idx="1">
                  <c:v>NO</c:v>
                </c:pt>
              </c:strCache>
            </c:strRef>
          </c:cat>
          <c:val>
            <c:numRef>
              <c:f>ENCUESTA!$B$59:$C$59</c:f>
              <c:numCache>
                <c:formatCode>0%</c:formatCode>
                <c:ptCount val="2"/>
                <c:pt idx="0">
                  <c:v>0.95</c:v>
                </c:pt>
                <c:pt idx="1">
                  <c:v>0.05</c:v>
                </c:pt>
              </c:numCache>
            </c:numRef>
          </c:val>
          <c:extLst>
            <c:ext xmlns:c16="http://schemas.microsoft.com/office/drawing/2014/chart" uri="{C3380CC4-5D6E-409C-BE32-E72D297353CC}">
              <c16:uniqueId val="{00000004-DD4A-4887-A029-ED68B97A438D}"/>
            </c:ext>
          </c:extLst>
        </c:ser>
        <c:dLbls>
          <c:showLegendKey val="0"/>
          <c:showVal val="0"/>
          <c:showCatName val="0"/>
          <c:showSerName val="0"/>
          <c:showPercent val="1"/>
          <c:showBubbleSize val="0"/>
          <c:showLeaderLines val="1"/>
        </c:dLbls>
      </c:pie3DChart>
    </c:plotArea>
    <c:legend>
      <c:legendPos val="t"/>
      <c:overlay val="0"/>
      <c:txPr>
        <a:bodyPr/>
        <a:lstStyle/>
        <a:p>
          <a:pPr>
            <a:defRPr sz="14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sz="1600"/>
              <a:t>12.</a:t>
            </a:r>
            <a:r>
              <a:rPr lang="es-CO" sz="1600" baseline="0"/>
              <a:t> BUENAS PRACTICAS EN EL MEDIO AMBIENTE</a:t>
            </a:r>
            <a:endParaRPr lang="es-CO" sz="16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2"/>
          <c:order val="0"/>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ENCUESTA!$B$104:$C$104</c:f>
              <c:strCache>
                <c:ptCount val="2"/>
                <c:pt idx="0">
                  <c:v>SI</c:v>
                </c:pt>
                <c:pt idx="1">
                  <c:v>NO</c:v>
                </c:pt>
              </c:strCache>
            </c:strRef>
          </c:cat>
          <c:val>
            <c:numRef>
              <c:f>ENCUESTA!$B$107:$C$107</c:f>
              <c:numCache>
                <c:formatCode>0%</c:formatCode>
                <c:ptCount val="2"/>
                <c:pt idx="0">
                  <c:v>0.98</c:v>
                </c:pt>
                <c:pt idx="1">
                  <c:v>0.02</c:v>
                </c:pt>
              </c:numCache>
            </c:numRef>
          </c:val>
          <c:extLst>
            <c:ext xmlns:c16="http://schemas.microsoft.com/office/drawing/2014/chart" uri="{C3380CC4-5D6E-409C-BE32-E72D297353CC}">
              <c16:uniqueId val="{00000002-2B58-496D-BF18-64E1584F288C}"/>
            </c:ext>
          </c:extLst>
        </c:ser>
        <c:dLbls>
          <c:dLblPos val="inEnd"/>
          <c:showLegendKey val="0"/>
          <c:showVal val="1"/>
          <c:showCatName val="0"/>
          <c:showSerName val="0"/>
          <c:showPercent val="0"/>
          <c:showBubbleSize val="0"/>
        </c:dLbls>
        <c:gapWidth val="65"/>
        <c:axId val="1122424127"/>
        <c:axId val="1072779855"/>
      </c:barChart>
      <c:catAx>
        <c:axId val="112242412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endParaRPr lang="en-US"/>
          </a:p>
        </c:txPr>
        <c:crossAx val="1072779855"/>
        <c:crosses val="autoZero"/>
        <c:auto val="1"/>
        <c:lblAlgn val="ctr"/>
        <c:lblOffset val="100"/>
        <c:noMultiLvlLbl val="0"/>
      </c:catAx>
      <c:valAx>
        <c:axId val="1072779855"/>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1224241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CONOCIMIENTO DISTRIBUCIÓN DE LA DSAJ - IBAGUÉ</a:t>
            </a:r>
          </a:p>
        </c:rich>
      </c:tx>
      <c:layout>
        <c:manualLayout>
          <c:xMode val="edge"/>
          <c:yMode val="edge"/>
          <c:x val="0.15124145196136196"/>
          <c:y val="1.8390804597701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4"/>
          <c:order val="0"/>
          <c:spPr>
            <a:solidFill>
              <a:schemeClr val="accent5"/>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5-F0E7-4A2E-A0B7-1B188D5F5843}"/>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6-F0E7-4A2E-A0B7-1B188D5F5843}"/>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ENCUESTA!$B$111:$C$111</c:f>
              <c:strCache>
                <c:ptCount val="2"/>
                <c:pt idx="0">
                  <c:v>SI</c:v>
                </c:pt>
                <c:pt idx="1">
                  <c:v>NO</c:v>
                </c:pt>
              </c:strCache>
            </c:strRef>
          </c:cat>
          <c:val>
            <c:numRef>
              <c:f>ENCUESTA!$B$116:$C$116</c:f>
              <c:numCache>
                <c:formatCode>0%</c:formatCode>
                <c:ptCount val="2"/>
                <c:pt idx="0">
                  <c:v>0.52</c:v>
                </c:pt>
                <c:pt idx="1">
                  <c:v>0.48</c:v>
                </c:pt>
              </c:numCache>
            </c:numRef>
          </c:val>
          <c:extLst>
            <c:ext xmlns:c16="http://schemas.microsoft.com/office/drawing/2014/chart" uri="{C3380CC4-5D6E-409C-BE32-E72D297353CC}">
              <c16:uniqueId val="{00000004-F0E7-4A2E-A0B7-1B188D5F5843}"/>
            </c:ext>
          </c:extLst>
        </c:ser>
        <c:dLbls>
          <c:dLblPos val="outEnd"/>
          <c:showLegendKey val="0"/>
          <c:showVal val="1"/>
          <c:showCatName val="0"/>
          <c:showSerName val="0"/>
          <c:showPercent val="0"/>
          <c:showBubbleSize val="0"/>
        </c:dLbls>
        <c:gapWidth val="219"/>
        <c:overlap val="-27"/>
        <c:axId val="1073779103"/>
        <c:axId val="1419405743"/>
      </c:barChart>
      <c:catAx>
        <c:axId val="1073779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1419405743"/>
        <c:crosses val="autoZero"/>
        <c:auto val="1"/>
        <c:lblAlgn val="ctr"/>
        <c:lblOffset val="100"/>
        <c:noMultiLvlLbl val="0"/>
      </c:catAx>
      <c:valAx>
        <c:axId val="141940574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73779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AMPLIAR</a:t>
            </a:r>
            <a:r>
              <a:rPr lang="es-CO" b="1" baseline="0">
                <a:solidFill>
                  <a:sysClr val="windowText" lastClr="000000"/>
                </a:solidFill>
              </a:rPr>
              <a:t> </a:t>
            </a:r>
            <a:r>
              <a:rPr lang="es-CO" b="1">
                <a:solidFill>
                  <a:sysClr val="windowText" lastClr="000000"/>
                </a:solidFill>
              </a:rPr>
              <a:t>CONOCIMIENTO EN EL SIGCMA</a:t>
            </a:r>
          </a:p>
        </c:rich>
      </c:tx>
      <c:layout>
        <c:manualLayout>
          <c:xMode val="edge"/>
          <c:yMode val="edge"/>
          <c:x val="0.21473351545342548"/>
          <c:y val="3.21839080459770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650257878604334E-2"/>
          <c:y val="0.25795732055232229"/>
          <c:w val="0.84272300469483563"/>
          <c:h val="0.59475953565505801"/>
        </c:manualLayout>
      </c:layout>
      <c:barChart>
        <c:barDir val="col"/>
        <c:grouping val="clustered"/>
        <c:varyColors val="0"/>
        <c:ser>
          <c:idx val="4"/>
          <c:order val="0"/>
          <c:spPr>
            <a:solidFill>
              <a:schemeClr val="accent5"/>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BC71-4744-80F2-D5C2DC70FFF0}"/>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BC71-4744-80F2-D5C2DC70FFF0}"/>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ENCUESTA!$B$125:$C$125</c:f>
              <c:numCache>
                <c:formatCode>0%</c:formatCode>
                <c:ptCount val="2"/>
                <c:pt idx="0">
                  <c:v>0.76</c:v>
                </c:pt>
                <c:pt idx="1">
                  <c:v>0.24</c:v>
                </c:pt>
              </c:numCache>
            </c:numRef>
          </c:cat>
          <c:val>
            <c:numRef>
              <c:f>ENCUESTA!$B$125:$C$125</c:f>
              <c:numCache>
                <c:formatCode>0%</c:formatCode>
                <c:ptCount val="2"/>
                <c:pt idx="0">
                  <c:v>0.76</c:v>
                </c:pt>
                <c:pt idx="1">
                  <c:v>0.24</c:v>
                </c:pt>
              </c:numCache>
            </c:numRef>
          </c:val>
          <c:extLst>
            <c:ext xmlns:c16="http://schemas.microsoft.com/office/drawing/2014/chart" uri="{C3380CC4-5D6E-409C-BE32-E72D297353CC}">
              <c16:uniqueId val="{00000004-BC71-4744-80F2-D5C2DC70FFF0}"/>
            </c:ext>
          </c:extLst>
        </c:ser>
        <c:dLbls>
          <c:dLblPos val="outEnd"/>
          <c:showLegendKey val="0"/>
          <c:showVal val="1"/>
          <c:showCatName val="0"/>
          <c:showSerName val="0"/>
          <c:showPercent val="0"/>
          <c:showBubbleSize val="0"/>
        </c:dLbls>
        <c:gapWidth val="219"/>
        <c:overlap val="-27"/>
        <c:axId val="1073779103"/>
        <c:axId val="1419405743"/>
      </c:barChart>
      <c:catAx>
        <c:axId val="1073779103"/>
        <c:scaling>
          <c:orientation val="minMax"/>
        </c:scaling>
        <c:delete val="1"/>
        <c:axPos val="b"/>
        <c:numFmt formatCode="0%" sourceLinked="1"/>
        <c:majorTickMark val="none"/>
        <c:minorTickMark val="none"/>
        <c:tickLblPos val="nextTo"/>
        <c:crossAx val="1419405743"/>
        <c:crosses val="autoZero"/>
        <c:auto val="1"/>
        <c:lblAlgn val="ctr"/>
        <c:lblOffset val="100"/>
        <c:noMultiLvlLbl val="0"/>
      </c:catAx>
      <c:valAx>
        <c:axId val="141940574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73779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APLICA</a:t>
            </a:r>
            <a:r>
              <a:rPr lang="es-CO" b="1" baseline="0">
                <a:solidFill>
                  <a:sysClr val="windowText" lastClr="000000"/>
                </a:solidFill>
              </a:rPr>
              <a:t> METODOS DE</a:t>
            </a:r>
            <a:r>
              <a:rPr lang="es-CO" b="1">
                <a:solidFill>
                  <a:sysClr val="windowText" lastClr="000000"/>
                </a:solidFill>
              </a:rPr>
              <a:t> CONTROL</a:t>
            </a:r>
          </a:p>
        </c:rich>
      </c:tx>
      <c:layout>
        <c:manualLayout>
          <c:xMode val="edge"/>
          <c:yMode val="edge"/>
          <c:x val="0.21473351545342548"/>
          <c:y val="3.21839080459770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4"/>
          <c:order val="0"/>
          <c:spPr>
            <a:solidFill>
              <a:schemeClr val="accent5"/>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8CA9-4A21-81B1-64D3166CEE91}"/>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8CA9-4A21-81B1-64D3166CEE91}"/>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ENCUESTA!$B$126:$C$126</c:f>
              <c:numCache>
                <c:formatCode>0%</c:formatCode>
                <c:ptCount val="2"/>
                <c:pt idx="0">
                  <c:v>0.65</c:v>
                </c:pt>
                <c:pt idx="1">
                  <c:v>0.35</c:v>
                </c:pt>
              </c:numCache>
            </c:numRef>
          </c:cat>
          <c:val>
            <c:numRef>
              <c:f>ENCUESTA!$B$126:$C$126</c:f>
              <c:numCache>
                <c:formatCode>0%</c:formatCode>
                <c:ptCount val="2"/>
                <c:pt idx="0">
                  <c:v>0.65</c:v>
                </c:pt>
                <c:pt idx="1">
                  <c:v>0.35</c:v>
                </c:pt>
              </c:numCache>
            </c:numRef>
          </c:val>
          <c:extLst>
            <c:ext xmlns:c16="http://schemas.microsoft.com/office/drawing/2014/chart" uri="{C3380CC4-5D6E-409C-BE32-E72D297353CC}">
              <c16:uniqueId val="{00000004-8CA9-4A21-81B1-64D3166CEE91}"/>
            </c:ext>
          </c:extLst>
        </c:ser>
        <c:dLbls>
          <c:dLblPos val="outEnd"/>
          <c:showLegendKey val="0"/>
          <c:showVal val="1"/>
          <c:showCatName val="0"/>
          <c:showSerName val="0"/>
          <c:showPercent val="0"/>
          <c:showBubbleSize val="0"/>
        </c:dLbls>
        <c:gapWidth val="219"/>
        <c:overlap val="-27"/>
        <c:axId val="1073779103"/>
        <c:axId val="1419405743"/>
      </c:barChart>
      <c:catAx>
        <c:axId val="1073779103"/>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419405743"/>
        <c:crosses val="autoZero"/>
        <c:auto val="1"/>
        <c:lblAlgn val="ctr"/>
        <c:lblOffset val="100"/>
        <c:noMultiLvlLbl val="0"/>
      </c:catAx>
      <c:valAx>
        <c:axId val="141940574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73779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solidFill>
                  <a:sysClr val="windowText" lastClr="000000"/>
                </a:solidFill>
              </a:rPr>
              <a:t>5.</a:t>
            </a:r>
            <a:r>
              <a:rPr lang="en-US" baseline="0">
                <a:solidFill>
                  <a:sysClr val="windowText" lastClr="000000"/>
                </a:solidFill>
              </a:rPr>
              <a:t> PLAN DIGITALIZACIÓN </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ENCUESTA!$B$34:$C$34</c:f>
              <c:strCache>
                <c:ptCount val="2"/>
                <c:pt idx="0">
                  <c:v>SI</c:v>
                </c:pt>
                <c:pt idx="1">
                  <c:v>NO</c:v>
                </c:pt>
              </c:strCache>
            </c:strRef>
          </c:tx>
          <c:explosion val="13"/>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2FA2-4C77-8205-D3C64F53EEFC}"/>
              </c:ext>
            </c:extLst>
          </c:dPt>
          <c:dPt>
            <c:idx val="1"/>
            <c:bubble3D val="0"/>
            <c:explosion val="26"/>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2FA2-4C77-8205-D3C64F53EEFC}"/>
              </c:ext>
            </c:extLst>
          </c:dPt>
          <c:dLbls>
            <c:dLbl>
              <c:idx val="0"/>
              <c:layout>
                <c:manualLayout>
                  <c:x val="-0.19370319335083108"/>
                  <c:y val="-0.2292665510112375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A2-4C77-8205-D3C64F53EEFC}"/>
                </c:ext>
              </c:extLst>
            </c:dLbl>
            <c:dLbl>
              <c:idx val="1"/>
              <c:layout>
                <c:manualLayout>
                  <c:x val="2.8548009623797024E-2"/>
                  <c:y val="-4.568370036021705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A2-4C77-8205-D3C64F53EEF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ENCUESTA!$B$37:$C$37</c:f>
              <c:numCache>
                <c:formatCode>0%</c:formatCode>
                <c:ptCount val="2"/>
                <c:pt idx="0">
                  <c:v>0.89</c:v>
                </c:pt>
                <c:pt idx="1">
                  <c:v>0.11</c:v>
                </c:pt>
              </c:numCache>
            </c:numRef>
          </c:val>
          <c:extLst>
            <c:ext xmlns:c16="http://schemas.microsoft.com/office/drawing/2014/chart" uri="{C3380CC4-5D6E-409C-BE32-E72D297353CC}">
              <c16:uniqueId val="{00000000-2FA2-4C77-8205-D3C64F53EEFC}"/>
            </c:ext>
          </c:extLst>
        </c:ser>
        <c:ser>
          <c:idx val="1"/>
          <c:order val="1"/>
          <c:tx>
            <c:strRef>
              <c:f>ENCUESTA!$C$34</c:f>
              <c:strCache>
                <c:ptCount val="1"/>
                <c:pt idx="0">
                  <c:v>NO</c:v>
                </c:pt>
              </c:strCache>
            </c:strRef>
          </c:tx>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DE27-4A93-847C-8F04193BD104}"/>
              </c:ext>
            </c:extLst>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DE27-4A93-847C-8F04193BD104}"/>
              </c:ext>
            </c:extLst>
          </c:dPt>
          <c:dPt>
            <c:idx val="2"/>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DE27-4A93-847C-8F04193BD104}"/>
              </c:ext>
            </c:extLst>
          </c:dPt>
          <c:val>
            <c:numRef>
              <c:f>ENCUESTA!$C$35:$C$37</c:f>
              <c:numCache>
                <c:formatCode>General</c:formatCode>
                <c:ptCount val="3"/>
                <c:pt idx="0">
                  <c:v>14</c:v>
                </c:pt>
                <c:pt idx="1">
                  <c:v>14</c:v>
                </c:pt>
                <c:pt idx="2" formatCode="0%">
                  <c:v>0.11</c:v>
                </c:pt>
              </c:numCache>
            </c:numRef>
          </c:val>
          <c:extLst>
            <c:ext xmlns:c16="http://schemas.microsoft.com/office/drawing/2014/chart" uri="{C3380CC4-5D6E-409C-BE32-E72D297353CC}">
              <c16:uniqueId val="{00000001-2FA2-4C77-8205-D3C64F53EEFC}"/>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IMPLEMENTA CONTROL INTERNO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0"/>
            <c:invertIfNegative val="0"/>
            <c:bubble3D val="0"/>
            <c:spPr>
              <a:solidFill>
                <a:schemeClr val="accent6">
                  <a:lumMod val="75000"/>
                </a:schemeClr>
              </a:solidFill>
              <a:ln>
                <a:solidFill>
                  <a:schemeClr val="accent6">
                    <a:lumMod val="40000"/>
                    <a:lumOff val="60000"/>
                  </a:schemeClr>
                </a:solidFill>
              </a:ln>
              <a:effectLst/>
              <a:sp3d>
                <a:contourClr>
                  <a:schemeClr val="accent6">
                    <a:lumMod val="40000"/>
                    <a:lumOff val="60000"/>
                  </a:schemeClr>
                </a:contourClr>
              </a:sp3d>
            </c:spPr>
            <c:extLst>
              <c:ext xmlns:c16="http://schemas.microsoft.com/office/drawing/2014/chart" uri="{C3380CC4-5D6E-409C-BE32-E72D297353CC}">
                <c16:uniqueId val="{00000001-2A9F-4056-94E5-EF7EC8198DAB}"/>
              </c:ext>
            </c:extLst>
          </c:dPt>
          <c:dLbls>
            <c:dLbl>
              <c:idx val="0"/>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9F-4056-94E5-EF7EC8198DAB}"/>
                </c:ext>
              </c:extLst>
            </c:dLbl>
            <c:dLbl>
              <c:idx val="1"/>
              <c:layout>
                <c:manualLayout>
                  <c:x val="1.1111111111111112E-2"/>
                  <c:y val="-6.4814814814814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9F-4056-94E5-EF7EC8198DAB}"/>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ENCUESTA!$B$126:$C$126</c:f>
              <c:numCache>
                <c:formatCode>0%</c:formatCode>
                <c:ptCount val="2"/>
                <c:pt idx="0">
                  <c:v>0.65</c:v>
                </c:pt>
                <c:pt idx="1">
                  <c:v>0.35</c:v>
                </c:pt>
              </c:numCache>
            </c:numRef>
          </c:val>
          <c:extLst>
            <c:ext xmlns:c16="http://schemas.microsoft.com/office/drawing/2014/chart" uri="{C3380CC4-5D6E-409C-BE32-E72D297353CC}">
              <c16:uniqueId val="{00000000-2A9F-4056-94E5-EF7EC8198DAB}"/>
            </c:ext>
          </c:extLst>
        </c:ser>
        <c:dLbls>
          <c:showLegendKey val="0"/>
          <c:showVal val="1"/>
          <c:showCatName val="0"/>
          <c:showSerName val="0"/>
          <c:showPercent val="0"/>
          <c:showBubbleSize val="0"/>
        </c:dLbls>
        <c:gapWidth val="150"/>
        <c:shape val="box"/>
        <c:axId val="821360128"/>
        <c:axId val="936964256"/>
        <c:axId val="0"/>
      </c:bar3DChart>
      <c:catAx>
        <c:axId val="821360128"/>
        <c:scaling>
          <c:orientation val="minMax"/>
        </c:scaling>
        <c:delete val="1"/>
        <c:axPos val="b"/>
        <c:majorTickMark val="none"/>
        <c:minorTickMark val="none"/>
        <c:tickLblPos val="nextTo"/>
        <c:crossAx val="936964256"/>
        <c:crosses val="autoZero"/>
        <c:auto val="1"/>
        <c:lblAlgn val="ctr"/>
        <c:lblOffset val="100"/>
        <c:noMultiLvlLbl val="0"/>
      </c:catAx>
      <c:valAx>
        <c:axId val="93696425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821360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b="1">
                <a:solidFill>
                  <a:sysClr val="windowText" lastClr="000000"/>
                </a:solidFill>
              </a:rPr>
              <a:t>TRANSPARENCIA</a:t>
            </a:r>
            <a:r>
              <a:rPr lang="es-CO" b="1" baseline="0">
                <a:solidFill>
                  <a:sysClr val="windowText" lastClr="000000"/>
                </a:solidFill>
              </a:rPr>
              <a:t> Y ETICA PÚBLICA</a:t>
            </a:r>
            <a:endParaRPr lang="es-CO"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2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2-460E-4856-9886-71916C71FC3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968-4449-94B1-3F4E11901DD1}"/>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ENCUESTA!$B$130:$C$130</c:f>
              <c:strCache>
                <c:ptCount val="2"/>
                <c:pt idx="0">
                  <c:v>SI</c:v>
                </c:pt>
                <c:pt idx="1">
                  <c:v>NO</c:v>
                </c:pt>
              </c:strCache>
            </c:strRef>
          </c:cat>
          <c:val>
            <c:numRef>
              <c:f>ENCUESTA!$B$132:$C$132</c:f>
              <c:numCache>
                <c:formatCode>0%</c:formatCode>
                <c:ptCount val="2"/>
                <c:pt idx="0">
                  <c:v>0.3</c:v>
                </c:pt>
                <c:pt idx="1">
                  <c:v>0.7</c:v>
                </c:pt>
              </c:numCache>
            </c:numRef>
          </c:val>
          <c:extLst>
            <c:ext xmlns:c16="http://schemas.microsoft.com/office/drawing/2014/chart" uri="{C3380CC4-5D6E-409C-BE32-E72D297353CC}">
              <c16:uniqueId val="{00000000-460E-4856-9886-71916C71FC36}"/>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en-US"/>
        </a:p>
      </c:txPr>
    </c:title>
    <c:autoTitleDeleted val="0"/>
    <c:view3D>
      <c:rotX val="30"/>
      <c:rotY val="0"/>
      <c:rAngAx val="0"/>
    </c:view3D>
    <c:floor>
      <c:thickness val="0"/>
    </c:floor>
    <c:sideWall>
      <c:thickness val="0"/>
    </c:sideWall>
    <c:backWall>
      <c:thickness val="0"/>
    </c:backWall>
    <c:plotArea>
      <c:layout/>
      <c:pie3DChart>
        <c:varyColors val="1"/>
        <c:ser>
          <c:idx val="0"/>
          <c:order val="0"/>
          <c:tx>
            <c:v>2. NECESIDES TECNOLÓGICAS</c:v>
          </c:tx>
          <c:spPr>
            <a:solidFill>
              <a:srgbClr val="00B050"/>
            </a:solidFill>
          </c:spPr>
          <c:explosion val="25"/>
          <c:dPt>
            <c:idx val="2"/>
            <c:bubble3D val="0"/>
            <c:spPr>
              <a:solidFill>
                <a:srgbClr val="FFFF00"/>
              </a:solidFill>
            </c:spPr>
            <c:extLst>
              <c:ext xmlns:c16="http://schemas.microsoft.com/office/drawing/2014/chart" uri="{C3380CC4-5D6E-409C-BE32-E72D297353CC}">
                <c16:uniqueId val="{00000001-8059-4BBD-A5E5-C1F5CDE38A8D}"/>
              </c:ext>
            </c:extLst>
          </c:dPt>
          <c:dPt>
            <c:idx val="3"/>
            <c:bubble3D val="0"/>
            <c:spPr>
              <a:solidFill>
                <a:srgbClr val="FF0000"/>
              </a:solidFill>
            </c:spPr>
            <c:extLst>
              <c:ext xmlns:c16="http://schemas.microsoft.com/office/drawing/2014/chart" uri="{C3380CC4-5D6E-409C-BE32-E72D297353CC}">
                <c16:uniqueId val="{00000003-8059-4BBD-A5E5-C1F5CDE38A8D}"/>
              </c:ext>
            </c:extLst>
          </c:dPt>
          <c:dPt>
            <c:idx val="4"/>
            <c:bubble3D val="0"/>
            <c:spPr>
              <a:solidFill>
                <a:srgbClr val="FF0000"/>
              </a:solidFill>
            </c:spPr>
            <c:extLst>
              <c:ext xmlns:c16="http://schemas.microsoft.com/office/drawing/2014/chart" uri="{C3380CC4-5D6E-409C-BE32-E72D297353CC}">
                <c16:uniqueId val="{00000005-8059-4BBD-A5E5-C1F5CDE38A8D}"/>
              </c:ext>
            </c:extLst>
          </c:dPt>
          <c:dPt>
            <c:idx val="5"/>
            <c:bubble3D val="0"/>
            <c:spPr>
              <a:solidFill>
                <a:srgbClr val="0070C0"/>
              </a:solidFill>
            </c:spPr>
            <c:extLst>
              <c:ext xmlns:c16="http://schemas.microsoft.com/office/drawing/2014/chart" uri="{C3380CC4-5D6E-409C-BE32-E72D297353CC}">
                <c16:uniqueId val="{00000007-8059-4BBD-A5E5-C1F5CDE38A8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ENCUESTA!$B$9:$G$9</c:f>
              <c:strCache>
                <c:ptCount val="6"/>
                <c:pt idx="0">
                  <c:v>MUY SATISFECHO</c:v>
                </c:pt>
                <c:pt idx="1">
                  <c:v>SATISFECHO</c:v>
                </c:pt>
                <c:pt idx="2">
                  <c:v>DEFICIENTE</c:v>
                </c:pt>
                <c:pt idx="3">
                  <c:v>MALO</c:v>
                </c:pt>
                <c:pt idx="4">
                  <c:v>MUY MALO</c:v>
                </c:pt>
                <c:pt idx="5">
                  <c:v>NO SABE NO RESPONDE</c:v>
                </c:pt>
              </c:strCache>
            </c:strRef>
          </c:cat>
          <c:val>
            <c:numRef>
              <c:f>ENCUESTA!$B$11:$G$11</c:f>
              <c:numCache>
                <c:formatCode>0%</c:formatCode>
                <c:ptCount val="6"/>
                <c:pt idx="0">
                  <c:v>0.1</c:v>
                </c:pt>
                <c:pt idx="1">
                  <c:v>0.49</c:v>
                </c:pt>
                <c:pt idx="2">
                  <c:v>0.22</c:v>
                </c:pt>
                <c:pt idx="3">
                  <c:v>0.13</c:v>
                </c:pt>
                <c:pt idx="4">
                  <c:v>0.02</c:v>
                </c:pt>
                <c:pt idx="5" formatCode="0.00%">
                  <c:v>4.0300000000000002E-2</c:v>
                </c:pt>
              </c:numCache>
            </c:numRef>
          </c:val>
          <c:extLst>
            <c:ext xmlns:c16="http://schemas.microsoft.com/office/drawing/2014/chart" uri="{C3380CC4-5D6E-409C-BE32-E72D297353CC}">
              <c16:uniqueId val="{00000008-8059-4BBD-A5E5-C1F5CDE38A8D}"/>
            </c:ext>
          </c:extLst>
        </c:ser>
        <c:dLbls>
          <c:showLegendKey val="0"/>
          <c:showVal val="0"/>
          <c:showCatName val="0"/>
          <c:showSerName val="0"/>
          <c:showPercent val="1"/>
          <c:showBubbleSize val="0"/>
          <c:showLeaderLines val="1"/>
        </c:dLbls>
      </c:pie3DChart>
    </c:plotArea>
    <c:legend>
      <c:legendPos val="r"/>
      <c:overlay val="0"/>
      <c:spPr>
        <a:scene3d>
          <a:camera prst="orthographicFront"/>
          <a:lightRig rig="threePt" dir="t"/>
        </a:scene3d>
        <a:sp3d>
          <a:bevelT/>
        </a:sp3d>
      </c:spPr>
    </c:legend>
    <c:plotVisOnly val="1"/>
    <c:dispBlanksAs val="gap"/>
    <c:showDLblsOverMax val="0"/>
  </c:chart>
  <c:spPr>
    <a:solidFill>
      <a:schemeClr val="bg2">
        <a:lumMod val="90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3. SISTEMAS</a:t>
            </a:r>
            <a:r>
              <a:rPr lang="es-CO" sz="1400" baseline="0"/>
              <a:t> DE</a:t>
            </a:r>
            <a:r>
              <a:rPr lang="es-CO" sz="1400"/>
              <a:t> INFORMACIÓN</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ENCUESTA!$A$17</c:f>
              <c:strCache>
                <c:ptCount val="1"/>
                <c:pt idx="0">
                  <c:v>PORCENTAJES</c:v>
                </c:pt>
              </c:strCache>
            </c:strRef>
          </c:tx>
          <c:spPr>
            <a:solidFill>
              <a:srgbClr val="00B050"/>
            </a:solidFill>
          </c:spPr>
          <c:explosion val="25"/>
          <c:dPt>
            <c:idx val="2"/>
            <c:bubble3D val="0"/>
            <c:spPr>
              <a:solidFill>
                <a:srgbClr val="FFFF00"/>
              </a:solidFill>
              <a:scene3d>
                <a:camera prst="orthographicFront"/>
                <a:lightRig rig="threePt" dir="t"/>
              </a:scene3d>
              <a:sp3d prstMaterial="metal">
                <a:bevelT/>
              </a:sp3d>
            </c:spPr>
            <c:extLst>
              <c:ext xmlns:c16="http://schemas.microsoft.com/office/drawing/2014/chart" uri="{C3380CC4-5D6E-409C-BE32-E72D297353CC}">
                <c16:uniqueId val="{00000001-6574-4D03-A2FE-6ED06A408749}"/>
              </c:ext>
            </c:extLst>
          </c:dPt>
          <c:dPt>
            <c:idx val="3"/>
            <c:bubble3D val="0"/>
            <c:spPr>
              <a:solidFill>
                <a:srgbClr val="FF0000"/>
              </a:solidFill>
            </c:spPr>
            <c:extLst>
              <c:ext xmlns:c16="http://schemas.microsoft.com/office/drawing/2014/chart" uri="{C3380CC4-5D6E-409C-BE32-E72D297353CC}">
                <c16:uniqueId val="{00000003-6574-4D03-A2FE-6ED06A408749}"/>
              </c:ext>
            </c:extLst>
          </c:dPt>
          <c:dPt>
            <c:idx val="4"/>
            <c:bubble3D val="0"/>
            <c:spPr>
              <a:solidFill>
                <a:srgbClr val="FF0000"/>
              </a:solidFill>
            </c:spPr>
            <c:extLst>
              <c:ext xmlns:c16="http://schemas.microsoft.com/office/drawing/2014/chart" uri="{C3380CC4-5D6E-409C-BE32-E72D297353CC}">
                <c16:uniqueId val="{00000005-6574-4D03-A2FE-6ED06A408749}"/>
              </c:ext>
            </c:extLst>
          </c:dPt>
          <c:dPt>
            <c:idx val="5"/>
            <c:bubble3D val="0"/>
            <c:spPr>
              <a:solidFill>
                <a:srgbClr val="0070C0"/>
              </a:solidFill>
            </c:spPr>
            <c:extLst>
              <c:ext xmlns:c16="http://schemas.microsoft.com/office/drawing/2014/chart" uri="{C3380CC4-5D6E-409C-BE32-E72D297353CC}">
                <c16:uniqueId val="{00000007-6574-4D03-A2FE-6ED06A408749}"/>
              </c:ext>
            </c:extLst>
          </c:dPt>
          <c:dPt>
            <c:idx val="6"/>
            <c:bubble3D val="0"/>
            <c:spPr>
              <a:solidFill>
                <a:srgbClr val="0070C0"/>
              </a:solidFill>
              <a:scene3d>
                <a:camera prst="orthographicFront"/>
                <a:lightRig rig="threePt" dir="t"/>
              </a:scene3d>
              <a:sp3d prstMaterial="metal">
                <a:bevelT/>
              </a:sp3d>
            </c:spPr>
            <c:extLst>
              <c:ext xmlns:c16="http://schemas.microsoft.com/office/drawing/2014/chart" uri="{C3380CC4-5D6E-409C-BE32-E72D297353CC}">
                <c16:uniqueId val="{00000009-6574-4D03-A2FE-6ED06A408749}"/>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ENCUESTA!$B$15:$G$15</c:f>
              <c:strCache>
                <c:ptCount val="6"/>
                <c:pt idx="0">
                  <c:v>MUY SATISFECHO</c:v>
                </c:pt>
                <c:pt idx="1">
                  <c:v>SATISFECHO</c:v>
                </c:pt>
                <c:pt idx="2">
                  <c:v>DEFICIENTE</c:v>
                </c:pt>
                <c:pt idx="3">
                  <c:v>MALO</c:v>
                </c:pt>
                <c:pt idx="4">
                  <c:v>MUY MALO</c:v>
                </c:pt>
                <c:pt idx="5">
                  <c:v>NO SABE NO RESPONDE</c:v>
                </c:pt>
              </c:strCache>
            </c:strRef>
          </c:cat>
          <c:val>
            <c:numRef>
              <c:f>ENCUESTA!$B$17:$G$17</c:f>
              <c:numCache>
                <c:formatCode>0%</c:formatCode>
                <c:ptCount val="6"/>
                <c:pt idx="0">
                  <c:v>0.02</c:v>
                </c:pt>
                <c:pt idx="1">
                  <c:v>0.33</c:v>
                </c:pt>
                <c:pt idx="2">
                  <c:v>0.31</c:v>
                </c:pt>
                <c:pt idx="3">
                  <c:v>0.3</c:v>
                </c:pt>
                <c:pt idx="4">
                  <c:v>0.03</c:v>
                </c:pt>
                <c:pt idx="5">
                  <c:v>0.02</c:v>
                </c:pt>
              </c:numCache>
            </c:numRef>
          </c:val>
          <c:extLst>
            <c:ext xmlns:c16="http://schemas.microsoft.com/office/drawing/2014/chart" uri="{C3380CC4-5D6E-409C-BE32-E72D297353CC}">
              <c16:uniqueId val="{0000000A-6574-4D03-A2FE-6ED06A408749}"/>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spPr>
    <a:solidFill>
      <a:schemeClr val="bg2">
        <a:lumMod val="90000"/>
      </a:schemeClr>
    </a:solidFill>
    <a:scene3d>
      <a:camera prst="orthographicFront"/>
      <a:lightRig rig="threePt" dir="t"/>
    </a:scene3d>
    <a:sp3d prstMaterial="metal">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4. NECESIDADES</a:t>
            </a:r>
            <a:r>
              <a:rPr lang="es-CO" sz="1400" baseline="0"/>
              <a:t> INFORMÁTICAS</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F0000"/>
            </a:solidFill>
            <a:scene3d>
              <a:camera prst="orthographicFront"/>
              <a:lightRig rig="threePt" dir="t"/>
            </a:scene3d>
            <a:sp3d prstMaterial="metal">
              <a:bevelT/>
            </a:sp3d>
          </c:spPr>
          <c:explosion val="25"/>
          <c:dPt>
            <c:idx val="0"/>
            <c:bubble3D val="0"/>
            <c:spPr>
              <a:solidFill>
                <a:schemeClr val="accent3">
                  <a:lumMod val="75000"/>
                </a:schemeClr>
              </a:solidFill>
              <a:scene3d>
                <a:camera prst="orthographicFront"/>
                <a:lightRig rig="threePt" dir="t"/>
              </a:scene3d>
              <a:sp3d prstMaterial="metal">
                <a:bevelT/>
              </a:sp3d>
            </c:spPr>
            <c:extLst>
              <c:ext xmlns:c16="http://schemas.microsoft.com/office/drawing/2014/chart" uri="{C3380CC4-5D6E-409C-BE32-E72D297353CC}">
                <c16:uniqueId val="{00000001-F8A3-4116-8224-4274AAC3177A}"/>
              </c:ext>
            </c:extLst>
          </c:dPt>
          <c:dPt>
            <c:idx val="1"/>
            <c:bubble3D val="0"/>
            <c:spPr>
              <a:solidFill>
                <a:srgbClr val="FF0000"/>
              </a:solidFill>
              <a:scene3d>
                <a:camera prst="orthographicFront"/>
                <a:lightRig rig="threePt" dir="t"/>
              </a:scene3d>
              <a:sp3d prstMaterial="plastic">
                <a:bevelT/>
                <a:bevelB w="165100" prst="coolSlant"/>
              </a:sp3d>
            </c:spPr>
            <c:extLst>
              <c:ext xmlns:c16="http://schemas.microsoft.com/office/drawing/2014/chart" uri="{C3380CC4-5D6E-409C-BE32-E72D297353CC}">
                <c16:uniqueId val="{00000003-F8A3-4116-8224-4274AAC3177A}"/>
              </c:ext>
            </c:extLst>
          </c:dPt>
          <c:dLbls>
            <c:dLbl>
              <c:idx val="1"/>
              <c:spPr/>
              <c:txPr>
                <a:bodyPr/>
                <a:lstStyle/>
                <a:p>
                  <a:pPr>
                    <a:defRPr sz="1400" b="1">
                      <a:solidFill>
                        <a:sysClr val="windowText" lastClr="000000"/>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3-F8A3-4116-8224-4274AAC3177A}"/>
                </c:ext>
              </c:extLst>
            </c:dLbl>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ENCUESTA!$B$25:$C$25</c:f>
              <c:strCache>
                <c:ptCount val="2"/>
                <c:pt idx="0">
                  <c:v>SI</c:v>
                </c:pt>
                <c:pt idx="1">
                  <c:v>NO</c:v>
                </c:pt>
              </c:strCache>
            </c:strRef>
          </c:cat>
          <c:val>
            <c:numRef>
              <c:f>ENCUESTA!$B$30:$C$30</c:f>
              <c:numCache>
                <c:formatCode>0%</c:formatCode>
                <c:ptCount val="2"/>
                <c:pt idx="0">
                  <c:v>0.97</c:v>
                </c:pt>
                <c:pt idx="1">
                  <c:v>0.03</c:v>
                </c:pt>
              </c:numCache>
            </c:numRef>
          </c:val>
          <c:extLst>
            <c:ext xmlns:c16="http://schemas.microsoft.com/office/drawing/2014/chart" uri="{C3380CC4-5D6E-409C-BE32-E72D297353CC}">
              <c16:uniqueId val="{00000004-F8A3-4116-8224-4274AAC3177A}"/>
            </c:ext>
          </c:extLst>
        </c:ser>
        <c:dLbls>
          <c:showLegendKey val="0"/>
          <c:showVal val="0"/>
          <c:showCatName val="0"/>
          <c:showSerName val="0"/>
          <c:showPercent val="1"/>
          <c:showBubbleSize val="0"/>
          <c:showLeaderLines val="1"/>
        </c:dLbls>
      </c:pie3DChart>
    </c:plotArea>
    <c:legend>
      <c:legendPos val="t"/>
      <c:legendEntry>
        <c:idx val="0"/>
        <c:txPr>
          <a:bodyPr/>
          <a:lstStyle/>
          <a:p>
            <a:pPr>
              <a:defRPr sz="1800" b="1" i="0"/>
            </a:pPr>
            <a:endParaRPr lang="en-US"/>
          </a:p>
        </c:txPr>
      </c:legendEntry>
      <c:legendEntry>
        <c:idx val="1"/>
        <c:txPr>
          <a:bodyPr/>
          <a:lstStyle/>
          <a:p>
            <a:pPr>
              <a:defRPr sz="1800" b="1"/>
            </a:pPr>
            <a:endParaRPr lang="en-US"/>
          </a:p>
        </c:txPr>
      </c:legendEntry>
      <c:layout>
        <c:manualLayout>
          <c:xMode val="edge"/>
          <c:yMode val="edge"/>
          <c:x val="0.29870136922539853"/>
          <c:y val="0.19720020997375329"/>
          <c:w val="0.40916540604838186"/>
          <c:h val="9.6442204724409453E-2"/>
        </c:manualLayout>
      </c:layout>
      <c:overlay val="0"/>
      <c:txPr>
        <a:bodyPr/>
        <a:lstStyle/>
        <a:p>
          <a:pPr>
            <a:defRPr sz="1800"/>
          </a:pPr>
          <a:endParaRPr lang="en-US"/>
        </a:p>
      </c:txPr>
    </c:legend>
    <c:plotVisOnly val="1"/>
    <c:dispBlanksAs val="gap"/>
    <c:showDLblsOverMax val="0"/>
  </c:chart>
  <c:spPr>
    <a:solidFill>
      <a:schemeClr val="bg2">
        <a:lumMod val="90000"/>
      </a:schemeClr>
    </a:solidFill>
    <a:ln>
      <a:solidFill>
        <a:schemeClr val="bg1">
          <a:lumMod val="85000"/>
        </a:schemeClr>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6. INFRAESTRUCTURA</a:t>
            </a:r>
            <a:r>
              <a:rPr lang="en-US" sz="1400" baseline="0"/>
              <a:t> FÍSICA</a:t>
            </a:r>
            <a:endParaRPr lang="en-US"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plastic">
                <a:bevelT w="165100" prst="coolSlant"/>
              </a:sp3d>
            </c:spPr>
            <c:extLst>
              <c:ext xmlns:c16="http://schemas.microsoft.com/office/drawing/2014/chart" uri="{C3380CC4-5D6E-409C-BE32-E72D297353CC}">
                <c16:uniqueId val="{00000001-A4B9-41DE-B96A-831666E0BE57}"/>
              </c:ext>
            </c:extLst>
          </c:dPt>
          <c:dPt>
            <c:idx val="1"/>
            <c:bubble3D val="0"/>
            <c:spPr>
              <a:solidFill>
                <a:srgbClr val="C00000"/>
              </a:solidFill>
              <a:scene3d>
                <a:camera prst="orthographicFront"/>
                <a:lightRig rig="threePt" dir="t"/>
              </a:scene3d>
              <a:sp3d prstMaterial="metal">
                <a:bevelT w="165100" prst="coolSlant"/>
                <a:bevelB w="165100" prst="coolSlant"/>
              </a:sp3d>
            </c:spPr>
            <c:extLst>
              <c:ext xmlns:c16="http://schemas.microsoft.com/office/drawing/2014/chart" uri="{C3380CC4-5D6E-409C-BE32-E72D297353CC}">
                <c16:uniqueId val="{00000003-A4B9-41DE-B96A-831666E0BE57}"/>
              </c:ext>
            </c:extLst>
          </c:dPt>
          <c:dLbls>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ENCUESTA!$B$41:$C$41</c:f>
              <c:strCache>
                <c:ptCount val="2"/>
                <c:pt idx="0">
                  <c:v>SI</c:v>
                </c:pt>
                <c:pt idx="1">
                  <c:v>NO</c:v>
                </c:pt>
              </c:strCache>
            </c:strRef>
          </c:cat>
          <c:val>
            <c:numRef>
              <c:f>ENCUESTA!$B$49:$C$49</c:f>
              <c:numCache>
                <c:formatCode>0%</c:formatCode>
                <c:ptCount val="2"/>
                <c:pt idx="0">
                  <c:v>0.83</c:v>
                </c:pt>
                <c:pt idx="1">
                  <c:v>0.17</c:v>
                </c:pt>
              </c:numCache>
            </c:numRef>
          </c:val>
          <c:extLst>
            <c:ext xmlns:c16="http://schemas.microsoft.com/office/drawing/2014/chart" uri="{C3380CC4-5D6E-409C-BE32-E72D297353CC}">
              <c16:uniqueId val="{00000004-A4B9-41DE-B96A-831666E0BE57}"/>
            </c:ext>
          </c:extLst>
        </c:ser>
        <c:dLbls>
          <c:showLegendKey val="0"/>
          <c:showVal val="0"/>
          <c:showCatName val="0"/>
          <c:showSerName val="0"/>
          <c:showPercent val="1"/>
          <c:showBubbleSize val="0"/>
          <c:showLeaderLines val="1"/>
        </c:dLbls>
      </c:pie3DChart>
    </c:plotArea>
    <c:legend>
      <c:legendPos val="t"/>
      <c:layout>
        <c:manualLayout>
          <c:xMode val="edge"/>
          <c:yMode val="edge"/>
          <c:x val="0.37798377475542827"/>
          <c:y val="0.15172576832151299"/>
          <c:w val="0.28342638988308277"/>
          <c:h val="8.5498408443625398E-2"/>
        </c:manualLayout>
      </c:layout>
      <c:overlay val="0"/>
      <c:txPr>
        <a:bodyPr/>
        <a:lstStyle/>
        <a:p>
          <a:pPr rtl="0">
            <a:defRPr sz="18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65100" prst="coolSlan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7. COMPONENTE TALENTO</a:t>
            </a:r>
            <a:r>
              <a:rPr lang="es-CO" sz="1400" baseline="0"/>
              <a:t> HUMANO</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901E-402E-8DD1-917323101540}"/>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901E-402E-8DD1-917323101540}"/>
              </c:ext>
            </c:extLst>
          </c:dPt>
          <c:dLbls>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ENCUESTA!$B$53:$C$53</c:f>
              <c:strCache>
                <c:ptCount val="2"/>
                <c:pt idx="0">
                  <c:v>SI</c:v>
                </c:pt>
                <c:pt idx="1">
                  <c:v>NO</c:v>
                </c:pt>
              </c:strCache>
            </c:strRef>
          </c:cat>
          <c:val>
            <c:numRef>
              <c:f>ENCUESTA!$B$58:$C$58</c:f>
              <c:numCache>
                <c:formatCode>0%</c:formatCode>
                <c:ptCount val="2"/>
                <c:pt idx="0">
                  <c:v>0.77</c:v>
                </c:pt>
                <c:pt idx="1">
                  <c:v>0.23</c:v>
                </c:pt>
              </c:numCache>
            </c:numRef>
          </c:val>
          <c:extLst>
            <c:ext xmlns:c16="http://schemas.microsoft.com/office/drawing/2014/chart" uri="{C3380CC4-5D6E-409C-BE32-E72D297353CC}">
              <c16:uniqueId val="{00000004-901E-402E-8DD1-917323101540}"/>
            </c:ext>
          </c:extLst>
        </c:ser>
        <c:dLbls>
          <c:showLegendKey val="0"/>
          <c:showVal val="0"/>
          <c:showCatName val="0"/>
          <c:showSerName val="0"/>
          <c:showPercent val="1"/>
          <c:showBubbleSize val="0"/>
          <c:showLeaderLines val="1"/>
        </c:dLbls>
      </c:pie3DChart>
    </c:plotArea>
    <c:legend>
      <c:legendPos val="t"/>
      <c:layout>
        <c:manualLayout>
          <c:xMode val="edge"/>
          <c:yMode val="edge"/>
          <c:x val="0.40033836395450567"/>
          <c:y val="0.25412398192493979"/>
          <c:w val="0.24654527559055117"/>
          <c:h val="0.15751873799280244"/>
        </c:manualLayout>
      </c:layout>
      <c:overlay val="0"/>
      <c:txPr>
        <a:bodyPr/>
        <a:lstStyle/>
        <a:p>
          <a:pPr rtl="0">
            <a:defRPr sz="18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8. GESTIÓN</a:t>
            </a:r>
            <a:r>
              <a:rPr lang="es-CO" sz="1400" baseline="0"/>
              <a:t> DE LA FORMACIÓN JUDICIAL</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E5B1-4DFF-99C9-B9C67D427228}"/>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E5B1-4DFF-99C9-B9C67D427228}"/>
              </c:ext>
            </c:extLst>
          </c:dPt>
          <c:dLbls>
            <c:spPr>
              <a:noFill/>
              <a:ln>
                <a:noFill/>
              </a:ln>
              <a:effectLst/>
            </c:spPr>
            <c:txPr>
              <a:bodyPr/>
              <a:lstStyle/>
              <a:p>
                <a:pPr>
                  <a:defRPr sz="1400" b="1">
                    <a:solidFill>
                      <a:sysClr val="windowText" lastClr="000000"/>
                    </a:solidFil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ENCUESTA!$B$62:$C$62</c:f>
              <c:strCache>
                <c:ptCount val="2"/>
                <c:pt idx="0">
                  <c:v>SI</c:v>
                </c:pt>
                <c:pt idx="1">
                  <c:v>NO</c:v>
                </c:pt>
              </c:strCache>
            </c:strRef>
          </c:cat>
          <c:val>
            <c:numRef>
              <c:f>ENCUESTA!$B$69:$C$69</c:f>
              <c:numCache>
                <c:formatCode>0%</c:formatCode>
                <c:ptCount val="2"/>
                <c:pt idx="0">
                  <c:v>0.75</c:v>
                </c:pt>
                <c:pt idx="1">
                  <c:v>0.25</c:v>
                </c:pt>
              </c:numCache>
            </c:numRef>
          </c:val>
          <c:extLst>
            <c:ext xmlns:c16="http://schemas.microsoft.com/office/drawing/2014/chart" uri="{C3380CC4-5D6E-409C-BE32-E72D297353CC}">
              <c16:uniqueId val="{00000004-E5B1-4DFF-99C9-B9C67D427228}"/>
            </c:ext>
          </c:extLst>
        </c:ser>
        <c:dLbls>
          <c:showLegendKey val="0"/>
          <c:showVal val="0"/>
          <c:showCatName val="1"/>
          <c:showSerName val="0"/>
          <c:showPercent val="1"/>
          <c:showBubbleSize val="0"/>
          <c:showLeaderLines val="1"/>
        </c:dLbls>
      </c:pie3DChart>
    </c:plotArea>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9. PLAN</a:t>
            </a:r>
            <a:r>
              <a:rPr lang="es-CO" sz="1400" baseline="0"/>
              <a:t> NACIONAL DE DESARROLLO</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8ED8-4459-8D58-D4BF51EF9B2F}"/>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8ED8-4459-8D58-D4BF51EF9B2F}"/>
              </c:ext>
            </c:extLst>
          </c:dPt>
          <c:dLbls>
            <c:dLbl>
              <c:idx val="0"/>
              <c:spPr/>
              <c:txPr>
                <a:bodyPr/>
                <a:lstStyle/>
                <a:p>
                  <a:pPr>
                    <a:defRPr sz="1400" b="1">
                      <a:solidFill>
                        <a:sysClr val="windowText" lastClr="000000"/>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1-8ED8-4459-8D58-D4BF51EF9B2F}"/>
                </c:ext>
              </c:extLst>
            </c:dLbl>
            <c:spPr>
              <a:noFill/>
              <a:ln>
                <a:noFill/>
              </a:ln>
              <a:effectLst/>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ENCUESTA!$B$73:$C$73</c:f>
              <c:strCache>
                <c:ptCount val="2"/>
                <c:pt idx="0">
                  <c:v>SI</c:v>
                </c:pt>
                <c:pt idx="1">
                  <c:v>NO</c:v>
                </c:pt>
              </c:strCache>
            </c:strRef>
          </c:cat>
          <c:val>
            <c:numRef>
              <c:f>ENCUESTA!$B$76:$C$76</c:f>
              <c:numCache>
                <c:formatCode>0%</c:formatCode>
                <c:ptCount val="2"/>
                <c:pt idx="0">
                  <c:v>0.56000000000000005</c:v>
                </c:pt>
                <c:pt idx="1">
                  <c:v>0.44</c:v>
                </c:pt>
              </c:numCache>
            </c:numRef>
          </c:val>
          <c:extLst>
            <c:ext xmlns:c16="http://schemas.microsoft.com/office/drawing/2014/chart" uri="{C3380CC4-5D6E-409C-BE32-E72D297353CC}">
              <c16:uniqueId val="{00000004-8ED8-4459-8D58-D4BF51EF9B2F}"/>
            </c:ext>
          </c:extLst>
        </c:ser>
        <c:dLbls>
          <c:showLegendKey val="0"/>
          <c:showVal val="0"/>
          <c:showCatName val="0"/>
          <c:showSerName val="0"/>
          <c:showPercent val="1"/>
          <c:showBubbleSize val="0"/>
          <c:showLeaderLines val="1"/>
        </c:dLbls>
      </c:pie3DChart>
    </c:plotArea>
    <c:legend>
      <c:legendPos val="t"/>
      <c:overlay val="0"/>
      <c:txPr>
        <a:bodyPr/>
        <a:lstStyle/>
        <a:p>
          <a:pPr>
            <a:defRPr sz="1600"/>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baseline="0"/>
              <a:t>10. SALUD OCUPACIONAL</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FFAA-4AC5-AD4D-11A90E28A5A4}"/>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FFAA-4AC5-AD4D-11A90E28A5A4}"/>
              </c:ext>
            </c:extLst>
          </c:dPt>
          <c:dLbls>
            <c:dLbl>
              <c:idx val="0"/>
              <c:spPr>
                <a:scene3d>
                  <a:camera prst="orthographicFront"/>
                  <a:lightRig rig="threePt" dir="t"/>
                </a:scene3d>
                <a:sp3d>
                  <a:bevelT w="165100" prst="coolSlant"/>
                </a:sp3d>
              </c:spPr>
              <c:txPr>
                <a:bodyPr/>
                <a:lstStyle/>
                <a:p>
                  <a:pPr>
                    <a:defRPr sz="1400" b="1">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1-FFAA-4AC5-AD4D-11A90E28A5A4}"/>
                </c:ext>
              </c:extLst>
            </c:dLbl>
            <c:spPr>
              <a:scene3d>
                <a:camera prst="orthographicFront"/>
                <a:lightRig rig="threePt" dir="t"/>
              </a:scene3d>
              <a:sp3d>
                <a:bevelT w="165100" prst="coolSlant"/>
              </a:sp3d>
            </c:spPr>
            <c:txPr>
              <a:bodyPr/>
              <a:lstStyle/>
              <a:p>
                <a:pPr>
                  <a:defRPr sz="1400" b="1">
                    <a:solidFill>
                      <a:sysClr val="windowText" lastClr="000000"/>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ENCUESTA!$B$80:$C$80</c:f>
              <c:strCache>
                <c:ptCount val="2"/>
                <c:pt idx="0">
                  <c:v>SI</c:v>
                </c:pt>
                <c:pt idx="1">
                  <c:v>NO</c:v>
                </c:pt>
              </c:strCache>
            </c:strRef>
          </c:cat>
          <c:val>
            <c:numRef>
              <c:f>ENCUESTA!$B$87:$C$87</c:f>
              <c:numCache>
                <c:formatCode>0%</c:formatCode>
                <c:ptCount val="2"/>
                <c:pt idx="0">
                  <c:v>0.66</c:v>
                </c:pt>
                <c:pt idx="1">
                  <c:v>0.34</c:v>
                </c:pt>
              </c:numCache>
            </c:numRef>
          </c:val>
          <c:extLst>
            <c:ext xmlns:c16="http://schemas.microsoft.com/office/drawing/2014/chart" uri="{C3380CC4-5D6E-409C-BE32-E72D297353CC}">
              <c16:uniqueId val="{00000004-FFAA-4AC5-AD4D-11A90E28A5A4}"/>
            </c:ext>
          </c:extLst>
        </c:ser>
        <c:dLbls>
          <c:showLegendKey val="0"/>
          <c:showVal val="0"/>
          <c:showCatName val="0"/>
          <c:showSerName val="0"/>
          <c:showPercent val="1"/>
          <c:showBubbleSize val="0"/>
          <c:showLeaderLines val="1"/>
        </c:dLbls>
      </c:pie3DChart>
    </c:plotArea>
    <c:legend>
      <c:legendPos val="t"/>
      <c:layout>
        <c:manualLayout>
          <c:xMode val="edge"/>
          <c:yMode val="edge"/>
          <c:x val="0.40033836395450567"/>
          <c:y val="0.25412398192493979"/>
          <c:w val="0.24654527559055117"/>
          <c:h val="0.15751873799280244"/>
        </c:manualLayout>
      </c:layout>
      <c:overlay val="0"/>
      <c:txPr>
        <a:bodyPr/>
        <a:lstStyle/>
        <a:p>
          <a:pPr rtl="0">
            <a:defRPr sz="1800" b="1"/>
          </a:pPr>
          <a:endParaRPr lang="en-US"/>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10</xdr:col>
      <xdr:colOff>4762</xdr:colOff>
      <xdr:row>0</xdr:row>
      <xdr:rowOff>57151</xdr:rowOff>
    </xdr:from>
    <xdr:to>
      <xdr:col>17</xdr:col>
      <xdr:colOff>309562</xdr:colOff>
      <xdr:row>7</xdr:row>
      <xdr:rowOff>9526</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7</xdr:row>
      <xdr:rowOff>66674</xdr:rowOff>
    </xdr:from>
    <xdr:to>
      <xdr:col>17</xdr:col>
      <xdr:colOff>371475</xdr:colOff>
      <xdr:row>12</xdr:row>
      <xdr:rowOff>47625</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38099</xdr:colOff>
      <xdr:row>12</xdr:row>
      <xdr:rowOff>209549</xdr:rowOff>
    </xdr:from>
    <xdr:to>
      <xdr:col>17</xdr:col>
      <xdr:colOff>361950</xdr:colOff>
      <xdr:row>21</xdr:row>
      <xdr:rowOff>38100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504825</xdr:colOff>
      <xdr:row>19</xdr:row>
      <xdr:rowOff>28575</xdr:rowOff>
    </xdr:from>
    <xdr:to>
      <xdr:col>2</xdr:col>
      <xdr:colOff>171450</xdr:colOff>
      <xdr:row>22</xdr:row>
      <xdr:rowOff>76200</xdr:rowOff>
    </xdr:to>
    <xdr:sp macro="" textlink="">
      <xdr:nvSpPr>
        <xdr:cNvPr id="14" name="13 Flecha abajo">
          <a:extLst>
            <a:ext uri="{FF2B5EF4-FFF2-40B4-BE49-F238E27FC236}">
              <a16:creationId xmlns:a16="http://schemas.microsoft.com/office/drawing/2014/main" id="{00000000-0008-0000-0000-00000E000000}"/>
            </a:ext>
          </a:extLst>
        </xdr:cNvPr>
        <xdr:cNvSpPr/>
      </xdr:nvSpPr>
      <xdr:spPr>
        <a:xfrm>
          <a:off x="4733925" y="4924425"/>
          <a:ext cx="714375" cy="742950"/>
        </a:xfrm>
        <a:prstGeom prst="downArrow">
          <a:avLst/>
        </a:prstGeom>
        <a:solidFill>
          <a:srgbClr val="FFFF00"/>
        </a:solidFill>
        <a:scene3d>
          <a:camera prst="orthographicFront"/>
          <a:lightRig rig="sunset" dir="t"/>
        </a:scene3d>
        <a:sp3d extrusionH="76200" prstMaterial="metal">
          <a:bevelT/>
          <a:bevelB w="165100" prst="coolSlant"/>
          <a:extrusionClr>
            <a:srgbClr val="92D050"/>
          </a:extrusionClr>
        </a:sp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133349</xdr:colOff>
      <xdr:row>21</xdr:row>
      <xdr:rowOff>114300</xdr:rowOff>
    </xdr:from>
    <xdr:to>
      <xdr:col>10</xdr:col>
      <xdr:colOff>323850</xdr:colOff>
      <xdr:row>38</xdr:row>
      <xdr:rowOff>38100</xdr:rowOff>
    </xdr:to>
    <xdr:graphicFrame macro="">
      <xdr:nvGraphicFramePr>
        <xdr:cNvPr id="17" name="16 Gráfico">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180975</xdr:colOff>
      <xdr:row>39</xdr:row>
      <xdr:rowOff>28575</xdr:rowOff>
    </xdr:from>
    <xdr:to>
      <xdr:col>11</xdr:col>
      <xdr:colOff>352425</xdr:colOff>
      <xdr:row>49</xdr:row>
      <xdr:rowOff>28574</xdr:rowOff>
    </xdr:to>
    <xdr:graphicFrame macro="">
      <xdr:nvGraphicFramePr>
        <xdr:cNvPr id="18" name="17 Gráfico">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190500</xdr:colOff>
      <xdr:row>50</xdr:row>
      <xdr:rowOff>66674</xdr:rowOff>
    </xdr:from>
    <xdr:to>
      <xdr:col>12</xdr:col>
      <xdr:colOff>133350</xdr:colOff>
      <xdr:row>58</xdr:row>
      <xdr:rowOff>152399</xdr:rowOff>
    </xdr:to>
    <xdr:graphicFrame macro="">
      <xdr:nvGraphicFramePr>
        <xdr:cNvPr id="19" name="18 Gráfico">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38101</xdr:colOff>
      <xdr:row>60</xdr:row>
      <xdr:rowOff>76200</xdr:rowOff>
    </xdr:from>
    <xdr:to>
      <xdr:col>12</xdr:col>
      <xdr:colOff>133351</xdr:colOff>
      <xdr:row>68</xdr:row>
      <xdr:rowOff>47625</xdr:rowOff>
    </xdr:to>
    <xdr:graphicFrame macro="">
      <xdr:nvGraphicFramePr>
        <xdr:cNvPr id="21" name="20 Gráfico">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114300</xdr:colOff>
      <xdr:row>69</xdr:row>
      <xdr:rowOff>0</xdr:rowOff>
    </xdr:from>
    <xdr:to>
      <xdr:col>12</xdr:col>
      <xdr:colOff>209550</xdr:colOff>
      <xdr:row>78</xdr:row>
      <xdr:rowOff>133350</xdr:rowOff>
    </xdr:to>
    <xdr:graphicFrame macro="">
      <xdr:nvGraphicFramePr>
        <xdr:cNvPr id="22" name="21 Gráfico">
          <a:extLst>
            <a:ext uri="{FF2B5EF4-FFF2-40B4-BE49-F238E27FC236}">
              <a16:creationId xmlns:a16="http://schemas.microsoft.com/office/drawing/2014/main" id="{00000000-0008-0000-0000-000016000000}"/>
            </a:ext>
            <a:ext uri="{147F2762-F138-4A5C-976F-8EAC2B608ADB}">
              <a16:predDERef xmlns:a16="http://schemas.microsoft.com/office/drawing/2014/main" pre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66675</xdr:colOff>
      <xdr:row>79</xdr:row>
      <xdr:rowOff>95250</xdr:rowOff>
    </xdr:from>
    <xdr:to>
      <xdr:col>12</xdr:col>
      <xdr:colOff>161925</xdr:colOff>
      <xdr:row>89</xdr:row>
      <xdr:rowOff>104775</xdr:rowOff>
    </xdr:to>
    <xdr:graphicFrame macro="">
      <xdr:nvGraphicFramePr>
        <xdr:cNvPr id="23" name="22 Gráfico">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200025</xdr:colOff>
      <xdr:row>90</xdr:row>
      <xdr:rowOff>76200</xdr:rowOff>
    </xdr:from>
    <xdr:to>
      <xdr:col>12</xdr:col>
      <xdr:colOff>295275</xdr:colOff>
      <xdr:row>100</xdr:row>
      <xdr:rowOff>47625</xdr:rowOff>
    </xdr:to>
    <xdr:graphicFrame macro="">
      <xdr:nvGraphicFramePr>
        <xdr:cNvPr id="24" name="23 Gráfico">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361949</xdr:colOff>
      <xdr:row>60</xdr:row>
      <xdr:rowOff>9524</xdr:rowOff>
    </xdr:from>
    <xdr:to>
      <xdr:col>19</xdr:col>
      <xdr:colOff>447674</xdr:colOff>
      <xdr:row>66</xdr:row>
      <xdr:rowOff>219075</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352425</xdr:colOff>
      <xdr:row>50</xdr:row>
      <xdr:rowOff>76200</xdr:rowOff>
    </xdr:from>
    <xdr:to>
      <xdr:col>20</xdr:col>
      <xdr:colOff>28575</xdr:colOff>
      <xdr:row>58</xdr:row>
      <xdr:rowOff>161925</xdr:rowOff>
    </xdr:to>
    <xdr:graphicFrame macro="">
      <xdr:nvGraphicFramePr>
        <xdr:cNvPr id="16" name="15 Gráfico">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657225</xdr:colOff>
      <xdr:row>102</xdr:row>
      <xdr:rowOff>80962</xdr:rowOff>
    </xdr:from>
    <xdr:to>
      <xdr:col>8</xdr:col>
      <xdr:colOff>428625</xdr:colOff>
      <xdr:row>107</xdr:row>
      <xdr:rowOff>161925</xdr:rowOff>
    </xdr:to>
    <xdr:graphicFrame macro="">
      <xdr:nvGraphicFramePr>
        <xdr:cNvPr id="6" name="Gráfico 5">
          <a:extLst>
            <a:ext uri="{FF2B5EF4-FFF2-40B4-BE49-F238E27FC236}">
              <a16:creationId xmlns:a16="http://schemas.microsoft.com/office/drawing/2014/main" id="{376A606A-1447-4CDA-84BD-37CAA7B2CD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409575</xdr:colOff>
      <xdr:row>108</xdr:row>
      <xdr:rowOff>0</xdr:rowOff>
    </xdr:from>
    <xdr:to>
      <xdr:col>12</xdr:col>
      <xdr:colOff>228600</xdr:colOff>
      <xdr:row>119</xdr:row>
      <xdr:rowOff>80962</xdr:rowOff>
    </xdr:to>
    <xdr:graphicFrame macro="">
      <xdr:nvGraphicFramePr>
        <xdr:cNvPr id="9" name="Gráfico 8">
          <a:extLst>
            <a:ext uri="{FF2B5EF4-FFF2-40B4-BE49-F238E27FC236}">
              <a16:creationId xmlns:a16="http://schemas.microsoft.com/office/drawing/2014/main" id="{8B7BDD7F-16E9-4980-A3C8-111070C12A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428625</xdr:colOff>
      <xdr:row>120</xdr:row>
      <xdr:rowOff>190500</xdr:rowOff>
    </xdr:from>
    <xdr:to>
      <xdr:col>12</xdr:col>
      <xdr:colOff>95250</xdr:colOff>
      <xdr:row>128</xdr:row>
      <xdr:rowOff>57150</xdr:rowOff>
    </xdr:to>
    <xdr:graphicFrame macro="">
      <xdr:nvGraphicFramePr>
        <xdr:cNvPr id="20" name="Gráfico 19">
          <a:extLst>
            <a:ext uri="{FF2B5EF4-FFF2-40B4-BE49-F238E27FC236}">
              <a16:creationId xmlns:a16="http://schemas.microsoft.com/office/drawing/2014/main" id="{F4926EB3-8F4B-4675-8878-0AD72DC4C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1190624</xdr:colOff>
      <xdr:row>121</xdr:row>
      <xdr:rowOff>1295400</xdr:rowOff>
    </xdr:from>
    <xdr:to>
      <xdr:col>9</xdr:col>
      <xdr:colOff>533399</xdr:colOff>
      <xdr:row>121</xdr:row>
      <xdr:rowOff>2847975</xdr:rowOff>
    </xdr:to>
    <xdr:graphicFrame macro="">
      <xdr:nvGraphicFramePr>
        <xdr:cNvPr id="25" name="Gráfico 24">
          <a:extLst>
            <a:ext uri="{FF2B5EF4-FFF2-40B4-BE49-F238E27FC236}">
              <a16:creationId xmlns:a16="http://schemas.microsoft.com/office/drawing/2014/main" id="{ACD445C8-726C-4751-A0F3-1697ECCD4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190500</xdr:colOff>
      <xdr:row>22</xdr:row>
      <xdr:rowOff>61911</xdr:rowOff>
    </xdr:from>
    <xdr:to>
      <xdr:col>18</xdr:col>
      <xdr:colOff>476250</xdr:colOff>
      <xdr:row>37</xdr:row>
      <xdr:rowOff>38099</xdr:rowOff>
    </xdr:to>
    <xdr:graphicFrame macro="">
      <xdr:nvGraphicFramePr>
        <xdr:cNvPr id="12" name="Gráfico 11">
          <a:extLst>
            <a:ext uri="{FF2B5EF4-FFF2-40B4-BE49-F238E27FC236}">
              <a16:creationId xmlns:a16="http://schemas.microsoft.com/office/drawing/2014/main" id="{48C7A2C0-6AA9-4A28-ABD5-A1192F9B36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419100</xdr:colOff>
      <xdr:row>118</xdr:row>
      <xdr:rowOff>176212</xdr:rowOff>
    </xdr:from>
    <xdr:to>
      <xdr:col>21</xdr:col>
      <xdr:colOff>114300</xdr:colOff>
      <xdr:row>130</xdr:row>
      <xdr:rowOff>14287</xdr:rowOff>
    </xdr:to>
    <xdr:graphicFrame macro="">
      <xdr:nvGraphicFramePr>
        <xdr:cNvPr id="13" name="Gráfico 12">
          <a:extLst>
            <a:ext uri="{FF2B5EF4-FFF2-40B4-BE49-F238E27FC236}">
              <a16:creationId xmlns:a16="http://schemas.microsoft.com/office/drawing/2014/main" id="{5B820D7C-1840-4D71-9896-E3353943F3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oneCellAnchor>
    <xdr:from>
      <xdr:col>18</xdr:col>
      <xdr:colOff>219075</xdr:colOff>
      <xdr:row>128</xdr:row>
      <xdr:rowOff>104775</xdr:rowOff>
    </xdr:from>
    <xdr:ext cx="424347" cy="311496"/>
    <xdr:sp macro="" textlink="">
      <xdr:nvSpPr>
        <xdr:cNvPr id="15" name="CuadroTexto 14">
          <a:extLst>
            <a:ext uri="{FF2B5EF4-FFF2-40B4-BE49-F238E27FC236}">
              <a16:creationId xmlns:a16="http://schemas.microsoft.com/office/drawing/2014/main" id="{2470F963-72E4-460F-9514-F88C28034820}"/>
            </a:ext>
          </a:extLst>
        </xdr:cNvPr>
        <xdr:cNvSpPr txBox="1"/>
      </xdr:nvSpPr>
      <xdr:spPr>
        <a:xfrm>
          <a:off x="20735925" y="29937075"/>
          <a:ext cx="42434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solidFill>
                <a:sysClr val="windowText" lastClr="000000"/>
              </a:solidFill>
            </a:rPr>
            <a:t>NO</a:t>
          </a:r>
        </a:p>
      </xdr:txBody>
    </xdr:sp>
    <xdr:clientData/>
  </xdr:oneCellAnchor>
  <xdr:twoCellAnchor>
    <xdr:from>
      <xdr:col>4</xdr:col>
      <xdr:colOff>1200150</xdr:colOff>
      <xdr:row>134</xdr:row>
      <xdr:rowOff>33337</xdr:rowOff>
    </xdr:from>
    <xdr:to>
      <xdr:col>9</xdr:col>
      <xdr:colOff>381000</xdr:colOff>
      <xdr:row>148</xdr:row>
      <xdr:rowOff>109537</xdr:rowOff>
    </xdr:to>
    <xdr:graphicFrame macro="">
      <xdr:nvGraphicFramePr>
        <xdr:cNvPr id="26" name="Gráfico 25">
          <a:extLst>
            <a:ext uri="{FF2B5EF4-FFF2-40B4-BE49-F238E27FC236}">
              <a16:creationId xmlns:a16="http://schemas.microsoft.com/office/drawing/2014/main" id="{B36BA530-6123-488B-A82D-7A932FD0E8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0.22378</cdr:x>
      <cdr:y>0.8599</cdr:y>
    </cdr:from>
    <cdr:to>
      <cdr:x>0.27972</cdr:x>
      <cdr:y>1</cdr:y>
    </cdr:to>
    <cdr:sp macro="" textlink="">
      <cdr:nvSpPr>
        <cdr:cNvPr id="3" name="CuadroTexto 2">
          <a:extLst xmlns:a="http://schemas.openxmlformats.org/drawingml/2006/main">
            <a:ext uri="{FF2B5EF4-FFF2-40B4-BE49-F238E27FC236}">
              <a16:creationId xmlns:a16="http://schemas.microsoft.com/office/drawing/2014/main" id="{A9532EDD-EC57-434D-8A23-AC3E600A4B80}"/>
            </a:ext>
          </a:extLst>
        </cdr:cNvPr>
        <cdr:cNvSpPr txBox="1"/>
      </cdr:nvSpPr>
      <cdr:spPr>
        <a:xfrm xmlns:a="http://schemas.openxmlformats.org/drawingml/2006/main">
          <a:off x="1219200" y="1695449"/>
          <a:ext cx="3048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O" sz="1400" b="1"/>
            <a:t>SI</a:t>
          </a:r>
        </a:p>
      </cdr:txBody>
    </cdr:sp>
  </cdr:relSizeAnchor>
  <cdr:relSizeAnchor xmlns:cdr="http://schemas.openxmlformats.org/drawingml/2006/chartDrawing">
    <cdr:from>
      <cdr:x>0.63986</cdr:x>
      <cdr:y>0.85749</cdr:y>
    </cdr:from>
    <cdr:to>
      <cdr:x>0.72378</cdr:x>
      <cdr:y>1</cdr:y>
    </cdr:to>
    <cdr:sp macro="" textlink="">
      <cdr:nvSpPr>
        <cdr:cNvPr id="4" name="CuadroTexto 3">
          <a:extLst xmlns:a="http://schemas.openxmlformats.org/drawingml/2006/main">
            <a:ext uri="{FF2B5EF4-FFF2-40B4-BE49-F238E27FC236}">
              <a16:creationId xmlns:a16="http://schemas.microsoft.com/office/drawing/2014/main" id="{DC091023-D477-4839-AA38-3712C85F8BC5}"/>
            </a:ext>
          </a:extLst>
        </cdr:cNvPr>
        <cdr:cNvSpPr txBox="1"/>
      </cdr:nvSpPr>
      <cdr:spPr>
        <a:xfrm xmlns:a="http://schemas.openxmlformats.org/drawingml/2006/main">
          <a:off x="3486150" y="1690688"/>
          <a:ext cx="457200" cy="2809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NO</a:t>
          </a:r>
        </a:p>
      </cdr:txBody>
    </cdr:sp>
  </cdr:relSizeAnchor>
</c:userShapes>
</file>

<file path=xl/drawings/drawing3.xml><?xml version="1.0" encoding="utf-8"?>
<c:userShapes xmlns:c="http://schemas.openxmlformats.org/drawingml/2006/chart">
  <cdr:relSizeAnchor xmlns:cdr="http://schemas.openxmlformats.org/drawingml/2006/chartDrawing">
    <cdr:from>
      <cdr:x>0.25042</cdr:x>
      <cdr:y>0.85021</cdr:y>
    </cdr:from>
    <cdr:to>
      <cdr:x>0.32708</cdr:x>
      <cdr:y>0.91678</cdr:y>
    </cdr:to>
    <cdr:sp macro="" textlink="">
      <cdr:nvSpPr>
        <cdr:cNvPr id="2" name="Rectángulo 1">
          <a:extLst xmlns:a="http://schemas.openxmlformats.org/drawingml/2006/main">
            <a:ext uri="{FF2B5EF4-FFF2-40B4-BE49-F238E27FC236}">
              <a16:creationId xmlns:a16="http://schemas.microsoft.com/office/drawing/2014/main" id="{483DDDCF-E0F1-4CD2-99CD-27F93AA1F451}"/>
            </a:ext>
          </a:extLst>
        </cdr:cNvPr>
        <cdr:cNvSpPr/>
      </cdr:nvSpPr>
      <cdr:spPr>
        <a:xfrm xmlns:a="http://schemas.openxmlformats.org/drawingml/2006/main" flipH="1">
          <a:off x="1144905" y="2919414"/>
          <a:ext cx="350520" cy="228600"/>
        </a:xfrm>
        <a:prstGeom xmlns:a="http://schemas.openxmlformats.org/drawingml/2006/main" prst="rect">
          <a:avLst/>
        </a:prstGeom>
        <a:solidFill xmlns:a="http://schemas.openxmlformats.org/drawingml/2006/main">
          <a:schemeClr val="accent6">
            <a:lumMod val="75000"/>
          </a:schemeClr>
        </a:solidFill>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endParaRPr lang="es-CO"/>
        </a:p>
      </cdr:txBody>
    </cdr:sp>
  </cdr:relSizeAnchor>
  <cdr:relSizeAnchor xmlns:cdr="http://schemas.openxmlformats.org/drawingml/2006/chartDrawing">
    <cdr:from>
      <cdr:x>0.52986</cdr:x>
      <cdr:y>0.85529</cdr:y>
    </cdr:from>
    <cdr:to>
      <cdr:x>0.60653</cdr:x>
      <cdr:y>0.92187</cdr:y>
    </cdr:to>
    <cdr:sp macro="" textlink="">
      <cdr:nvSpPr>
        <cdr:cNvPr id="3" name="Rectángulo 2">
          <a:extLst xmlns:a="http://schemas.openxmlformats.org/drawingml/2006/main">
            <a:ext uri="{FF2B5EF4-FFF2-40B4-BE49-F238E27FC236}">
              <a16:creationId xmlns:a16="http://schemas.microsoft.com/office/drawing/2014/main" id="{97F59146-81EF-4B0F-8B20-BC8172F59395}"/>
            </a:ext>
          </a:extLst>
        </cdr:cNvPr>
        <cdr:cNvSpPr/>
      </cdr:nvSpPr>
      <cdr:spPr>
        <a:xfrm xmlns:a="http://schemas.openxmlformats.org/drawingml/2006/main" flipH="1">
          <a:off x="2422525" y="2936875"/>
          <a:ext cx="350520" cy="228600"/>
        </a:xfrm>
        <a:prstGeom xmlns:a="http://schemas.openxmlformats.org/drawingml/2006/main" prst="rect">
          <a:avLst/>
        </a:prstGeom>
        <a:solidFill xmlns:a="http://schemas.openxmlformats.org/drawingml/2006/main">
          <a:schemeClr val="accent5">
            <a:lumMod val="75000"/>
          </a:schemeClr>
        </a:solidFill>
      </cdr:spPr>
      <cdr:style>
        <a:lnRef xmlns:a="http://schemas.openxmlformats.org/drawingml/2006/main" idx="2">
          <a:schemeClr val="accent5"/>
        </a:lnRef>
        <a:fillRef xmlns:a="http://schemas.openxmlformats.org/drawingml/2006/main" idx="1">
          <a:schemeClr val="lt1"/>
        </a:fillRef>
        <a:effectRef xmlns:a="http://schemas.openxmlformats.org/drawingml/2006/main" idx="0">
          <a:schemeClr val="accent5"/>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dr:relSizeAnchor xmlns:cdr="http://schemas.openxmlformats.org/drawingml/2006/chartDrawing">
    <cdr:from>
      <cdr:x>0.34375</cdr:x>
      <cdr:y>0.84189</cdr:y>
    </cdr:from>
    <cdr:to>
      <cdr:x>0.4125</cdr:x>
      <cdr:y>0.92233</cdr:y>
    </cdr:to>
    <cdr:sp macro="" textlink="">
      <cdr:nvSpPr>
        <cdr:cNvPr id="4" name="CuadroTexto 3">
          <a:extLst xmlns:a="http://schemas.openxmlformats.org/drawingml/2006/main">
            <a:ext uri="{FF2B5EF4-FFF2-40B4-BE49-F238E27FC236}">
              <a16:creationId xmlns:a16="http://schemas.microsoft.com/office/drawing/2014/main" id="{9ABFF8DD-546E-4B7D-83B3-EB9F632EA4EC}"/>
            </a:ext>
          </a:extLst>
        </cdr:cNvPr>
        <cdr:cNvSpPr txBox="1"/>
      </cdr:nvSpPr>
      <cdr:spPr>
        <a:xfrm xmlns:a="http://schemas.openxmlformats.org/drawingml/2006/main">
          <a:off x="1571625" y="2890839"/>
          <a:ext cx="314325" cy="2762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O" sz="1400" b="1"/>
            <a:t>SI</a:t>
          </a:r>
        </a:p>
      </cdr:txBody>
    </cdr:sp>
  </cdr:relSizeAnchor>
  <cdr:relSizeAnchor xmlns:cdr="http://schemas.openxmlformats.org/drawingml/2006/chartDrawing">
    <cdr:from>
      <cdr:x>0.64236</cdr:x>
      <cdr:y>0.84142</cdr:y>
    </cdr:from>
    <cdr:to>
      <cdr:x>0.71111</cdr:x>
      <cdr:y>0.92187</cdr:y>
    </cdr:to>
    <cdr:sp macro="" textlink="">
      <cdr:nvSpPr>
        <cdr:cNvPr id="5" name="CuadroTexto 1">
          <a:extLst xmlns:a="http://schemas.openxmlformats.org/drawingml/2006/main">
            <a:ext uri="{FF2B5EF4-FFF2-40B4-BE49-F238E27FC236}">
              <a16:creationId xmlns:a16="http://schemas.microsoft.com/office/drawing/2014/main" id="{F6955B5F-6630-4358-8DE4-842C98A1C8CC}"/>
            </a:ext>
          </a:extLst>
        </cdr:cNvPr>
        <cdr:cNvSpPr txBox="1"/>
      </cdr:nvSpPr>
      <cdr:spPr>
        <a:xfrm xmlns:a="http://schemas.openxmlformats.org/drawingml/2006/main">
          <a:off x="2936875" y="2889250"/>
          <a:ext cx="314325" cy="27622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NO</a:t>
          </a:r>
        </a:p>
      </cdr:txBody>
    </cdr:sp>
  </cdr:relSizeAnchor>
</c:userShapes>
</file>

<file path=xl/drawings/drawing4.xml><?xml version="1.0" encoding="utf-8"?>
<c:userShapes xmlns:c="http://schemas.openxmlformats.org/drawingml/2006/chart">
  <cdr:relSizeAnchor xmlns:cdr="http://schemas.openxmlformats.org/drawingml/2006/chartDrawing">
    <cdr:from>
      <cdr:x>0.275</cdr:x>
      <cdr:y>0.88715</cdr:y>
    </cdr:from>
    <cdr:to>
      <cdr:x>0.35208</cdr:x>
      <cdr:y>1</cdr:y>
    </cdr:to>
    <cdr:sp macro="" textlink="">
      <cdr:nvSpPr>
        <cdr:cNvPr id="2" name="CuadroTexto 1">
          <a:extLst xmlns:a="http://schemas.openxmlformats.org/drawingml/2006/main">
            <a:ext uri="{FF2B5EF4-FFF2-40B4-BE49-F238E27FC236}">
              <a16:creationId xmlns:a16="http://schemas.microsoft.com/office/drawing/2014/main" id="{04F88755-964F-4D21-AD5A-1E847DCD42DE}"/>
            </a:ext>
          </a:extLst>
        </cdr:cNvPr>
        <cdr:cNvSpPr txBox="1"/>
      </cdr:nvSpPr>
      <cdr:spPr>
        <a:xfrm xmlns:a="http://schemas.openxmlformats.org/drawingml/2006/main">
          <a:off x="1257300" y="2433638"/>
          <a:ext cx="352425" cy="30956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O" sz="1400" b="1">
              <a:solidFill>
                <a:sysClr val="windowText" lastClr="000000"/>
              </a:solidFill>
            </a:rPr>
            <a:t>SI</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M132"/>
  <sheetViews>
    <sheetView tabSelected="1" topLeftCell="A55" zoomScaleNormal="100" workbookViewId="0">
      <selection activeCell="E69" sqref="E69"/>
    </sheetView>
  </sheetViews>
  <sheetFormatPr defaultColWidth="9.140625" defaultRowHeight="15"/>
  <cols>
    <col min="1" max="1" width="86.7109375" style="2" bestFit="1" customWidth="1"/>
    <col min="2" max="2" width="15.7109375" style="2" bestFit="1" customWidth="1"/>
    <col min="3" max="3" width="16.7109375" style="2" bestFit="1" customWidth="1"/>
    <col min="4" max="4" width="25.140625" style="2" bestFit="1" customWidth="1"/>
    <col min="5" max="5" width="21.5703125" style="2" bestFit="1" customWidth="1"/>
    <col min="6" max="6" width="14" style="2" bestFit="1" customWidth="1"/>
    <col min="7" max="7" width="20.7109375" style="2" bestFit="1" customWidth="1"/>
    <col min="8" max="8" width="15.42578125" style="2" customWidth="1"/>
    <col min="9" max="12" width="9.140625" style="2"/>
    <col min="13" max="13" width="9.42578125" style="2" bestFit="1" customWidth="1"/>
    <col min="14" max="16384" width="9.140625" style="2"/>
  </cols>
  <sheetData>
    <row r="2" spans="1:13">
      <c r="A2" s="93" t="s">
        <v>0</v>
      </c>
      <c r="B2" s="94"/>
      <c r="C2" s="94"/>
      <c r="D2" s="40"/>
      <c r="E2" s="41"/>
      <c r="F2" s="41"/>
      <c r="G2" s="41"/>
      <c r="H2" s="41"/>
    </row>
    <row r="3" spans="1:13">
      <c r="A3" s="42" t="s">
        <v>1</v>
      </c>
      <c r="B3" s="43" t="s">
        <v>2</v>
      </c>
      <c r="C3" s="44" t="s">
        <v>3</v>
      </c>
      <c r="D3" s="45" t="s">
        <v>4</v>
      </c>
      <c r="E3" s="46" t="s">
        <v>5</v>
      </c>
      <c r="F3" s="46" t="s">
        <v>6</v>
      </c>
      <c r="G3" s="47" t="s">
        <v>7</v>
      </c>
      <c r="H3" s="48" t="s">
        <v>8</v>
      </c>
    </row>
    <row r="4" spans="1:13" ht="42.75">
      <c r="A4" s="49" t="s">
        <v>9</v>
      </c>
      <c r="B4" s="50">
        <v>7</v>
      </c>
      <c r="C4" s="50">
        <v>57</v>
      </c>
      <c r="D4" s="50">
        <v>24</v>
      </c>
      <c r="E4" s="50">
        <v>9</v>
      </c>
      <c r="F4" s="50">
        <v>7</v>
      </c>
      <c r="G4" s="50">
        <v>20</v>
      </c>
      <c r="H4" s="51">
        <f>SUM(B4:G4)</f>
        <v>124</v>
      </c>
    </row>
    <row r="5" spans="1:13" ht="15" customHeight="1">
      <c r="A5" s="52" t="s">
        <v>10</v>
      </c>
      <c r="B5" s="53">
        <f>B4/$H$4</f>
        <v>0.06</v>
      </c>
      <c r="C5" s="53">
        <f t="shared" ref="C5:G5" si="0">C4/$H$4</f>
        <v>0.46</v>
      </c>
      <c r="D5" s="53">
        <f t="shared" si="0"/>
        <v>0.19</v>
      </c>
      <c r="E5" s="53">
        <f t="shared" si="0"/>
        <v>7.0000000000000007E-2</v>
      </c>
      <c r="F5" s="53">
        <f t="shared" si="0"/>
        <v>0.06</v>
      </c>
      <c r="G5" s="53">
        <f t="shared" si="0"/>
        <v>0.16</v>
      </c>
      <c r="H5" s="54">
        <f>+(B5+C5+D5+E5+F5+G5)</f>
        <v>1</v>
      </c>
    </row>
    <row r="6" spans="1:13" ht="15" customHeight="1">
      <c r="A6" s="41"/>
      <c r="B6" s="55"/>
      <c r="C6" s="55"/>
      <c r="D6" s="55"/>
      <c r="E6" s="55"/>
      <c r="F6" s="55"/>
      <c r="G6" s="55"/>
      <c r="H6" s="55"/>
    </row>
    <row r="7" spans="1:13" ht="15.75" customHeight="1" thickBot="1">
      <c r="A7" s="41"/>
      <c r="B7" s="41"/>
      <c r="C7" s="82"/>
      <c r="D7" s="41"/>
      <c r="E7" s="41"/>
      <c r="F7" s="41"/>
      <c r="G7" s="41"/>
      <c r="H7" s="41"/>
    </row>
    <row r="8" spans="1:13" ht="15.75" thickBot="1">
      <c r="A8" s="90" t="s">
        <v>11</v>
      </c>
      <c r="B8" s="91"/>
      <c r="C8" s="92"/>
      <c r="D8" s="40"/>
      <c r="E8" s="41"/>
      <c r="F8" s="41"/>
      <c r="G8" s="41"/>
      <c r="H8" s="41"/>
    </row>
    <row r="9" spans="1:13">
      <c r="A9" s="56" t="s">
        <v>1</v>
      </c>
      <c r="B9" s="43" t="s">
        <v>2</v>
      </c>
      <c r="C9" s="44" t="s">
        <v>3</v>
      </c>
      <c r="D9" s="45" t="s">
        <v>4</v>
      </c>
      <c r="E9" s="46" t="s">
        <v>5</v>
      </c>
      <c r="F9" s="46" t="s">
        <v>6</v>
      </c>
      <c r="G9" s="47" t="s">
        <v>7</v>
      </c>
      <c r="H9" s="48" t="s">
        <v>8</v>
      </c>
    </row>
    <row r="10" spans="1:13" ht="42.75">
      <c r="A10" s="49" t="s">
        <v>12</v>
      </c>
      <c r="B10" s="50">
        <v>12</v>
      </c>
      <c r="C10" s="50">
        <v>61</v>
      </c>
      <c r="D10" s="50">
        <v>27</v>
      </c>
      <c r="E10" s="50">
        <v>16</v>
      </c>
      <c r="F10" s="50">
        <v>3</v>
      </c>
      <c r="G10" s="50">
        <v>5</v>
      </c>
      <c r="H10" s="51">
        <f>SUM(B10:G10)</f>
        <v>124</v>
      </c>
    </row>
    <row r="11" spans="1:13" ht="18">
      <c r="A11" s="57" t="s">
        <v>10</v>
      </c>
      <c r="B11" s="76">
        <f>B10/$H$10</f>
        <v>0.1</v>
      </c>
      <c r="C11" s="76">
        <f t="shared" ref="C11:G11" si="1">C10/$H$10</f>
        <v>0.49</v>
      </c>
      <c r="D11" s="76">
        <f t="shared" si="1"/>
        <v>0.22</v>
      </c>
      <c r="E11" s="76">
        <f t="shared" si="1"/>
        <v>0.13</v>
      </c>
      <c r="F11" s="76">
        <f t="shared" si="1"/>
        <v>0.02</v>
      </c>
      <c r="G11" s="68">
        <f t="shared" si="1"/>
        <v>4.0300000000000002E-2</v>
      </c>
      <c r="H11" s="58">
        <f>SUM(B11:G11)</f>
        <v>1.0003</v>
      </c>
      <c r="M11" s="14"/>
    </row>
    <row r="12" spans="1:13" ht="18">
      <c r="A12" s="41"/>
      <c r="B12" s="55"/>
      <c r="C12" s="55"/>
      <c r="D12" s="55"/>
      <c r="E12" s="55"/>
      <c r="F12" s="55"/>
      <c r="G12" s="55"/>
      <c r="H12" s="55"/>
      <c r="M12" s="15"/>
    </row>
    <row r="13" spans="1:13" ht="18" customHeight="1" thickBot="1">
      <c r="A13" s="41"/>
      <c r="B13" s="41"/>
      <c r="C13" s="82">
        <f>+B11+C11</f>
        <v>0.59</v>
      </c>
      <c r="D13" s="41"/>
      <c r="E13" s="41"/>
      <c r="F13" s="41"/>
      <c r="G13" s="41"/>
      <c r="H13" s="41"/>
    </row>
    <row r="14" spans="1:13" ht="15.75" thickBot="1">
      <c r="A14" s="90" t="s">
        <v>13</v>
      </c>
      <c r="B14" s="91"/>
      <c r="C14" s="92"/>
      <c r="D14" s="40"/>
      <c r="E14" s="41"/>
      <c r="F14" s="41"/>
      <c r="G14" s="41"/>
      <c r="H14" s="41"/>
    </row>
    <row r="15" spans="1:13">
      <c r="A15" s="56" t="s">
        <v>1</v>
      </c>
      <c r="B15" s="43" t="s">
        <v>2</v>
      </c>
      <c r="C15" s="44" t="s">
        <v>3</v>
      </c>
      <c r="D15" s="45" t="s">
        <v>4</v>
      </c>
      <c r="E15" s="46" t="s">
        <v>5</v>
      </c>
      <c r="F15" s="46" t="s">
        <v>6</v>
      </c>
      <c r="G15" s="47" t="s">
        <v>7</v>
      </c>
      <c r="H15" s="48" t="s">
        <v>8</v>
      </c>
    </row>
    <row r="16" spans="1:13" ht="28.5">
      <c r="A16" s="49" t="s">
        <v>14</v>
      </c>
      <c r="B16" s="50">
        <v>2</v>
      </c>
      <c r="C16" s="50">
        <v>41</v>
      </c>
      <c r="D16" s="50">
        <v>38</v>
      </c>
      <c r="E16" s="50">
        <v>37</v>
      </c>
      <c r="F16" s="50">
        <v>4</v>
      </c>
      <c r="G16" s="50">
        <v>2</v>
      </c>
      <c r="H16" s="51">
        <f>SUM(B16:G16)</f>
        <v>124</v>
      </c>
    </row>
    <row r="17" spans="1:8" ht="18">
      <c r="A17" s="59" t="s">
        <v>15</v>
      </c>
      <c r="B17" s="77">
        <f>B16/H16</f>
        <v>0.02</v>
      </c>
      <c r="C17" s="77">
        <f>C16/H16</f>
        <v>0.33</v>
      </c>
      <c r="D17" s="77">
        <f>D16/H16</f>
        <v>0.31</v>
      </c>
      <c r="E17" s="77">
        <f>E16/H16</f>
        <v>0.3</v>
      </c>
      <c r="F17" s="77">
        <f>F16/H16</f>
        <v>0.03</v>
      </c>
      <c r="G17" s="77">
        <f>G16/H16</f>
        <v>0.02</v>
      </c>
      <c r="H17" s="61">
        <f>SUM(B17:G17)</f>
        <v>1.01</v>
      </c>
    </row>
    <row r="18" spans="1:8" ht="18.75">
      <c r="B18" s="18"/>
      <c r="C18" s="18"/>
      <c r="D18" s="18"/>
      <c r="E18" s="18"/>
      <c r="F18" s="18"/>
      <c r="G18" s="18"/>
      <c r="H18" s="19"/>
    </row>
    <row r="19" spans="1:8" ht="18.75" customHeight="1">
      <c r="A19" s="95" t="s">
        <v>16</v>
      </c>
      <c r="B19" s="96"/>
      <c r="C19" s="96"/>
      <c r="D19" s="96"/>
      <c r="E19" s="96"/>
      <c r="F19" s="96"/>
      <c r="G19" s="96"/>
      <c r="H19" s="97"/>
    </row>
    <row r="20" spans="1:8" ht="18.75">
      <c r="B20" s="18"/>
      <c r="C20" s="18"/>
      <c r="D20" s="18"/>
      <c r="E20" s="18"/>
      <c r="F20" s="18"/>
      <c r="G20" s="18"/>
      <c r="H20" s="19"/>
    </row>
    <row r="21" spans="1:8" ht="18.75">
      <c r="B21" s="18"/>
      <c r="C21" s="18"/>
      <c r="D21" s="18"/>
      <c r="E21" s="18"/>
      <c r="F21" s="18"/>
      <c r="G21" s="18"/>
      <c r="H21" s="19"/>
    </row>
    <row r="22" spans="1:8" ht="18.75">
      <c r="B22" s="12"/>
      <c r="C22" s="12"/>
      <c r="D22" s="12"/>
      <c r="E22" s="12"/>
      <c r="F22" s="12"/>
      <c r="G22" s="12"/>
      <c r="H22" s="12"/>
    </row>
    <row r="23" spans="1:8" ht="15.75" customHeight="1" thickBot="1"/>
    <row r="24" spans="1:8" ht="15.75" thickBot="1">
      <c r="A24" s="87" t="s">
        <v>17</v>
      </c>
      <c r="B24" s="88"/>
      <c r="C24" s="89"/>
      <c r="D24" s="1"/>
    </row>
    <row r="25" spans="1:8" ht="15.75">
      <c r="A25" s="5" t="s">
        <v>1</v>
      </c>
      <c r="B25" s="4" t="s">
        <v>18</v>
      </c>
      <c r="C25" s="34" t="s">
        <v>19</v>
      </c>
      <c r="D25" s="9" t="s">
        <v>8</v>
      </c>
      <c r="E25" s="21"/>
      <c r="F25" s="21"/>
      <c r="G25" s="21"/>
    </row>
    <row r="26" spans="1:8" ht="18.75">
      <c r="A26" s="3" t="s">
        <v>20</v>
      </c>
      <c r="B26" s="38">
        <v>124</v>
      </c>
      <c r="C26" s="39">
        <v>0</v>
      </c>
      <c r="D26" s="10">
        <f>+B26+C26</f>
        <v>124</v>
      </c>
      <c r="E26" s="63"/>
      <c r="F26" s="7"/>
      <c r="G26" s="7"/>
    </row>
    <row r="27" spans="1:8" ht="18.75">
      <c r="A27" s="3" t="s">
        <v>21</v>
      </c>
      <c r="B27" s="38">
        <v>122</v>
      </c>
      <c r="C27" s="39">
        <v>2</v>
      </c>
      <c r="D27" s="10">
        <f t="shared" ref="D27:D28" si="2">+B27+C27</f>
        <v>124</v>
      </c>
      <c r="E27" s="63"/>
      <c r="F27" s="7"/>
      <c r="G27" s="7"/>
    </row>
    <row r="28" spans="1:8" ht="36" customHeight="1">
      <c r="A28" s="6" t="s">
        <v>22</v>
      </c>
      <c r="B28" s="38">
        <v>115</v>
      </c>
      <c r="C28" s="39">
        <v>9</v>
      </c>
      <c r="D28" s="10">
        <f t="shared" si="2"/>
        <v>124</v>
      </c>
      <c r="E28" s="63"/>
      <c r="F28" s="7"/>
      <c r="G28" s="7"/>
    </row>
    <row r="29" spans="1:8" ht="18.75">
      <c r="A29" s="8" t="s">
        <v>23</v>
      </c>
      <c r="B29" s="16">
        <f>+(B26+B27+B28)</f>
        <v>361</v>
      </c>
      <c r="C29" s="27">
        <f t="shared" ref="C29" si="3">+(C26+C27+C28)</f>
        <v>11</v>
      </c>
      <c r="D29" s="16">
        <f t="shared" ref="D29" si="4">B29+C29</f>
        <v>372</v>
      </c>
      <c r="E29" s="12"/>
      <c r="F29" s="12"/>
      <c r="G29" s="12"/>
    </row>
    <row r="30" spans="1:8" ht="18.75">
      <c r="A30" s="31" t="s">
        <v>15</v>
      </c>
      <c r="B30" s="29">
        <f>B29/$D$29</f>
        <v>0.97</v>
      </c>
      <c r="C30" s="78">
        <f>C29/$D$29</f>
        <v>0.03</v>
      </c>
      <c r="D30" s="22">
        <f>+B30+C30</f>
        <v>1</v>
      </c>
      <c r="E30" s="18"/>
      <c r="F30" s="18"/>
      <c r="G30" s="18"/>
    </row>
    <row r="31" spans="1:8" ht="18.75">
      <c r="A31" s="8"/>
      <c r="B31" s="12"/>
      <c r="C31" s="12"/>
      <c r="D31" s="12"/>
      <c r="E31" s="12"/>
      <c r="F31" s="12"/>
      <c r="G31" s="12"/>
    </row>
    <row r="32" spans="1:8" ht="19.5" thickBot="1">
      <c r="A32" s="8"/>
      <c r="B32" s="12"/>
      <c r="C32" s="12"/>
      <c r="D32" s="12"/>
      <c r="E32" s="12"/>
      <c r="F32" s="12"/>
      <c r="G32" s="12"/>
    </row>
    <row r="33" spans="1:7" ht="19.5" thickBot="1">
      <c r="A33" s="87" t="s">
        <v>24</v>
      </c>
      <c r="B33" s="88"/>
      <c r="C33" s="89"/>
      <c r="E33" s="12"/>
      <c r="F33" s="12"/>
      <c r="G33" s="12"/>
    </row>
    <row r="34" spans="1:7" ht="18.75">
      <c r="A34" s="5" t="s">
        <v>1</v>
      </c>
      <c r="B34" s="4" t="s">
        <v>18</v>
      </c>
      <c r="C34" s="34" t="s">
        <v>19</v>
      </c>
      <c r="D34" s="62" t="s">
        <v>8</v>
      </c>
      <c r="E34" s="12"/>
      <c r="F34" s="12"/>
      <c r="G34" s="12"/>
    </row>
    <row r="35" spans="1:7" ht="18.75">
      <c r="A35" s="32" t="s">
        <v>25</v>
      </c>
      <c r="B35" s="75">
        <v>110</v>
      </c>
      <c r="C35" s="75">
        <v>14</v>
      </c>
      <c r="D35" s="11">
        <f>+B35+C35</f>
        <v>124</v>
      </c>
      <c r="E35" s="12"/>
      <c r="F35" s="12"/>
      <c r="G35" s="12"/>
    </row>
    <row r="36" spans="1:7" ht="18.75">
      <c r="A36" s="26" t="s">
        <v>23</v>
      </c>
      <c r="B36" s="16">
        <f>SUM(B35:B35)</f>
        <v>110</v>
      </c>
      <c r="C36" s="16">
        <f>SUM(C35:C35)</f>
        <v>14</v>
      </c>
      <c r="D36" s="17">
        <f t="shared" ref="D36" si="5">+B36+C36</f>
        <v>124</v>
      </c>
      <c r="E36" s="12"/>
      <c r="F36" s="12"/>
      <c r="G36" s="12"/>
    </row>
    <row r="37" spans="1:7" ht="18.75">
      <c r="A37" s="31" t="s">
        <v>15</v>
      </c>
      <c r="B37" s="29">
        <f>B36/$D$36</f>
        <v>0.89</v>
      </c>
      <c r="C37" s="29">
        <f>C36/$D$36</f>
        <v>0.11</v>
      </c>
      <c r="D37" s="22">
        <f>+B37+C37</f>
        <v>1</v>
      </c>
      <c r="E37" s="12"/>
      <c r="F37" s="12"/>
      <c r="G37" s="12"/>
    </row>
    <row r="38" spans="1:7" ht="18.75">
      <c r="A38" s="8"/>
      <c r="B38" s="12"/>
      <c r="C38" s="12"/>
      <c r="D38" s="12"/>
      <c r="E38" s="12"/>
      <c r="F38" s="12"/>
      <c r="G38" s="12"/>
    </row>
    <row r="39" spans="1:7" ht="18.75" customHeight="1" thickBot="1"/>
    <row r="40" spans="1:7" ht="15.75" thickBot="1">
      <c r="A40" s="87" t="s">
        <v>26</v>
      </c>
      <c r="B40" s="88"/>
      <c r="C40" s="89"/>
    </row>
    <row r="41" spans="1:7" ht="15.75">
      <c r="A41" s="5" t="s">
        <v>1</v>
      </c>
      <c r="B41" s="4" t="s">
        <v>18</v>
      </c>
      <c r="C41" s="34" t="s">
        <v>19</v>
      </c>
      <c r="D41" s="62" t="s">
        <v>8</v>
      </c>
      <c r="E41" s="21"/>
      <c r="F41" s="21"/>
      <c r="G41" s="21"/>
    </row>
    <row r="42" spans="1:7" ht="18.75">
      <c r="A42" s="32" t="s">
        <v>27</v>
      </c>
      <c r="B42" s="75">
        <v>113</v>
      </c>
      <c r="C42" s="75">
        <v>11</v>
      </c>
      <c r="D42" s="11">
        <f>+B42+C42</f>
        <v>124</v>
      </c>
      <c r="E42" s="63"/>
      <c r="F42" s="21"/>
      <c r="G42" s="21"/>
    </row>
    <row r="43" spans="1:7" ht="18.75">
      <c r="A43" s="32" t="s">
        <v>28</v>
      </c>
      <c r="B43" s="75">
        <v>109</v>
      </c>
      <c r="C43" s="75">
        <v>15</v>
      </c>
      <c r="D43" s="11">
        <f t="shared" ref="D43:D47" si="6">+B43+C43</f>
        <v>124</v>
      </c>
      <c r="E43" s="63"/>
      <c r="F43" s="21"/>
      <c r="G43" s="21"/>
    </row>
    <row r="44" spans="1:7" ht="18.75">
      <c r="A44" s="32" t="s">
        <v>29</v>
      </c>
      <c r="B44" s="75">
        <v>107</v>
      </c>
      <c r="C44" s="75">
        <v>17</v>
      </c>
      <c r="D44" s="11">
        <f t="shared" si="6"/>
        <v>124</v>
      </c>
      <c r="E44" s="63"/>
      <c r="F44" s="21"/>
      <c r="G44" s="21"/>
    </row>
    <row r="45" spans="1:7" ht="18.75">
      <c r="A45" s="32" t="s">
        <v>30</v>
      </c>
      <c r="B45" s="75">
        <v>107</v>
      </c>
      <c r="C45" s="75">
        <v>17</v>
      </c>
      <c r="D45" s="11">
        <f t="shared" si="6"/>
        <v>124</v>
      </c>
      <c r="E45" s="63"/>
      <c r="F45" s="21"/>
      <c r="G45" s="21"/>
    </row>
    <row r="46" spans="1:7" ht="18.75">
      <c r="A46" s="32" t="s">
        <v>31</v>
      </c>
      <c r="B46" s="75">
        <v>87</v>
      </c>
      <c r="C46" s="75">
        <v>37</v>
      </c>
      <c r="D46" s="11">
        <f t="shared" si="6"/>
        <v>124</v>
      </c>
      <c r="E46" s="63"/>
      <c r="F46" s="21"/>
      <c r="G46" s="21"/>
    </row>
    <row r="47" spans="1:7" ht="30">
      <c r="A47" s="33" t="s">
        <v>32</v>
      </c>
      <c r="B47" s="75">
        <v>91</v>
      </c>
      <c r="C47" s="75">
        <v>33</v>
      </c>
      <c r="D47" s="11">
        <f t="shared" si="6"/>
        <v>124</v>
      </c>
      <c r="E47" s="63"/>
      <c r="F47" s="21"/>
      <c r="G47" s="21"/>
    </row>
    <row r="48" spans="1:7" ht="17.25" customHeight="1">
      <c r="A48" s="26" t="s">
        <v>23</v>
      </c>
      <c r="B48" s="16">
        <f>SUM(B42:B47)</f>
        <v>614</v>
      </c>
      <c r="C48" s="16">
        <f>SUM(C42:C47)</f>
        <v>130</v>
      </c>
      <c r="D48" s="17">
        <f t="shared" ref="D48" si="7">+B48+C48</f>
        <v>744</v>
      </c>
      <c r="E48" s="12"/>
      <c r="F48" s="12"/>
      <c r="G48" s="12"/>
    </row>
    <row r="49" spans="1:8" ht="18.75">
      <c r="A49" s="31" t="s">
        <v>15</v>
      </c>
      <c r="B49" s="29">
        <f>B48/$D$48</f>
        <v>0.83</v>
      </c>
      <c r="C49" s="29">
        <f>C48/$D$48</f>
        <v>0.17</v>
      </c>
      <c r="D49" s="22">
        <f>+B49+C49</f>
        <v>1</v>
      </c>
      <c r="E49" s="18"/>
      <c r="F49" s="18"/>
      <c r="G49" s="18"/>
    </row>
    <row r="50" spans="1:8" ht="18.75">
      <c r="A50" s="8"/>
      <c r="B50" s="12"/>
      <c r="C50" s="12"/>
      <c r="D50" s="12"/>
      <c r="E50" s="12"/>
      <c r="F50" s="12"/>
      <c r="G50" s="12"/>
    </row>
    <row r="51" spans="1:8" ht="18.75" customHeight="1" thickBot="1"/>
    <row r="52" spans="1:8" ht="15.75" thickBot="1">
      <c r="A52" s="87" t="s">
        <v>33</v>
      </c>
      <c r="B52" s="88"/>
      <c r="C52" s="89"/>
    </row>
    <row r="53" spans="1:8" ht="15.75">
      <c r="A53" s="5" t="s">
        <v>1</v>
      </c>
      <c r="B53" s="4" t="s">
        <v>18</v>
      </c>
      <c r="C53" s="34" t="s">
        <v>19</v>
      </c>
      <c r="D53" s="9" t="s">
        <v>8</v>
      </c>
      <c r="E53" s="21"/>
      <c r="F53" s="21"/>
      <c r="G53" s="21"/>
    </row>
    <row r="54" spans="1:8" ht="18.75">
      <c r="A54" s="24" t="s">
        <v>34</v>
      </c>
      <c r="B54" s="38">
        <v>118</v>
      </c>
      <c r="C54" s="39">
        <v>6</v>
      </c>
      <c r="D54" s="10">
        <f>+B54+C54</f>
        <v>124</v>
      </c>
      <c r="E54" s="63"/>
      <c r="F54" s="7"/>
      <c r="G54" s="7"/>
    </row>
    <row r="55" spans="1:8" ht="18.75">
      <c r="A55" s="25" t="s">
        <v>35</v>
      </c>
      <c r="B55" s="38">
        <v>75</v>
      </c>
      <c r="C55" s="39">
        <v>49</v>
      </c>
      <c r="D55" s="10">
        <f>+B55+C55</f>
        <v>124</v>
      </c>
      <c r="E55" s="63"/>
      <c r="F55" s="7"/>
      <c r="G55" s="7"/>
    </row>
    <row r="56" spans="1:8" ht="18" customHeight="1">
      <c r="A56" s="25" t="s">
        <v>36</v>
      </c>
      <c r="B56" s="38">
        <v>92</v>
      </c>
      <c r="C56" s="39">
        <v>32</v>
      </c>
      <c r="D56" s="10">
        <f>+B56+C56</f>
        <v>124</v>
      </c>
      <c r="E56" s="63"/>
      <c r="F56" s="7"/>
      <c r="G56" s="7"/>
    </row>
    <row r="57" spans="1:8" ht="18.75" hidden="1">
      <c r="A57" s="26" t="s">
        <v>23</v>
      </c>
      <c r="B57" s="16">
        <f>B54+B55+B56</f>
        <v>285</v>
      </c>
      <c r="C57" s="16">
        <f>C54+C55+C56</f>
        <v>87</v>
      </c>
      <c r="D57" s="16">
        <f>B57+C57</f>
        <v>372</v>
      </c>
      <c r="E57" s="12"/>
      <c r="F57" s="12"/>
      <c r="G57" s="12"/>
    </row>
    <row r="58" spans="1:8" ht="18.75">
      <c r="A58" s="3" t="s">
        <v>15</v>
      </c>
      <c r="B58" s="29">
        <f>B57/$D$57</f>
        <v>0.77</v>
      </c>
      <c r="C58" s="29">
        <f>C57/$D$57</f>
        <v>0.23</v>
      </c>
      <c r="D58" s="22">
        <f>B58+C58</f>
        <v>1</v>
      </c>
      <c r="E58" s="23"/>
      <c r="F58" s="23"/>
      <c r="G58" s="23"/>
    </row>
    <row r="59" spans="1:8" ht="18.75">
      <c r="A59" s="8"/>
      <c r="B59" s="29">
        <f>B54/$D$54</f>
        <v>0.95</v>
      </c>
      <c r="C59" s="29">
        <f>C54/$D$54</f>
        <v>0.05</v>
      </c>
      <c r="D59" s="12"/>
      <c r="E59" s="12"/>
      <c r="F59" s="12"/>
      <c r="G59" s="12"/>
      <c r="H59" s="12"/>
    </row>
    <row r="60" spans="1:8" ht="15.75" thickBot="1"/>
    <row r="61" spans="1:8" ht="15.75" thickBot="1">
      <c r="A61" s="87" t="s">
        <v>37</v>
      </c>
      <c r="B61" s="88"/>
      <c r="C61" s="89"/>
      <c r="D61" s="1"/>
    </row>
    <row r="62" spans="1:8" ht="15.75">
      <c r="A62" s="5" t="s">
        <v>1</v>
      </c>
      <c r="B62" s="4" t="s">
        <v>18</v>
      </c>
      <c r="C62" s="34" t="s">
        <v>19</v>
      </c>
      <c r="D62" s="9" t="s">
        <v>8</v>
      </c>
      <c r="E62" s="21"/>
      <c r="F62" s="21"/>
      <c r="G62" s="21"/>
    </row>
    <row r="63" spans="1:8" ht="45">
      <c r="A63" s="6" t="s">
        <v>38</v>
      </c>
      <c r="B63" s="36">
        <v>100</v>
      </c>
      <c r="C63" s="37">
        <v>24</v>
      </c>
      <c r="D63" s="10">
        <f>+B63+C63</f>
        <v>124</v>
      </c>
      <c r="E63" s="63"/>
      <c r="F63" s="7"/>
      <c r="G63" s="7"/>
    </row>
    <row r="64" spans="1:8" ht="30">
      <c r="A64" s="6" t="s">
        <v>39</v>
      </c>
      <c r="B64" s="36">
        <v>103</v>
      </c>
      <c r="C64" s="37">
        <v>21</v>
      </c>
      <c r="D64" s="10">
        <f>+B64+C64</f>
        <v>124</v>
      </c>
      <c r="E64" s="63"/>
      <c r="F64" s="7"/>
      <c r="G64" s="7"/>
    </row>
    <row r="65" spans="1:8" ht="18.75">
      <c r="A65" s="6" t="s">
        <v>40</v>
      </c>
      <c r="B65" s="36">
        <v>81</v>
      </c>
      <c r="C65" s="37">
        <v>43</v>
      </c>
      <c r="D65" s="10">
        <f>+B65+C65</f>
        <v>124</v>
      </c>
      <c r="E65" s="63"/>
      <c r="F65" s="7"/>
      <c r="G65" s="7"/>
    </row>
    <row r="66" spans="1:8" ht="30">
      <c r="A66" s="6" t="s">
        <v>41</v>
      </c>
      <c r="B66" s="36">
        <v>95</v>
      </c>
      <c r="C66" s="37">
        <v>29</v>
      </c>
      <c r="D66" s="10">
        <f>+B66+C66</f>
        <v>124</v>
      </c>
      <c r="E66" s="63"/>
      <c r="F66" s="7"/>
      <c r="G66" s="7"/>
    </row>
    <row r="67" spans="1:8" ht="18.75">
      <c r="A67" s="6" t="s">
        <v>42</v>
      </c>
      <c r="B67" s="38">
        <v>86</v>
      </c>
      <c r="C67" s="39">
        <v>38</v>
      </c>
      <c r="D67" s="10">
        <f>+B67+C67</f>
        <v>124</v>
      </c>
      <c r="E67" s="63"/>
      <c r="F67" s="7"/>
      <c r="G67" s="7"/>
    </row>
    <row r="68" spans="1:8" ht="18.75">
      <c r="A68" s="26" t="s">
        <v>23</v>
      </c>
      <c r="B68" s="16">
        <f>SUM(B63:B67)</f>
        <v>465</v>
      </c>
      <c r="C68" s="27">
        <f t="shared" ref="C68" si="8">SUM(C63:C67)</f>
        <v>155</v>
      </c>
      <c r="D68" s="16">
        <f t="shared" ref="D68" si="9">B68+C68</f>
        <v>620</v>
      </c>
      <c r="E68" s="12"/>
      <c r="F68" s="12"/>
      <c r="G68" s="12"/>
    </row>
    <row r="69" spans="1:8" ht="18.75">
      <c r="A69" s="31" t="s">
        <v>15</v>
      </c>
      <c r="B69" s="29">
        <f>B68/$D$68</f>
        <v>0.75</v>
      </c>
      <c r="C69" s="78">
        <f>C68/$D$68</f>
        <v>0.25</v>
      </c>
      <c r="D69" s="22">
        <f>SUM(B69:C69)</f>
        <v>1</v>
      </c>
      <c r="E69" s="18"/>
      <c r="F69" s="18"/>
      <c r="G69" s="18"/>
    </row>
    <row r="70" spans="1:8" ht="18.75">
      <c r="A70" s="35" t="s">
        <v>43</v>
      </c>
      <c r="B70" s="29">
        <f>B63/D63</f>
        <v>0.81</v>
      </c>
      <c r="C70" s="29">
        <f>C63/D63</f>
        <v>0.19</v>
      </c>
      <c r="D70" s="12"/>
      <c r="E70" s="12"/>
      <c r="F70" s="12"/>
      <c r="G70" s="12"/>
      <c r="H70" s="12"/>
    </row>
    <row r="71" spans="1:8" ht="15.75" thickBot="1"/>
    <row r="72" spans="1:8" ht="15.75" thickBot="1">
      <c r="A72" s="87" t="s">
        <v>44</v>
      </c>
      <c r="B72" s="88"/>
      <c r="C72" s="89"/>
      <c r="D72" s="1"/>
    </row>
    <row r="73" spans="1:8" ht="15.75">
      <c r="A73" s="5" t="s">
        <v>1</v>
      </c>
      <c r="B73" s="4" t="s">
        <v>18</v>
      </c>
      <c r="C73" s="34" t="s">
        <v>19</v>
      </c>
      <c r="D73" s="9" t="s">
        <v>8</v>
      </c>
      <c r="E73" s="21"/>
      <c r="F73" s="21"/>
      <c r="G73" s="21"/>
    </row>
    <row r="74" spans="1:8" ht="18.75">
      <c r="A74" s="6" t="s">
        <v>45</v>
      </c>
      <c r="B74" s="38">
        <v>69</v>
      </c>
      <c r="C74" s="39">
        <v>55</v>
      </c>
      <c r="D74" s="10">
        <f>+B74+C74</f>
        <v>124</v>
      </c>
      <c r="E74" s="63"/>
      <c r="F74" s="7"/>
      <c r="G74" s="7"/>
    </row>
    <row r="75" spans="1:8" ht="18.75" hidden="1">
      <c r="A75" s="1" t="s">
        <v>23</v>
      </c>
      <c r="B75" s="17">
        <f>SUM(B74:B74)</f>
        <v>69</v>
      </c>
      <c r="C75" s="30">
        <f>C74</f>
        <v>55</v>
      </c>
      <c r="D75" s="17">
        <f>D74</f>
        <v>124</v>
      </c>
      <c r="E75" s="13"/>
      <c r="F75" s="13"/>
      <c r="G75" s="13"/>
    </row>
    <row r="76" spans="1:8" ht="18.75">
      <c r="A76" s="31" t="s">
        <v>15</v>
      </c>
      <c r="B76" s="29">
        <f>B75/$D$75</f>
        <v>0.56000000000000005</v>
      </c>
      <c r="C76" s="29">
        <f>C75/$D$75</f>
        <v>0.44</v>
      </c>
      <c r="D76" s="22">
        <f>B76+C76</f>
        <v>1</v>
      </c>
      <c r="E76" s="18"/>
      <c r="F76" s="18"/>
      <c r="G76" s="18"/>
    </row>
    <row r="77" spans="1:8" ht="18.75">
      <c r="B77" s="13"/>
      <c r="C77" s="13"/>
      <c r="D77" s="13"/>
      <c r="E77" s="13"/>
      <c r="F77" s="13"/>
      <c r="G77" s="13"/>
      <c r="H77" s="13"/>
    </row>
    <row r="78" spans="1:8" ht="15.75" thickBot="1"/>
    <row r="79" spans="1:8" ht="15.75" thickBot="1">
      <c r="A79" s="87" t="s">
        <v>46</v>
      </c>
      <c r="B79" s="88"/>
      <c r="C79" s="89"/>
      <c r="D79" s="1"/>
    </row>
    <row r="80" spans="1:8" ht="15.75">
      <c r="A80" s="5" t="s">
        <v>1</v>
      </c>
      <c r="B80" s="4" t="s">
        <v>18</v>
      </c>
      <c r="C80" s="34" t="s">
        <v>19</v>
      </c>
      <c r="D80" s="9" t="s">
        <v>8</v>
      </c>
      <c r="E80" s="21"/>
      <c r="F80" s="21"/>
      <c r="G80" s="21"/>
    </row>
    <row r="81" spans="1:7" ht="18.75">
      <c r="A81" s="6" t="s">
        <v>47</v>
      </c>
      <c r="B81" s="36">
        <v>98</v>
      </c>
      <c r="C81" s="37">
        <v>26</v>
      </c>
      <c r="D81" s="10">
        <f>+B81+C81</f>
        <v>124</v>
      </c>
      <c r="E81" s="63"/>
      <c r="F81" s="7"/>
      <c r="G81" s="7"/>
    </row>
    <row r="82" spans="1:7" ht="18.75">
      <c r="A82" s="6" t="s">
        <v>48</v>
      </c>
      <c r="B82" s="36">
        <v>78</v>
      </c>
      <c r="C82" s="37">
        <v>46</v>
      </c>
      <c r="D82" s="10">
        <f>+B82+C82</f>
        <v>124</v>
      </c>
      <c r="E82" s="63"/>
      <c r="F82" s="7"/>
      <c r="G82" s="7"/>
    </row>
    <row r="83" spans="1:7" ht="18.75">
      <c r="A83" s="6" t="s">
        <v>49</v>
      </c>
      <c r="B83" s="36">
        <v>99</v>
      </c>
      <c r="C83" s="37">
        <v>25</v>
      </c>
      <c r="D83" s="10">
        <f>+B83+C83</f>
        <v>124</v>
      </c>
      <c r="E83" s="63"/>
      <c r="F83" s="7"/>
      <c r="G83" s="7"/>
    </row>
    <row r="84" spans="1:7" ht="18.75">
      <c r="A84" s="6" t="s">
        <v>50</v>
      </c>
      <c r="B84" s="36">
        <v>30</v>
      </c>
      <c r="C84" s="37">
        <v>94</v>
      </c>
      <c r="D84" s="10">
        <f>+B84+C84</f>
        <v>124</v>
      </c>
      <c r="E84" s="63"/>
      <c r="F84" s="7"/>
      <c r="G84" s="7"/>
    </row>
    <row r="85" spans="1:7" ht="18.75">
      <c r="A85" s="6" t="s">
        <v>51</v>
      </c>
      <c r="B85" s="38">
        <v>107</v>
      </c>
      <c r="C85" s="39">
        <v>17</v>
      </c>
      <c r="D85" s="10">
        <f>+B85+C85</f>
        <v>124</v>
      </c>
      <c r="E85" s="63"/>
      <c r="F85" s="7"/>
      <c r="G85" s="7"/>
    </row>
    <row r="86" spans="1:7" ht="18.75" hidden="1">
      <c r="A86" s="26" t="s">
        <v>23</v>
      </c>
      <c r="B86" s="16">
        <f>SUM(B81:B85)</f>
        <v>412</v>
      </c>
      <c r="C86" s="27">
        <f t="shared" ref="C86" si="10">SUM(C81:C85)</f>
        <v>208</v>
      </c>
      <c r="D86" s="16">
        <f t="shared" ref="D86" si="11">B86+C86</f>
        <v>620</v>
      </c>
      <c r="E86" s="12"/>
      <c r="F86" s="12"/>
      <c r="G86" s="12"/>
    </row>
    <row r="87" spans="1:7" ht="18.75">
      <c r="A87" s="31" t="s">
        <v>15</v>
      </c>
      <c r="B87" s="29">
        <f>B86/$D$86</f>
        <v>0.66</v>
      </c>
      <c r="C87" s="29">
        <f>C86/$D$86</f>
        <v>0.34</v>
      </c>
      <c r="D87" s="22">
        <f>B87+C87</f>
        <v>1</v>
      </c>
      <c r="E87" s="18"/>
      <c r="F87" s="18"/>
      <c r="G87" s="18"/>
    </row>
    <row r="89" spans="1:7" ht="15.75" thickBot="1"/>
    <row r="90" spans="1:7" ht="15.75" thickBot="1">
      <c r="A90" s="87" t="s">
        <v>52</v>
      </c>
      <c r="B90" s="88"/>
      <c r="C90" s="89"/>
      <c r="D90" s="1"/>
    </row>
    <row r="91" spans="1:7" ht="15.75">
      <c r="A91" s="5" t="s">
        <v>1</v>
      </c>
      <c r="B91" s="4" t="s">
        <v>18</v>
      </c>
      <c r="C91" s="34" t="s">
        <v>19</v>
      </c>
      <c r="D91" s="9" t="s">
        <v>8</v>
      </c>
      <c r="E91" s="21"/>
      <c r="F91" s="21"/>
      <c r="G91" s="21"/>
    </row>
    <row r="92" spans="1:7" ht="18.75">
      <c r="A92" s="6" t="s">
        <v>53</v>
      </c>
      <c r="B92" s="36">
        <v>82</v>
      </c>
      <c r="C92" s="37">
        <v>42</v>
      </c>
      <c r="D92" s="10">
        <f>B92+C92</f>
        <v>124</v>
      </c>
      <c r="E92" s="63"/>
      <c r="F92" s="7"/>
      <c r="G92" s="7"/>
    </row>
    <row r="93" spans="1:7" ht="18.75">
      <c r="A93" s="6" t="s">
        <v>54</v>
      </c>
      <c r="B93" s="36">
        <v>22</v>
      </c>
      <c r="C93" s="37">
        <v>102</v>
      </c>
      <c r="D93" s="10">
        <f t="shared" ref="D93:D97" si="12">B93+C93</f>
        <v>124</v>
      </c>
      <c r="E93" s="63"/>
      <c r="F93" s="7"/>
      <c r="G93" s="7"/>
    </row>
    <row r="94" spans="1:7" ht="18.75">
      <c r="A94" s="6" t="s">
        <v>55</v>
      </c>
      <c r="B94" s="36">
        <v>80</v>
      </c>
      <c r="C94" s="37">
        <v>44</v>
      </c>
      <c r="D94" s="10">
        <f t="shared" si="12"/>
        <v>124</v>
      </c>
      <c r="E94" s="63"/>
      <c r="F94" s="7"/>
      <c r="G94" s="7"/>
    </row>
    <row r="95" spans="1:7" ht="18.75">
      <c r="A95" s="6" t="s">
        <v>56</v>
      </c>
      <c r="B95" s="36">
        <v>36</v>
      </c>
      <c r="C95" s="37">
        <v>88</v>
      </c>
      <c r="D95" s="10">
        <f t="shared" si="12"/>
        <v>124</v>
      </c>
      <c r="E95" s="63"/>
      <c r="F95" s="7"/>
      <c r="G95" s="7"/>
    </row>
    <row r="96" spans="1:7" ht="18.75">
      <c r="A96" s="6" t="s">
        <v>57</v>
      </c>
      <c r="B96" s="38">
        <v>44</v>
      </c>
      <c r="C96" s="39">
        <v>80</v>
      </c>
      <c r="D96" s="10">
        <f t="shared" si="12"/>
        <v>124</v>
      </c>
      <c r="E96" s="63"/>
      <c r="F96" s="7"/>
      <c r="G96" s="7"/>
    </row>
    <row r="97" spans="1:8" ht="18.75">
      <c r="A97" s="8" t="s">
        <v>23</v>
      </c>
      <c r="B97" s="16">
        <f>SUM(B92:B96)</f>
        <v>264</v>
      </c>
      <c r="C97" s="16">
        <f>SUM(C92:C96)</f>
        <v>356</v>
      </c>
      <c r="D97" s="16">
        <f t="shared" si="12"/>
        <v>620</v>
      </c>
      <c r="E97" s="12"/>
      <c r="F97" s="12"/>
      <c r="G97" s="12"/>
    </row>
    <row r="98" spans="1:8" ht="18.75">
      <c r="A98" s="31" t="s">
        <v>15</v>
      </c>
      <c r="B98" s="29">
        <f>B97/$D$97</f>
        <v>0.43</v>
      </c>
      <c r="C98" s="29">
        <f>C97/$D$97</f>
        <v>0.56999999999999995</v>
      </c>
      <c r="D98" s="20">
        <f>B98+C98</f>
        <v>1</v>
      </c>
      <c r="E98" s="18"/>
      <c r="F98" s="18"/>
      <c r="G98" s="18"/>
    </row>
    <row r="99" spans="1:8" ht="18.75">
      <c r="A99" s="80" t="s">
        <v>58</v>
      </c>
      <c r="B99" s="29">
        <f>B95/$D$95</f>
        <v>0.28999999999999998</v>
      </c>
      <c r="C99" s="29">
        <f>C95/$D$95</f>
        <v>0.71</v>
      </c>
      <c r="D99" s="20">
        <f>B99+C99</f>
        <v>1</v>
      </c>
      <c r="E99" s="12"/>
      <c r="F99" s="12"/>
      <c r="G99" s="12"/>
      <c r="H99" s="12"/>
    </row>
    <row r="102" spans="1:8" ht="15.75" thickBot="1"/>
    <row r="103" spans="1:8" ht="15.75" thickBot="1">
      <c r="A103" s="87" t="s">
        <v>59</v>
      </c>
      <c r="B103" s="88"/>
      <c r="C103" s="89"/>
      <c r="D103" s="1"/>
    </row>
    <row r="104" spans="1:8" ht="15.75">
      <c r="A104" s="5" t="s">
        <v>1</v>
      </c>
      <c r="B104" s="4" t="s">
        <v>18</v>
      </c>
      <c r="C104" s="34" t="s">
        <v>19</v>
      </c>
      <c r="D104" s="9" t="s">
        <v>8</v>
      </c>
    </row>
    <row r="105" spans="1:8" ht="30">
      <c r="A105" s="6" t="s">
        <v>60</v>
      </c>
      <c r="B105" s="36">
        <v>121</v>
      </c>
      <c r="C105" s="37">
        <v>3</v>
      </c>
      <c r="D105" s="10">
        <f>+B105+C105</f>
        <v>124</v>
      </c>
    </row>
    <row r="106" spans="1:8" ht="18.75">
      <c r="A106" s="1" t="s">
        <v>23</v>
      </c>
      <c r="B106" s="17">
        <f>SUM(B105:B105)</f>
        <v>121</v>
      </c>
      <c r="C106" s="30">
        <f>C105</f>
        <v>3</v>
      </c>
      <c r="D106" s="17">
        <f>D105</f>
        <v>124</v>
      </c>
    </row>
    <row r="107" spans="1:8" ht="18.75">
      <c r="A107" s="31" t="s">
        <v>15</v>
      </c>
      <c r="B107" s="29">
        <f>B106/$D$75</f>
        <v>0.98</v>
      </c>
      <c r="C107" s="29">
        <f>C106/$D$75</f>
        <v>0.02</v>
      </c>
      <c r="D107" s="22">
        <f>B107+C107</f>
        <v>1</v>
      </c>
    </row>
    <row r="109" spans="1:8" ht="15.75" thickBot="1"/>
    <row r="110" spans="1:8" ht="15.75" thickBot="1">
      <c r="A110" s="87" t="s">
        <v>61</v>
      </c>
      <c r="B110" s="88"/>
      <c r="C110" s="89"/>
      <c r="D110" s="1"/>
    </row>
    <row r="111" spans="1:8" ht="15.75">
      <c r="A111" s="5" t="s">
        <v>1</v>
      </c>
      <c r="B111" s="4" t="s">
        <v>18</v>
      </c>
      <c r="C111" s="34" t="s">
        <v>19</v>
      </c>
      <c r="D111" s="9" t="s">
        <v>8</v>
      </c>
    </row>
    <row r="112" spans="1:8" ht="30">
      <c r="A112" s="6" t="s">
        <v>62</v>
      </c>
      <c r="B112" s="36">
        <v>75</v>
      </c>
      <c r="C112" s="37">
        <v>49</v>
      </c>
      <c r="D112" s="10">
        <f>+B112+C112</f>
        <v>124</v>
      </c>
    </row>
    <row r="113" spans="1:4" ht="18.75">
      <c r="A113" s="6" t="s">
        <v>63</v>
      </c>
      <c r="B113" s="36">
        <v>58</v>
      </c>
      <c r="C113" s="37">
        <v>66</v>
      </c>
      <c r="D113" s="10">
        <f>+B113+C113</f>
        <v>124</v>
      </c>
    </row>
    <row r="114" spans="1:4" ht="30">
      <c r="A114" s="6" t="s">
        <v>64</v>
      </c>
      <c r="B114" s="36">
        <v>59</v>
      </c>
      <c r="C114" s="37">
        <v>65</v>
      </c>
      <c r="D114" s="10">
        <f>+B114+C114</f>
        <v>124</v>
      </c>
    </row>
    <row r="115" spans="1:4" ht="18.75">
      <c r="A115" s="26" t="s">
        <v>23</v>
      </c>
      <c r="B115" s="16">
        <f>SUM(B112:B114)</f>
        <v>192</v>
      </c>
      <c r="C115" s="27">
        <f>SUM(C112:C114)</f>
        <v>180</v>
      </c>
      <c r="D115" s="16">
        <f t="shared" ref="D115" si="13">B115+C115</f>
        <v>372</v>
      </c>
    </row>
    <row r="116" spans="1:4" ht="18.75">
      <c r="A116" s="31" t="s">
        <v>15</v>
      </c>
      <c r="B116" s="29">
        <f>B115/$D$115</f>
        <v>0.52</v>
      </c>
      <c r="C116" s="29">
        <f>C115/$D$115</f>
        <v>0.48</v>
      </c>
      <c r="D116" s="22">
        <f>B116+C116</f>
        <v>1</v>
      </c>
    </row>
    <row r="118" spans="1:4" ht="15.75" thickBot="1"/>
    <row r="119" spans="1:4" ht="15.75" thickBot="1">
      <c r="A119" s="87" t="s">
        <v>65</v>
      </c>
      <c r="B119" s="88"/>
      <c r="C119" s="89"/>
      <c r="D119" s="1"/>
    </row>
    <row r="120" spans="1:4" ht="15.75">
      <c r="A120" s="5" t="s">
        <v>1</v>
      </c>
      <c r="B120" s="4" t="s">
        <v>18</v>
      </c>
      <c r="C120" s="34" t="s">
        <v>19</v>
      </c>
      <c r="D120" s="9" t="s">
        <v>8</v>
      </c>
    </row>
    <row r="121" spans="1:4" ht="30">
      <c r="A121" s="6" t="s">
        <v>66</v>
      </c>
      <c r="B121" s="36">
        <v>94</v>
      </c>
      <c r="C121" s="37">
        <v>30</v>
      </c>
      <c r="D121" s="10">
        <f>+B121+C121</f>
        <v>124</v>
      </c>
    </row>
    <row r="122" spans="1:4" ht="30">
      <c r="A122" s="6" t="s">
        <v>67</v>
      </c>
      <c r="B122" s="36">
        <v>81</v>
      </c>
      <c r="C122" s="37">
        <v>43</v>
      </c>
      <c r="D122" s="10">
        <f>+B122+C122</f>
        <v>124</v>
      </c>
    </row>
    <row r="123" spans="1:4" ht="18.75">
      <c r="A123" s="26" t="s">
        <v>23</v>
      </c>
      <c r="B123" s="16">
        <f>SUM(B121:B122)</f>
        <v>175</v>
      </c>
      <c r="C123" s="27">
        <f>SUM(C121:C122)</f>
        <v>73</v>
      </c>
      <c r="D123" s="16">
        <f t="shared" ref="D123" si="14">B123+C123</f>
        <v>248</v>
      </c>
    </row>
    <row r="124" spans="1:4" ht="18.75">
      <c r="A124" s="31" t="s">
        <v>15</v>
      </c>
      <c r="B124" s="29">
        <f>B123/$D$123</f>
        <v>0.71</v>
      </c>
      <c r="C124" s="29">
        <f>C123/$D$123</f>
        <v>0.28999999999999998</v>
      </c>
      <c r="D124" s="22">
        <f>B124+C124</f>
        <v>1</v>
      </c>
    </row>
    <row r="125" spans="1:4" ht="30">
      <c r="A125" s="79" t="s">
        <v>68</v>
      </c>
      <c r="B125" s="29">
        <f>B121/$D$121</f>
        <v>0.76</v>
      </c>
      <c r="C125" s="29">
        <f>C121/$D$121</f>
        <v>0.24</v>
      </c>
      <c r="D125" s="22">
        <f t="shared" ref="D125:D126" si="15">B125+C125</f>
        <v>1</v>
      </c>
    </row>
    <row r="126" spans="1:4" ht="18.75">
      <c r="A126" s="3" t="s">
        <v>67</v>
      </c>
      <c r="B126" s="29">
        <f>B122/$D$122</f>
        <v>0.65</v>
      </c>
      <c r="C126" s="29">
        <f>C122/$D$122</f>
        <v>0.35</v>
      </c>
      <c r="D126" s="22">
        <f t="shared" si="15"/>
        <v>1</v>
      </c>
    </row>
    <row r="128" spans="1:4" ht="15.75" thickBot="1"/>
    <row r="129" spans="1:8" ht="15.75" thickBot="1">
      <c r="A129" s="87" t="s">
        <v>69</v>
      </c>
      <c r="B129" s="88"/>
      <c r="C129" s="89"/>
      <c r="D129" s="1"/>
    </row>
    <row r="130" spans="1:8" ht="15.75">
      <c r="A130" s="5" t="s">
        <v>1</v>
      </c>
      <c r="B130" s="4" t="s">
        <v>18</v>
      </c>
      <c r="C130" s="34" t="s">
        <v>19</v>
      </c>
      <c r="D130" s="9" t="s">
        <v>8</v>
      </c>
      <c r="G130" s="2">
        <v>1241</v>
      </c>
      <c r="H130" s="83">
        <v>100</v>
      </c>
    </row>
    <row r="131" spans="1:8" ht="30">
      <c r="A131" s="6" t="s">
        <v>70</v>
      </c>
      <c r="B131" s="36">
        <v>37</v>
      </c>
      <c r="C131" s="37">
        <v>87</v>
      </c>
      <c r="D131" s="10">
        <f>+B131+C131</f>
        <v>124</v>
      </c>
      <c r="E131" s="81"/>
      <c r="G131" s="2">
        <v>124</v>
      </c>
      <c r="H131" s="83">
        <f>+G131*H130/G130</f>
        <v>9.99</v>
      </c>
    </row>
    <row r="132" spans="1:8" ht="18.75">
      <c r="A132" s="31" t="s">
        <v>15</v>
      </c>
      <c r="B132" s="29">
        <f>B131/$D$131</f>
        <v>0.3</v>
      </c>
      <c r="C132" s="29">
        <f>C131/$D$131</f>
        <v>0.7</v>
      </c>
      <c r="D132" s="22">
        <f>B132+C132</f>
        <v>1</v>
      </c>
    </row>
  </sheetData>
  <mergeCells count="16">
    <mergeCell ref="A2:C2"/>
    <mergeCell ref="A14:C14"/>
    <mergeCell ref="A24:C24"/>
    <mergeCell ref="A40:C40"/>
    <mergeCell ref="A79:C79"/>
    <mergeCell ref="A61:C61"/>
    <mergeCell ref="A72:C72"/>
    <mergeCell ref="A19:H19"/>
    <mergeCell ref="A52:C52"/>
    <mergeCell ref="A33:C33"/>
    <mergeCell ref="A129:C129"/>
    <mergeCell ref="A119:C119"/>
    <mergeCell ref="A103:C103"/>
    <mergeCell ref="A110:C110"/>
    <mergeCell ref="A8:C8"/>
    <mergeCell ref="A90:C90"/>
  </mergeCells>
  <printOptions horizontalCentered="1"/>
  <pageMargins left="1.1023622047244095" right="0.70866141732283472" top="0.74803149606299213" bottom="0.74803149606299213" header="0.31496062992125984" footer="0.31496062992125984"/>
  <pageSetup scale="65" orientation="landscape"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9"/>
  <sheetViews>
    <sheetView topLeftCell="A109" workbookViewId="0">
      <selection activeCell="A114" sqref="A114"/>
    </sheetView>
  </sheetViews>
  <sheetFormatPr defaultColWidth="11.42578125" defaultRowHeight="15"/>
  <cols>
    <col min="1" max="1" width="116" bestFit="1" customWidth="1"/>
    <col min="2" max="2" width="18.28515625" bestFit="1" customWidth="1"/>
    <col min="3" max="3" width="16.7109375" bestFit="1" customWidth="1"/>
    <col min="4" max="4" width="25.140625" bestFit="1" customWidth="1"/>
    <col min="5" max="5" width="21.5703125" bestFit="1" customWidth="1"/>
    <col min="7" max="7" width="20.7109375" bestFit="1" customWidth="1"/>
    <col min="8" max="8" width="16.7109375" customWidth="1"/>
  </cols>
  <sheetData>
    <row r="1" spans="1:8">
      <c r="A1" s="93" t="s">
        <v>0</v>
      </c>
      <c r="B1" s="94"/>
      <c r="C1" s="94"/>
      <c r="D1" s="40"/>
      <c r="E1" s="41"/>
      <c r="F1" s="41"/>
      <c r="G1" s="41"/>
      <c r="H1" s="41"/>
    </row>
    <row r="2" spans="1:8">
      <c r="A2" s="42" t="s">
        <v>1</v>
      </c>
      <c r="B2" s="43" t="s">
        <v>2</v>
      </c>
      <c r="C2" s="44" t="s">
        <v>3</v>
      </c>
      <c r="D2" s="45" t="s">
        <v>4</v>
      </c>
      <c r="E2" s="46" t="s">
        <v>5</v>
      </c>
      <c r="F2" s="46" t="s">
        <v>6</v>
      </c>
      <c r="G2" s="47" t="s">
        <v>7</v>
      </c>
      <c r="H2" s="48" t="s">
        <v>8</v>
      </c>
    </row>
    <row r="3" spans="1:8" s="2" customFormat="1" ht="28.5">
      <c r="A3" s="49" t="s">
        <v>9</v>
      </c>
      <c r="B3" s="50">
        <v>7</v>
      </c>
      <c r="C3" s="50">
        <v>57</v>
      </c>
      <c r="D3" s="50">
        <v>24</v>
      </c>
      <c r="E3" s="50">
        <v>9</v>
      </c>
      <c r="F3" s="50">
        <v>7</v>
      </c>
      <c r="G3" s="50">
        <v>20</v>
      </c>
      <c r="H3" s="51">
        <f>SUM(B3:G3)</f>
        <v>124</v>
      </c>
    </row>
    <row r="4" spans="1:8" ht="18">
      <c r="A4" s="57" t="s">
        <v>10</v>
      </c>
      <c r="B4" s="53">
        <f>B3/$H$3</f>
        <v>0.06</v>
      </c>
      <c r="C4" s="53">
        <f t="shared" ref="C4:G4" si="0">C3/$H$3</f>
        <v>0.46</v>
      </c>
      <c r="D4" s="53">
        <f t="shared" si="0"/>
        <v>0.19</v>
      </c>
      <c r="E4" s="53">
        <f t="shared" si="0"/>
        <v>7.0000000000000007E-2</v>
      </c>
      <c r="F4" s="53">
        <f t="shared" si="0"/>
        <v>0.06</v>
      </c>
      <c r="G4" s="53">
        <f t="shared" si="0"/>
        <v>0.16</v>
      </c>
      <c r="H4" s="54">
        <f>+(B4+C4+D4+E4+F4+G4)</f>
        <v>1</v>
      </c>
    </row>
    <row r="5" spans="1:8" ht="18.75" thickBot="1">
      <c r="A5" s="41"/>
      <c r="B5" s="55"/>
      <c r="C5" s="55"/>
      <c r="D5" s="55"/>
      <c r="E5" s="55"/>
      <c r="F5" s="55"/>
      <c r="G5" s="55"/>
      <c r="H5" s="55"/>
    </row>
    <row r="6" spans="1:8" ht="15.75" thickBot="1">
      <c r="A6" s="90" t="s">
        <v>11</v>
      </c>
      <c r="B6" s="91"/>
      <c r="C6" s="92"/>
      <c r="D6" s="40"/>
      <c r="E6" s="41"/>
      <c r="F6" s="41"/>
      <c r="G6" s="41"/>
      <c r="H6" s="41"/>
    </row>
    <row r="7" spans="1:8">
      <c r="A7" s="56" t="s">
        <v>1</v>
      </c>
      <c r="B7" s="43" t="s">
        <v>2</v>
      </c>
      <c r="C7" s="44" t="s">
        <v>3</v>
      </c>
      <c r="D7" s="45" t="s">
        <v>4</v>
      </c>
      <c r="E7" s="46" t="s">
        <v>5</v>
      </c>
      <c r="F7" s="46" t="s">
        <v>6</v>
      </c>
      <c r="G7" s="47" t="s">
        <v>7</v>
      </c>
      <c r="H7" s="48" t="s">
        <v>8</v>
      </c>
    </row>
    <row r="8" spans="1:8" ht="42.75">
      <c r="A8" s="49" t="s">
        <v>12</v>
      </c>
      <c r="B8" s="50">
        <v>12</v>
      </c>
      <c r="C8" s="50">
        <v>61</v>
      </c>
      <c r="D8" s="50">
        <v>27</v>
      </c>
      <c r="E8" s="50">
        <v>16</v>
      </c>
      <c r="F8" s="50">
        <v>3</v>
      </c>
      <c r="G8" s="50">
        <v>5</v>
      </c>
      <c r="H8" s="51">
        <f>SUM(B8:G8)</f>
        <v>124</v>
      </c>
    </row>
    <row r="9" spans="1:8" ht="18">
      <c r="A9" s="57" t="s">
        <v>10</v>
      </c>
      <c r="B9" s="76">
        <f>B8/H8</f>
        <v>0.1</v>
      </c>
      <c r="C9" s="76">
        <v>0.53</v>
      </c>
      <c r="D9" s="76">
        <f>D8/H8</f>
        <v>0.22</v>
      </c>
      <c r="E9" s="76">
        <f>E8/H8</f>
        <v>0.13</v>
      </c>
      <c r="F9" s="76">
        <f>F8/H8</f>
        <v>0.02</v>
      </c>
      <c r="G9" s="76">
        <f>G8/H8</f>
        <v>0.04</v>
      </c>
      <c r="H9" s="58">
        <v>1</v>
      </c>
    </row>
    <row r="10" spans="1:8" ht="15.75" thickBot="1">
      <c r="A10" s="41"/>
      <c r="B10" s="41"/>
      <c r="C10" s="41"/>
      <c r="D10" s="41"/>
      <c r="E10" s="41"/>
      <c r="F10" s="41"/>
      <c r="G10" s="41"/>
      <c r="H10" s="41"/>
    </row>
    <row r="11" spans="1:8" ht="15.75" thickBot="1">
      <c r="A11" s="90" t="s">
        <v>13</v>
      </c>
      <c r="B11" s="91"/>
      <c r="C11" s="92"/>
      <c r="D11" s="40"/>
      <c r="E11" s="41"/>
      <c r="F11" s="41"/>
      <c r="G11" s="41"/>
      <c r="H11" s="41"/>
    </row>
    <row r="12" spans="1:8">
      <c r="A12" s="56" t="s">
        <v>1</v>
      </c>
      <c r="B12" s="43" t="s">
        <v>2</v>
      </c>
      <c r="C12" s="44" t="s">
        <v>3</v>
      </c>
      <c r="D12" s="45" t="s">
        <v>4</v>
      </c>
      <c r="E12" s="46" t="s">
        <v>5</v>
      </c>
      <c r="F12" s="46" t="s">
        <v>6</v>
      </c>
      <c r="G12" s="47" t="s">
        <v>7</v>
      </c>
      <c r="H12" s="48" t="s">
        <v>8</v>
      </c>
    </row>
    <row r="13" spans="1:8" ht="18">
      <c r="A13" s="49" t="s">
        <v>14</v>
      </c>
      <c r="B13" s="50">
        <v>2</v>
      </c>
      <c r="C13" s="50">
        <v>41</v>
      </c>
      <c r="D13" s="50">
        <v>38</v>
      </c>
      <c r="E13" s="50">
        <v>37</v>
      </c>
      <c r="F13" s="50">
        <v>4</v>
      </c>
      <c r="G13" s="50">
        <v>2</v>
      </c>
      <c r="H13" s="51">
        <f>SUM(B13:G13)</f>
        <v>124</v>
      </c>
    </row>
    <row r="14" spans="1:8" ht="18">
      <c r="A14" s="48" t="s">
        <v>15</v>
      </c>
      <c r="B14" s="60">
        <f>B13/H13</f>
        <v>1.61E-2</v>
      </c>
      <c r="C14" s="60">
        <f>C13/H13</f>
        <v>0.3306</v>
      </c>
      <c r="D14" s="60">
        <f>D13/H13</f>
        <v>0.30649999999999999</v>
      </c>
      <c r="E14" s="60">
        <f>E13/H13</f>
        <v>0.2984</v>
      </c>
      <c r="F14" s="60">
        <f>F13/H13</f>
        <v>3.2300000000000002E-2</v>
      </c>
      <c r="G14" s="60">
        <f>G13/H13</f>
        <v>1.61E-2</v>
      </c>
      <c r="H14" s="61">
        <f>SUM(B14:G14)</f>
        <v>1</v>
      </c>
    </row>
    <row r="15" spans="1:8" ht="18.75" thickBot="1">
      <c r="A15" s="41"/>
      <c r="B15" s="69"/>
      <c r="C15" s="69"/>
      <c r="D15" s="69"/>
      <c r="E15" s="69"/>
      <c r="F15" s="69"/>
      <c r="G15" s="69"/>
      <c r="H15" s="73"/>
    </row>
    <row r="16" spans="1:8" ht="15.75" thickBot="1">
      <c r="A16" s="87" t="s">
        <v>17</v>
      </c>
      <c r="B16" s="88"/>
      <c r="C16" s="89"/>
      <c r="D16" s="1"/>
    </row>
    <row r="17" spans="1:7" ht="15.75">
      <c r="A17" s="5" t="s">
        <v>1</v>
      </c>
      <c r="B17" s="4" t="s">
        <v>18</v>
      </c>
      <c r="C17" s="34" t="s">
        <v>19</v>
      </c>
      <c r="D17" s="9" t="s">
        <v>8</v>
      </c>
      <c r="E17" s="64" t="s">
        <v>18</v>
      </c>
      <c r="F17" s="65" t="s">
        <v>19</v>
      </c>
    </row>
    <row r="18" spans="1:7" ht="18.75">
      <c r="A18" s="3" t="s">
        <v>20</v>
      </c>
      <c r="B18" s="38">
        <v>124</v>
      </c>
      <c r="C18" s="39">
        <v>0</v>
      </c>
      <c r="D18" s="10">
        <f>B18+C18</f>
        <v>124</v>
      </c>
      <c r="E18" s="66">
        <f>B18/D18</f>
        <v>1</v>
      </c>
      <c r="F18" s="66">
        <f>C18/D18</f>
        <v>0</v>
      </c>
    </row>
    <row r="19" spans="1:7" ht="18.75">
      <c r="A19" s="3" t="s">
        <v>21</v>
      </c>
      <c r="B19" s="38">
        <v>122</v>
      </c>
      <c r="C19" s="39">
        <v>2</v>
      </c>
      <c r="D19" s="10">
        <f t="shared" ref="D19:D21" si="1">B19+C19</f>
        <v>124</v>
      </c>
      <c r="E19" s="66">
        <f t="shared" ref="E19:E22" si="2">B19/D19</f>
        <v>0.98</v>
      </c>
      <c r="F19" s="66">
        <f t="shared" ref="F19:F22" si="3">C19/D19</f>
        <v>0.02</v>
      </c>
    </row>
    <row r="20" spans="1:7" ht="30">
      <c r="A20" s="6" t="s">
        <v>22</v>
      </c>
      <c r="B20" s="38">
        <v>115</v>
      </c>
      <c r="C20" s="39">
        <v>9</v>
      </c>
      <c r="D20" s="10">
        <f t="shared" si="1"/>
        <v>124</v>
      </c>
      <c r="E20" s="66">
        <f t="shared" si="2"/>
        <v>0.93</v>
      </c>
      <c r="F20" s="66">
        <f t="shared" si="3"/>
        <v>7.0000000000000007E-2</v>
      </c>
    </row>
    <row r="21" spans="1:7" ht="18.75">
      <c r="A21" s="8" t="s">
        <v>23</v>
      </c>
      <c r="B21" s="16">
        <f>+(B18+B19+B20)</f>
        <v>361</v>
      </c>
      <c r="C21" s="27">
        <f t="shared" ref="C21" si="4">+(C18+C19+C20)</f>
        <v>11</v>
      </c>
      <c r="D21" s="16">
        <f t="shared" si="1"/>
        <v>372</v>
      </c>
      <c r="E21" s="66">
        <f t="shared" si="2"/>
        <v>0.97</v>
      </c>
      <c r="F21" s="66">
        <f t="shared" si="3"/>
        <v>0.03</v>
      </c>
    </row>
    <row r="22" spans="1:7" ht="18.75">
      <c r="A22" s="74" t="s">
        <v>15</v>
      </c>
      <c r="B22" s="29">
        <f>B21/D21</f>
        <v>0.97</v>
      </c>
      <c r="C22" s="67">
        <f>C21/D21</f>
        <v>0.03</v>
      </c>
      <c r="D22" s="22">
        <f>B22+C22</f>
        <v>1</v>
      </c>
      <c r="E22" s="70">
        <f t="shared" si="2"/>
        <v>0.97</v>
      </c>
      <c r="F22" s="70">
        <f t="shared" si="3"/>
        <v>0.03</v>
      </c>
    </row>
    <row r="23" spans="1:7" s="2" customFormat="1" ht="19.5" thickBot="1">
      <c r="A23" s="1"/>
      <c r="B23" s="23"/>
      <c r="C23" s="84"/>
      <c r="D23" s="19"/>
      <c r="E23" s="85"/>
      <c r="F23" s="85"/>
    </row>
    <row r="24" spans="1:7" s="2" customFormat="1" ht="19.5" thickBot="1">
      <c r="A24" s="87" t="s">
        <v>24</v>
      </c>
      <c r="B24" s="88"/>
      <c r="C24" s="89"/>
      <c r="E24" s="12"/>
      <c r="F24" s="12"/>
      <c r="G24" s="12"/>
    </row>
    <row r="25" spans="1:7" s="2" customFormat="1" ht="18.75">
      <c r="A25" s="5" t="s">
        <v>1</v>
      </c>
      <c r="B25" s="4" t="s">
        <v>18</v>
      </c>
      <c r="C25" s="34" t="s">
        <v>19</v>
      </c>
      <c r="D25" s="9" t="s">
        <v>8</v>
      </c>
      <c r="E25" s="12"/>
      <c r="F25" s="12"/>
      <c r="G25" s="12"/>
    </row>
    <row r="26" spans="1:7" s="2" customFormat="1" ht="18.75">
      <c r="A26" s="32" t="s">
        <v>25</v>
      </c>
      <c r="B26" s="75">
        <v>110</v>
      </c>
      <c r="C26" s="75">
        <v>14</v>
      </c>
      <c r="D26" s="11">
        <f>+B26+C26</f>
        <v>124</v>
      </c>
      <c r="E26" s="12"/>
      <c r="F26" s="12"/>
      <c r="G26" s="12"/>
    </row>
    <row r="27" spans="1:7" s="2" customFormat="1" ht="18.75">
      <c r="A27" s="26" t="s">
        <v>23</v>
      </c>
      <c r="B27" s="16">
        <f>SUM(B26:B26)</f>
        <v>110</v>
      </c>
      <c r="C27" s="16">
        <f>SUM(C26:C26)</f>
        <v>14</v>
      </c>
      <c r="D27" s="17">
        <f t="shared" ref="D27" si="5">+B27+C27</f>
        <v>124</v>
      </c>
      <c r="E27" s="12"/>
      <c r="F27" s="12"/>
      <c r="G27" s="12"/>
    </row>
    <row r="28" spans="1:7" s="2" customFormat="1" ht="18.75">
      <c r="A28" s="31" t="s">
        <v>15</v>
      </c>
      <c r="B28" s="29">
        <f>B27/$D$36</f>
        <v>0.89</v>
      </c>
      <c r="C28" s="29">
        <f>C27/$D$36</f>
        <v>0.11</v>
      </c>
      <c r="D28" s="22">
        <f>+B28+C28</f>
        <v>1</v>
      </c>
      <c r="E28" s="12"/>
      <c r="F28" s="12"/>
      <c r="G28" s="12"/>
    </row>
    <row r="29" spans="1:7" ht="19.5" thickBot="1">
      <c r="A29" s="8"/>
      <c r="B29" s="12"/>
      <c r="C29" s="12"/>
      <c r="D29" s="12"/>
    </row>
    <row r="30" spans="1:7" ht="15.75" thickBot="1">
      <c r="A30" s="87" t="s">
        <v>26</v>
      </c>
      <c r="B30" s="88"/>
      <c r="C30" s="89"/>
      <c r="D30" s="2"/>
    </row>
    <row r="31" spans="1:7" ht="15.75">
      <c r="A31" s="5" t="s">
        <v>1</v>
      </c>
      <c r="B31" s="4" t="s">
        <v>18</v>
      </c>
      <c r="C31" s="34" t="s">
        <v>19</v>
      </c>
      <c r="D31" s="62" t="s">
        <v>8</v>
      </c>
      <c r="E31" s="64" t="s">
        <v>18</v>
      </c>
      <c r="F31" s="65" t="s">
        <v>19</v>
      </c>
    </row>
    <row r="32" spans="1:7" ht="18.75">
      <c r="A32" s="32" t="s">
        <v>27</v>
      </c>
      <c r="B32" s="75">
        <v>113</v>
      </c>
      <c r="C32" s="75">
        <v>11</v>
      </c>
      <c r="D32" s="11">
        <f>B32+C32</f>
        <v>124</v>
      </c>
      <c r="E32" s="66">
        <f>B32/D32</f>
        <v>0.91</v>
      </c>
      <c r="F32" s="66">
        <f>C32/D32</f>
        <v>0.09</v>
      </c>
    </row>
    <row r="33" spans="1:6" ht="18.75">
      <c r="A33" s="32" t="s">
        <v>28</v>
      </c>
      <c r="B33" s="75">
        <v>109</v>
      </c>
      <c r="C33" s="75">
        <v>15</v>
      </c>
      <c r="D33" s="11">
        <f>B33+C33</f>
        <v>124</v>
      </c>
      <c r="E33" s="66">
        <f t="shared" ref="E33:E37" si="6">B33/D33</f>
        <v>0.88</v>
      </c>
      <c r="F33" s="66">
        <f t="shared" ref="F33:F37" si="7">C33/D33</f>
        <v>0.12</v>
      </c>
    </row>
    <row r="34" spans="1:6" ht="18.75">
      <c r="A34" s="32" t="s">
        <v>29</v>
      </c>
      <c r="B34" s="75">
        <v>107</v>
      </c>
      <c r="C34" s="75">
        <v>17</v>
      </c>
      <c r="D34" s="11">
        <f>B34+C34</f>
        <v>124</v>
      </c>
      <c r="E34" s="66">
        <f t="shared" si="6"/>
        <v>0.86</v>
      </c>
      <c r="F34" s="66">
        <f t="shared" si="7"/>
        <v>0.14000000000000001</v>
      </c>
    </row>
    <row r="35" spans="1:6" ht="18.75">
      <c r="A35" s="32" t="s">
        <v>30</v>
      </c>
      <c r="B35" s="75">
        <v>107</v>
      </c>
      <c r="C35" s="75">
        <v>17</v>
      </c>
      <c r="D35" s="11">
        <f>B35+C35</f>
        <v>124</v>
      </c>
      <c r="E35" s="66">
        <f t="shared" si="6"/>
        <v>0.86</v>
      </c>
      <c r="F35" s="66">
        <f t="shared" si="7"/>
        <v>0.14000000000000001</v>
      </c>
    </row>
    <row r="36" spans="1:6" ht="18.75">
      <c r="A36" s="32" t="s">
        <v>71</v>
      </c>
      <c r="B36" s="75">
        <v>87</v>
      </c>
      <c r="C36" s="75">
        <v>37</v>
      </c>
      <c r="D36" s="11">
        <f t="shared" ref="D36:D37" si="8">B36+C36</f>
        <v>124</v>
      </c>
      <c r="E36" s="66">
        <f t="shared" si="6"/>
        <v>0.7</v>
      </c>
      <c r="F36" s="66">
        <f t="shared" si="7"/>
        <v>0.3</v>
      </c>
    </row>
    <row r="37" spans="1:6" ht="18.75">
      <c r="A37" s="33" t="s">
        <v>72</v>
      </c>
      <c r="B37" s="75">
        <v>91</v>
      </c>
      <c r="C37" s="75">
        <v>33</v>
      </c>
      <c r="D37" s="11">
        <f t="shared" si="8"/>
        <v>124</v>
      </c>
      <c r="E37" s="66">
        <f t="shared" si="6"/>
        <v>0.73</v>
      </c>
      <c r="F37" s="66">
        <f t="shared" si="7"/>
        <v>0.27</v>
      </c>
    </row>
    <row r="38" spans="1:6" ht="18.75">
      <c r="A38" s="26" t="s">
        <v>23</v>
      </c>
      <c r="B38" s="16">
        <f>SUM(B32:B37)</f>
        <v>614</v>
      </c>
      <c r="C38" s="16">
        <f>SUM(C32:C37)</f>
        <v>130</v>
      </c>
      <c r="D38" s="17">
        <f t="shared" ref="D38" si="9">+B38+C38</f>
        <v>744</v>
      </c>
    </row>
    <row r="39" spans="1:6" ht="18.75">
      <c r="A39" s="31" t="s">
        <v>15</v>
      </c>
      <c r="B39" s="29">
        <f>B38/D38</f>
        <v>0.83</v>
      </c>
      <c r="C39" s="67">
        <f>C38/D38</f>
        <v>0.17</v>
      </c>
      <c r="D39" s="22">
        <f>+B39+C39</f>
        <v>1</v>
      </c>
    </row>
    <row r="40" spans="1:6" ht="19.5" thickBot="1">
      <c r="A40" s="8"/>
      <c r="B40" s="12"/>
      <c r="C40" s="12"/>
      <c r="D40" s="12"/>
    </row>
    <row r="41" spans="1:6" ht="15.75" thickBot="1">
      <c r="A41" s="87" t="s">
        <v>33</v>
      </c>
      <c r="B41" s="88"/>
      <c r="C41" s="89"/>
      <c r="D41" s="2"/>
    </row>
    <row r="42" spans="1:6" ht="15.75">
      <c r="A42" s="5" t="s">
        <v>1</v>
      </c>
      <c r="B42" s="4" t="s">
        <v>18</v>
      </c>
      <c r="C42" s="34" t="s">
        <v>19</v>
      </c>
      <c r="D42" s="9" t="s">
        <v>8</v>
      </c>
      <c r="E42" s="64" t="s">
        <v>18</v>
      </c>
      <c r="F42" s="65" t="s">
        <v>19</v>
      </c>
    </row>
    <row r="43" spans="1:6" ht="18.75">
      <c r="A43" s="24" t="s">
        <v>34</v>
      </c>
      <c r="B43" s="38">
        <v>118</v>
      </c>
      <c r="C43" s="39">
        <v>6</v>
      </c>
      <c r="D43" s="10">
        <f>B43+C43</f>
        <v>124</v>
      </c>
      <c r="E43" s="66">
        <f t="shared" ref="E43:E45" si="10">B43/D43</f>
        <v>0.95</v>
      </c>
      <c r="F43" s="66">
        <f t="shared" ref="F43:F45" si="11">C43/D43</f>
        <v>0.05</v>
      </c>
    </row>
    <row r="44" spans="1:6" ht="18.75">
      <c r="A44" s="25" t="s">
        <v>35</v>
      </c>
      <c r="B44" s="38">
        <v>75</v>
      </c>
      <c r="C44" s="39">
        <v>49</v>
      </c>
      <c r="D44" s="10">
        <f t="shared" ref="D44:D45" si="12">B44+C44</f>
        <v>124</v>
      </c>
      <c r="E44" s="66">
        <f t="shared" si="10"/>
        <v>0.6</v>
      </c>
      <c r="F44" s="66">
        <f t="shared" si="11"/>
        <v>0.4</v>
      </c>
    </row>
    <row r="45" spans="1:6" ht="18.75">
      <c r="A45" s="25" t="s">
        <v>36</v>
      </c>
      <c r="B45" s="38">
        <v>92</v>
      </c>
      <c r="C45" s="39">
        <v>32</v>
      </c>
      <c r="D45" s="10">
        <f t="shared" si="12"/>
        <v>124</v>
      </c>
      <c r="E45" s="66">
        <f t="shared" si="10"/>
        <v>0.74</v>
      </c>
      <c r="F45" s="66">
        <f t="shared" si="11"/>
        <v>0.26</v>
      </c>
    </row>
    <row r="46" spans="1:6" ht="18.75">
      <c r="A46" s="26" t="s">
        <v>23</v>
      </c>
      <c r="B46" s="16">
        <f>B43+B44+B45</f>
        <v>285</v>
      </c>
      <c r="C46" s="16">
        <f>C43+C44+C45</f>
        <v>87</v>
      </c>
      <c r="D46" s="16">
        <f>B46+C46</f>
        <v>372</v>
      </c>
    </row>
    <row r="47" spans="1:6" ht="18.75">
      <c r="A47" s="3" t="s">
        <v>15</v>
      </c>
      <c r="B47" s="29">
        <f>B46/D46</f>
        <v>0.77</v>
      </c>
      <c r="C47" s="67">
        <f>C46/D46</f>
        <v>0.23</v>
      </c>
      <c r="D47" s="22">
        <f>+B47+C47</f>
        <v>1</v>
      </c>
    </row>
    <row r="48" spans="1:6" ht="18.75">
      <c r="A48" s="8"/>
      <c r="B48" s="29">
        <f>B43/$D$64</f>
        <v>0.95</v>
      </c>
      <c r="C48" s="29">
        <f>C43/$D$64</f>
        <v>0.05</v>
      </c>
      <c r="D48" s="12"/>
    </row>
    <row r="49" spans="1:6" ht="15.75" thickBot="1">
      <c r="A49" s="2"/>
      <c r="B49" s="2"/>
      <c r="C49" s="2"/>
      <c r="D49" s="2"/>
    </row>
    <row r="50" spans="1:6" ht="15.75" thickBot="1">
      <c r="A50" s="87" t="s">
        <v>37</v>
      </c>
      <c r="B50" s="88"/>
      <c r="C50" s="89"/>
      <c r="D50" s="1"/>
    </row>
    <row r="51" spans="1:6" ht="15.75">
      <c r="A51" s="5" t="s">
        <v>1</v>
      </c>
      <c r="B51" s="4" t="s">
        <v>18</v>
      </c>
      <c r="C51" s="34" t="s">
        <v>19</v>
      </c>
      <c r="D51" s="9" t="s">
        <v>8</v>
      </c>
      <c r="E51" s="64" t="s">
        <v>18</v>
      </c>
      <c r="F51" s="65" t="s">
        <v>19</v>
      </c>
    </row>
    <row r="52" spans="1:6" ht="30">
      <c r="A52" s="6" t="s">
        <v>38</v>
      </c>
      <c r="B52" s="36">
        <v>96</v>
      </c>
      <c r="C52" s="37">
        <v>28</v>
      </c>
      <c r="D52" s="10">
        <f>B52+C52</f>
        <v>124</v>
      </c>
      <c r="E52" s="66">
        <f t="shared" ref="E52:E56" si="13">B52/D52</f>
        <v>0.77</v>
      </c>
      <c r="F52" s="66">
        <f t="shared" ref="F52:F56" si="14">C52/D52</f>
        <v>0.23</v>
      </c>
    </row>
    <row r="53" spans="1:6" ht="30">
      <c r="A53" s="6" t="s">
        <v>39</v>
      </c>
      <c r="B53" s="36">
        <v>103</v>
      </c>
      <c r="C53" s="37">
        <v>21</v>
      </c>
      <c r="D53" s="10">
        <f t="shared" ref="D53:D57" si="15">B53+C53</f>
        <v>124</v>
      </c>
      <c r="E53" s="66">
        <f t="shared" si="13"/>
        <v>0.83</v>
      </c>
      <c r="F53" s="66">
        <f t="shared" si="14"/>
        <v>0.17</v>
      </c>
    </row>
    <row r="54" spans="1:6" ht="18.75">
      <c r="A54" s="6" t="s">
        <v>40</v>
      </c>
      <c r="B54" s="36">
        <v>81</v>
      </c>
      <c r="C54" s="37">
        <v>43</v>
      </c>
      <c r="D54" s="10">
        <f t="shared" si="15"/>
        <v>124</v>
      </c>
      <c r="E54" s="66">
        <f t="shared" si="13"/>
        <v>0.65</v>
      </c>
      <c r="F54" s="66">
        <f t="shared" si="14"/>
        <v>0.35</v>
      </c>
    </row>
    <row r="55" spans="1:6" ht="30">
      <c r="A55" s="6" t="s">
        <v>41</v>
      </c>
      <c r="B55" s="36">
        <v>95</v>
      </c>
      <c r="C55" s="37">
        <v>29</v>
      </c>
      <c r="D55" s="10">
        <f t="shared" si="15"/>
        <v>124</v>
      </c>
      <c r="E55" s="66">
        <f t="shared" si="13"/>
        <v>0.77</v>
      </c>
      <c r="F55" s="66">
        <f t="shared" si="14"/>
        <v>0.23</v>
      </c>
    </row>
    <row r="56" spans="1:6" ht="18.75">
      <c r="A56" s="6" t="s">
        <v>42</v>
      </c>
      <c r="B56" s="38">
        <v>86</v>
      </c>
      <c r="C56" s="39">
        <v>38</v>
      </c>
      <c r="D56" s="10">
        <f t="shared" si="15"/>
        <v>124</v>
      </c>
      <c r="E56" s="66">
        <f t="shared" si="13"/>
        <v>0.69</v>
      </c>
      <c r="F56" s="66">
        <f t="shared" si="14"/>
        <v>0.31</v>
      </c>
    </row>
    <row r="57" spans="1:6" ht="18.75">
      <c r="A57" s="26" t="s">
        <v>23</v>
      </c>
      <c r="B57" s="16">
        <f>SUM(B52:B56)</f>
        <v>461</v>
      </c>
      <c r="C57" s="27">
        <f t="shared" ref="C57" si="16">SUM(C52:C56)</f>
        <v>159</v>
      </c>
      <c r="D57" s="16">
        <f t="shared" si="15"/>
        <v>620</v>
      </c>
    </row>
    <row r="58" spans="1:6" ht="18.75">
      <c r="A58" s="31" t="s">
        <v>15</v>
      </c>
      <c r="B58" s="29">
        <f>B57/D57</f>
        <v>0.74</v>
      </c>
      <c r="C58" s="67">
        <f>C57/D57</f>
        <v>0.26</v>
      </c>
      <c r="D58" s="22">
        <f>+B58+C58</f>
        <v>1</v>
      </c>
    </row>
    <row r="59" spans="1:6" ht="18.75">
      <c r="A59" s="35" t="s">
        <v>43</v>
      </c>
      <c r="B59" s="28">
        <f>B52/D52</f>
        <v>0.7742</v>
      </c>
      <c r="C59" s="28">
        <f>C52/D52</f>
        <v>0.2258</v>
      </c>
      <c r="D59" s="12"/>
    </row>
    <row r="60" spans="1:6" ht="15.75" thickBot="1">
      <c r="A60" s="2"/>
      <c r="B60" s="2"/>
      <c r="C60" s="2"/>
      <c r="D60" s="2"/>
    </row>
    <row r="61" spans="1:6" ht="15.75" thickBot="1">
      <c r="A61" s="87" t="s">
        <v>73</v>
      </c>
      <c r="B61" s="88"/>
      <c r="C61" s="89"/>
      <c r="D61" s="1"/>
    </row>
    <row r="62" spans="1:6" ht="15.75">
      <c r="A62" s="5" t="s">
        <v>1</v>
      </c>
      <c r="B62" s="4" t="s">
        <v>18</v>
      </c>
      <c r="C62" s="34" t="s">
        <v>19</v>
      </c>
      <c r="D62" s="9" t="s">
        <v>8</v>
      </c>
      <c r="E62" s="4" t="s">
        <v>18</v>
      </c>
      <c r="F62" s="72" t="s">
        <v>19</v>
      </c>
    </row>
    <row r="63" spans="1:6" ht="18.75">
      <c r="A63" s="6" t="s">
        <v>45</v>
      </c>
      <c r="B63" s="38">
        <v>55</v>
      </c>
      <c r="C63" s="39">
        <v>69</v>
      </c>
      <c r="D63" s="10">
        <f>B63+C63</f>
        <v>124</v>
      </c>
      <c r="E63" s="71">
        <f>B63/D63</f>
        <v>0.44</v>
      </c>
      <c r="F63" s="71">
        <f t="shared" ref="F63" si="17">C63/D63</f>
        <v>0.56000000000000005</v>
      </c>
    </row>
    <row r="64" spans="1:6" ht="18.75">
      <c r="A64" s="1" t="s">
        <v>23</v>
      </c>
      <c r="B64" s="17">
        <v>40</v>
      </c>
      <c r="C64" s="30">
        <v>74</v>
      </c>
      <c r="D64" s="17">
        <f>D63</f>
        <v>124</v>
      </c>
    </row>
    <row r="65" spans="1:6" ht="18.75">
      <c r="A65" s="31" t="s">
        <v>15</v>
      </c>
      <c r="B65" s="29">
        <f>B64/D64</f>
        <v>0.32</v>
      </c>
      <c r="C65" s="67">
        <f>C64/D64</f>
        <v>0.6</v>
      </c>
      <c r="D65" s="22">
        <f>+B65+C65</f>
        <v>0.92</v>
      </c>
    </row>
    <row r="66" spans="1:6" ht="19.5" thickBot="1">
      <c r="A66" s="2"/>
      <c r="B66" s="13"/>
      <c r="C66" s="13"/>
      <c r="D66" s="13"/>
    </row>
    <row r="67" spans="1:6" ht="15.75" thickBot="1">
      <c r="A67" s="87" t="s">
        <v>46</v>
      </c>
      <c r="B67" s="88"/>
      <c r="C67" s="89"/>
      <c r="D67" s="1"/>
    </row>
    <row r="68" spans="1:6" ht="15.75">
      <c r="A68" s="5" t="s">
        <v>1</v>
      </c>
      <c r="B68" s="4" t="s">
        <v>18</v>
      </c>
      <c r="C68" s="34" t="s">
        <v>19</v>
      </c>
      <c r="D68" s="9" t="s">
        <v>8</v>
      </c>
      <c r="E68" s="64" t="s">
        <v>18</v>
      </c>
      <c r="F68" s="65" t="s">
        <v>19</v>
      </c>
    </row>
    <row r="69" spans="1:6" ht="18.75">
      <c r="A69" s="6" t="s">
        <v>47</v>
      </c>
      <c r="B69" s="36">
        <v>98</v>
      </c>
      <c r="C69" s="37">
        <v>26</v>
      </c>
      <c r="D69" s="10">
        <f>B69+C69</f>
        <v>124</v>
      </c>
      <c r="E69" s="66">
        <f t="shared" ref="E69:E73" si="18">B69/D69</f>
        <v>0.79</v>
      </c>
      <c r="F69" s="66">
        <f t="shared" ref="F69:F73" si="19">C69/D69</f>
        <v>0.21</v>
      </c>
    </row>
    <row r="70" spans="1:6" ht="18.75">
      <c r="A70" s="6" t="s">
        <v>48</v>
      </c>
      <c r="B70" s="36">
        <v>78</v>
      </c>
      <c r="C70" s="37">
        <v>46</v>
      </c>
      <c r="D70" s="10">
        <f t="shared" ref="D70:D74" si="20">B70+C70</f>
        <v>124</v>
      </c>
      <c r="E70" s="66">
        <f t="shared" si="18"/>
        <v>0.63</v>
      </c>
      <c r="F70" s="66">
        <f t="shared" si="19"/>
        <v>0.37</v>
      </c>
    </row>
    <row r="71" spans="1:6" ht="18.75">
      <c r="A71" s="6" t="s">
        <v>49</v>
      </c>
      <c r="B71" s="36">
        <v>99</v>
      </c>
      <c r="C71" s="37">
        <v>25</v>
      </c>
      <c r="D71" s="10">
        <f t="shared" si="20"/>
        <v>124</v>
      </c>
      <c r="E71" s="66">
        <f t="shared" si="18"/>
        <v>0.8</v>
      </c>
      <c r="F71" s="66">
        <f t="shared" si="19"/>
        <v>0.2</v>
      </c>
    </row>
    <row r="72" spans="1:6" ht="18.75">
      <c r="A72" s="6" t="s">
        <v>50</v>
      </c>
      <c r="B72" s="36">
        <v>30</v>
      </c>
      <c r="C72" s="37">
        <v>94</v>
      </c>
      <c r="D72" s="10">
        <f t="shared" si="20"/>
        <v>124</v>
      </c>
      <c r="E72" s="66">
        <f t="shared" si="18"/>
        <v>0.24</v>
      </c>
      <c r="F72" s="66">
        <f t="shared" si="19"/>
        <v>0.76</v>
      </c>
    </row>
    <row r="73" spans="1:6" ht="18.75">
      <c r="A73" s="6" t="s">
        <v>51</v>
      </c>
      <c r="B73" s="38">
        <v>107</v>
      </c>
      <c r="C73" s="39">
        <v>17</v>
      </c>
      <c r="D73" s="10">
        <f t="shared" si="20"/>
        <v>124</v>
      </c>
      <c r="E73" s="66">
        <f t="shared" si="18"/>
        <v>0.86</v>
      </c>
      <c r="F73" s="66">
        <f t="shared" si="19"/>
        <v>0.14000000000000001</v>
      </c>
    </row>
    <row r="74" spans="1:6" ht="18.75">
      <c r="A74" s="26" t="s">
        <v>23</v>
      </c>
      <c r="B74" s="16">
        <f>SUM(B69:B73)</f>
        <v>412</v>
      </c>
      <c r="C74" s="27">
        <f t="shared" ref="C74" si="21">SUM(C69:C73)</f>
        <v>208</v>
      </c>
      <c r="D74" s="16">
        <f t="shared" si="20"/>
        <v>620</v>
      </c>
    </row>
    <row r="75" spans="1:6" ht="18.75">
      <c r="A75" s="31" t="s">
        <v>15</v>
      </c>
      <c r="B75" s="29">
        <f>B74/D74</f>
        <v>0.66</v>
      </c>
      <c r="C75" s="67">
        <f>C74/D74</f>
        <v>0.34</v>
      </c>
      <c r="D75" s="22">
        <f>+B75+C75</f>
        <v>1</v>
      </c>
    </row>
    <row r="76" spans="1:6" ht="15.75" thickBot="1"/>
    <row r="77" spans="1:6" ht="15.75" thickBot="1">
      <c r="A77" s="87" t="s">
        <v>52</v>
      </c>
      <c r="B77" s="88"/>
      <c r="C77" s="89"/>
      <c r="D77" s="1"/>
    </row>
    <row r="78" spans="1:6" ht="15.75">
      <c r="A78" s="5" t="s">
        <v>1</v>
      </c>
      <c r="B78" s="4" t="s">
        <v>18</v>
      </c>
      <c r="C78" s="34" t="s">
        <v>19</v>
      </c>
      <c r="D78" s="9" t="s">
        <v>8</v>
      </c>
      <c r="E78" s="64" t="s">
        <v>18</v>
      </c>
      <c r="F78" s="65" t="s">
        <v>19</v>
      </c>
    </row>
    <row r="79" spans="1:6" ht="18.75">
      <c r="A79" s="6" t="s">
        <v>53</v>
      </c>
      <c r="B79" s="36">
        <v>82</v>
      </c>
      <c r="C79" s="37">
        <v>42</v>
      </c>
      <c r="D79" s="10">
        <f>B79+C79</f>
        <v>124</v>
      </c>
      <c r="E79" s="66">
        <f t="shared" ref="E79:E83" si="22">B79/D79</f>
        <v>0.66</v>
      </c>
      <c r="F79" s="66">
        <f t="shared" ref="F79:F83" si="23">C79/D79</f>
        <v>0.34</v>
      </c>
    </row>
    <row r="80" spans="1:6" ht="18.75">
      <c r="A80" s="6" t="s">
        <v>74</v>
      </c>
      <c r="B80" s="36">
        <v>22</v>
      </c>
      <c r="C80" s="37">
        <v>102</v>
      </c>
      <c r="D80" s="10">
        <f t="shared" ref="D80:D84" si="24">B80+C80</f>
        <v>124</v>
      </c>
      <c r="E80" s="66">
        <f t="shared" si="22"/>
        <v>0.18</v>
      </c>
      <c r="F80" s="66">
        <f t="shared" si="23"/>
        <v>0.82</v>
      </c>
    </row>
    <row r="81" spans="1:6" ht="18.75">
      <c r="A81" s="6" t="s">
        <v>55</v>
      </c>
      <c r="B81" s="36">
        <v>80</v>
      </c>
      <c r="C81" s="37">
        <v>44</v>
      </c>
      <c r="D81" s="10">
        <f t="shared" si="24"/>
        <v>124</v>
      </c>
      <c r="E81" s="66">
        <f t="shared" si="22"/>
        <v>0.65</v>
      </c>
      <c r="F81" s="66">
        <f t="shared" si="23"/>
        <v>0.35</v>
      </c>
    </row>
    <row r="82" spans="1:6" ht="18.75">
      <c r="A82" s="6" t="s">
        <v>56</v>
      </c>
      <c r="B82" s="36">
        <v>36</v>
      </c>
      <c r="C82" s="37">
        <v>88</v>
      </c>
      <c r="D82" s="10">
        <f t="shared" si="24"/>
        <v>124</v>
      </c>
      <c r="E82" s="66">
        <f t="shared" si="22"/>
        <v>0.28999999999999998</v>
      </c>
      <c r="F82" s="66">
        <f t="shared" si="23"/>
        <v>0.71</v>
      </c>
    </row>
    <row r="83" spans="1:6" ht="18.75">
      <c r="A83" s="6" t="s">
        <v>57</v>
      </c>
      <c r="B83" s="38">
        <v>44</v>
      </c>
      <c r="C83" s="39">
        <v>80</v>
      </c>
      <c r="D83" s="10">
        <f t="shared" si="24"/>
        <v>124</v>
      </c>
      <c r="E83" s="66">
        <f t="shared" si="22"/>
        <v>0.35</v>
      </c>
      <c r="F83" s="66">
        <f t="shared" si="23"/>
        <v>0.65</v>
      </c>
    </row>
    <row r="84" spans="1:6" ht="18.75">
      <c r="A84" s="8" t="s">
        <v>23</v>
      </c>
      <c r="B84" s="16">
        <f>SUM(B79:B83)</f>
        <v>264</v>
      </c>
      <c r="C84" s="16">
        <f>SUM(C79:C83)</f>
        <v>356</v>
      </c>
      <c r="D84" s="16">
        <f t="shared" si="24"/>
        <v>620</v>
      </c>
    </row>
    <row r="85" spans="1:6" ht="18.75">
      <c r="A85" s="31" t="s">
        <v>15</v>
      </c>
      <c r="B85" s="29">
        <f>B84/D84</f>
        <v>0.43</v>
      </c>
      <c r="C85" s="67">
        <f>C84/D84</f>
        <v>0.56999999999999995</v>
      </c>
      <c r="D85" s="22">
        <f>+B85+C85</f>
        <v>1</v>
      </c>
    </row>
    <row r="86" spans="1:6" ht="15.75" thickBot="1"/>
    <row r="87" spans="1:6" ht="15.75" thickBot="1">
      <c r="A87" s="87" t="s">
        <v>59</v>
      </c>
      <c r="B87" s="88"/>
      <c r="C87" s="89"/>
      <c r="D87" s="1"/>
    </row>
    <row r="88" spans="1:6" ht="15.75">
      <c r="A88" s="5" t="s">
        <v>1</v>
      </c>
      <c r="B88" s="4" t="s">
        <v>18</v>
      </c>
      <c r="C88" s="34" t="s">
        <v>19</v>
      </c>
      <c r="D88" s="9" t="s">
        <v>8</v>
      </c>
      <c r="E88" s="64" t="s">
        <v>18</v>
      </c>
      <c r="F88" s="65" t="s">
        <v>19</v>
      </c>
    </row>
    <row r="89" spans="1:6" ht="30">
      <c r="A89" s="6" t="s">
        <v>60</v>
      </c>
      <c r="B89" s="36">
        <v>121</v>
      </c>
      <c r="C89" s="37">
        <v>3</v>
      </c>
      <c r="D89" s="10">
        <f>B89+C89</f>
        <v>124</v>
      </c>
      <c r="E89" s="66">
        <f t="shared" ref="E89" si="25">B89/D89</f>
        <v>0.98</v>
      </c>
      <c r="F89" s="66">
        <f t="shared" ref="F89" si="26">C89/D89</f>
        <v>0.02</v>
      </c>
    </row>
    <row r="90" spans="1:6" ht="18.75">
      <c r="A90" s="8" t="s">
        <v>23</v>
      </c>
      <c r="B90" s="16">
        <v>110</v>
      </c>
      <c r="C90" s="16">
        <v>4</v>
      </c>
      <c r="D90" s="16">
        <f t="shared" ref="D90" si="27">B90+C90</f>
        <v>114</v>
      </c>
    </row>
    <row r="91" spans="1:6" ht="18.75">
      <c r="A91" s="31" t="s">
        <v>15</v>
      </c>
      <c r="B91" s="29">
        <f>B90/D90</f>
        <v>0.96</v>
      </c>
      <c r="C91" s="67">
        <f>C90/D90</f>
        <v>0.04</v>
      </c>
      <c r="D91" s="22">
        <f>+B91+C91</f>
        <v>1</v>
      </c>
    </row>
    <row r="93" spans="1:6" ht="15.75" thickBot="1"/>
    <row r="94" spans="1:6" ht="15.75" thickBot="1">
      <c r="A94" s="87" t="s">
        <v>61</v>
      </c>
      <c r="B94" s="88"/>
      <c r="C94" s="89"/>
      <c r="D94" s="1"/>
    </row>
    <row r="95" spans="1:6" ht="15.75">
      <c r="A95" s="5" t="s">
        <v>1</v>
      </c>
      <c r="B95" s="4" t="s">
        <v>18</v>
      </c>
      <c r="C95" s="34" t="s">
        <v>19</v>
      </c>
      <c r="D95" s="9" t="s">
        <v>8</v>
      </c>
      <c r="E95" s="64" t="s">
        <v>18</v>
      </c>
      <c r="F95" s="65" t="s">
        <v>19</v>
      </c>
    </row>
    <row r="96" spans="1:6" ht="30">
      <c r="A96" s="6" t="s">
        <v>62</v>
      </c>
      <c r="B96" s="36">
        <v>75</v>
      </c>
      <c r="C96" s="37">
        <v>49</v>
      </c>
      <c r="D96" s="10">
        <f>+B96+C96</f>
        <v>124</v>
      </c>
      <c r="E96" s="66">
        <f t="shared" ref="E96:E98" si="28">B96/D96</f>
        <v>0.6</v>
      </c>
      <c r="F96" s="66">
        <f t="shared" ref="F96:F98" si="29">C96/D96</f>
        <v>0.4</v>
      </c>
    </row>
    <row r="97" spans="1:6" ht="18.75">
      <c r="A97" s="6" t="s">
        <v>63</v>
      </c>
      <c r="B97" s="36">
        <v>58</v>
      </c>
      <c r="C97" s="37">
        <v>66</v>
      </c>
      <c r="D97" s="10">
        <f t="shared" ref="D97:D98" si="30">+B97+C97</f>
        <v>124</v>
      </c>
      <c r="E97" s="66">
        <f t="shared" si="28"/>
        <v>0.47</v>
      </c>
      <c r="F97" s="66">
        <f t="shared" si="29"/>
        <v>0.53</v>
      </c>
    </row>
    <row r="98" spans="1:6" ht="18.75">
      <c r="A98" s="6" t="s">
        <v>64</v>
      </c>
      <c r="B98" s="36">
        <v>59</v>
      </c>
      <c r="C98" s="37">
        <v>65</v>
      </c>
      <c r="D98" s="10">
        <f t="shared" si="30"/>
        <v>124</v>
      </c>
      <c r="E98" s="66">
        <f t="shared" si="28"/>
        <v>0.48</v>
      </c>
      <c r="F98" s="66">
        <f t="shared" si="29"/>
        <v>0.52</v>
      </c>
    </row>
    <row r="99" spans="1:6" ht="18.75">
      <c r="A99" s="26" t="s">
        <v>23</v>
      </c>
      <c r="B99" s="16">
        <f>SUM(B96:B98)</f>
        <v>192</v>
      </c>
      <c r="C99" s="27">
        <f>SUM(C96:C98)</f>
        <v>180</v>
      </c>
      <c r="D99" s="16">
        <f t="shared" ref="D99" si="31">B99+C99</f>
        <v>372</v>
      </c>
    </row>
    <row r="100" spans="1:6" ht="18.75">
      <c r="A100" s="31" t="s">
        <v>15</v>
      </c>
      <c r="B100" s="53">
        <f>B99/$D$99</f>
        <v>0.52</v>
      </c>
      <c r="C100" s="29">
        <f>C99/$D$99</f>
        <v>0.48</v>
      </c>
      <c r="D100" s="22">
        <f>B100+C100</f>
        <v>1</v>
      </c>
    </row>
    <row r="101" spans="1:6" ht="15.75" thickBot="1"/>
    <row r="102" spans="1:6" ht="15.75" thickBot="1">
      <c r="A102" s="87" t="s">
        <v>65</v>
      </c>
      <c r="B102" s="88"/>
      <c r="C102" s="89"/>
      <c r="D102" s="1"/>
    </row>
    <row r="103" spans="1:6" ht="15.75">
      <c r="A103" s="5" t="s">
        <v>1</v>
      </c>
      <c r="B103" s="4" t="s">
        <v>18</v>
      </c>
      <c r="C103" s="34" t="s">
        <v>19</v>
      </c>
      <c r="D103" s="9" t="s">
        <v>8</v>
      </c>
    </row>
    <row r="104" spans="1:6" ht="30">
      <c r="A104" s="6" t="s">
        <v>66</v>
      </c>
      <c r="B104" s="36">
        <v>94</v>
      </c>
      <c r="C104" s="37">
        <v>30</v>
      </c>
      <c r="D104" s="10">
        <f>+B104+C104</f>
        <v>124</v>
      </c>
    </row>
    <row r="105" spans="1:6" ht="18.75">
      <c r="A105" s="6" t="s">
        <v>67</v>
      </c>
      <c r="B105" s="36">
        <v>81</v>
      </c>
      <c r="C105" s="37">
        <v>43</v>
      </c>
      <c r="D105" s="10">
        <f>+B105+C105</f>
        <v>124</v>
      </c>
    </row>
    <row r="106" spans="1:6" ht="18.75">
      <c r="A106" s="26" t="s">
        <v>23</v>
      </c>
      <c r="B106" s="16">
        <f>SUM(B104:B105)</f>
        <v>175</v>
      </c>
      <c r="C106" s="27">
        <f>SUM(C104:C105)</f>
        <v>73</v>
      </c>
      <c r="D106" s="16">
        <f t="shared" ref="D106" si="32">B106+C106</f>
        <v>248</v>
      </c>
    </row>
    <row r="107" spans="1:6" ht="18.75">
      <c r="A107" s="31" t="s">
        <v>15</v>
      </c>
      <c r="B107" s="28">
        <f>B106/$D$106</f>
        <v>0.7056</v>
      </c>
      <c r="C107" s="28">
        <f>C106/$D$106</f>
        <v>0.2944</v>
      </c>
      <c r="D107" s="22">
        <f>B107+C107</f>
        <v>1</v>
      </c>
    </row>
    <row r="108" spans="1:6" ht="18.75">
      <c r="A108" s="79" t="s">
        <v>68</v>
      </c>
      <c r="B108" s="28">
        <f>B104/$D$104</f>
        <v>0.7581</v>
      </c>
      <c r="C108" s="28">
        <f>C104/$D$104</f>
        <v>0.2419</v>
      </c>
      <c r="D108" s="22">
        <f t="shared" ref="D108:D109" si="33">B108+C108</f>
        <v>1</v>
      </c>
    </row>
    <row r="109" spans="1:6" ht="18.75">
      <c r="A109" s="3" t="s">
        <v>75</v>
      </c>
      <c r="B109" s="28">
        <f>B105/$D$105</f>
        <v>0.6532</v>
      </c>
      <c r="C109" s="28">
        <f>C105/$D$105</f>
        <v>0.3468</v>
      </c>
      <c r="D109" s="22">
        <f t="shared" si="33"/>
        <v>1</v>
      </c>
    </row>
    <row r="111" spans="1:6" ht="15.75" thickBot="1"/>
    <row r="112" spans="1:6" ht="15.75" thickBot="1">
      <c r="A112" s="87" t="s">
        <v>69</v>
      </c>
      <c r="B112" s="88"/>
      <c r="C112" s="89"/>
      <c r="D112" s="1"/>
    </row>
    <row r="113" spans="1:4" ht="15.75">
      <c r="A113" s="5" t="s">
        <v>1</v>
      </c>
      <c r="B113" s="4" t="s">
        <v>18</v>
      </c>
      <c r="C113" s="34" t="s">
        <v>19</v>
      </c>
      <c r="D113" s="9" t="s">
        <v>8</v>
      </c>
    </row>
    <row r="114" spans="1:4" ht="18.75">
      <c r="A114" s="6" t="s">
        <v>70</v>
      </c>
      <c r="B114" s="36">
        <v>37</v>
      </c>
      <c r="C114" s="37">
        <v>87</v>
      </c>
      <c r="D114" s="10">
        <f>+B114+C114</f>
        <v>124</v>
      </c>
    </row>
    <row r="115" spans="1:4" ht="18.75">
      <c r="A115" s="31" t="s">
        <v>15</v>
      </c>
      <c r="B115" s="29">
        <f>B114/$D$114</f>
        <v>0.3</v>
      </c>
      <c r="C115" s="29">
        <f>C114/$D$114</f>
        <v>0.7</v>
      </c>
      <c r="D115" s="22">
        <f>B115+C115</f>
        <v>1</v>
      </c>
    </row>
    <row r="118" spans="1:4">
      <c r="B118">
        <v>1248</v>
      </c>
      <c r="C118">
        <v>100</v>
      </c>
    </row>
    <row r="119" spans="1:4">
      <c r="B119">
        <v>124</v>
      </c>
      <c r="C119" s="86">
        <f>+B119*C118/B118</f>
        <v>10</v>
      </c>
    </row>
  </sheetData>
  <mergeCells count="15">
    <mergeCell ref="A112:C112"/>
    <mergeCell ref="A87:C87"/>
    <mergeCell ref="A94:C94"/>
    <mergeCell ref="A102:C102"/>
    <mergeCell ref="A1:C1"/>
    <mergeCell ref="A6:C6"/>
    <mergeCell ref="A11:C11"/>
    <mergeCell ref="A77:C77"/>
    <mergeCell ref="A16:C16"/>
    <mergeCell ref="A30:C30"/>
    <mergeCell ref="A41:C41"/>
    <mergeCell ref="A50:C50"/>
    <mergeCell ref="A61:C61"/>
    <mergeCell ref="A67:C67"/>
    <mergeCell ref="A24:C24"/>
  </mergeCells>
  <printOptions horizontalCentered="1"/>
  <pageMargins left="0.9055118110236221" right="0.70866141732283472" top="0.74803149606299213" bottom="0.74803149606299213" header="0.31496062992125984" footer="0.31496062992125984"/>
  <pageSetup scale="60" orientation="landscape" horizontalDpi="4294967294" verticalDpi="4294967294"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7" ma:contentTypeDescription="Crear nuevo documento." ma:contentTypeScope="" ma:versionID="7c96d5c2c052b4fa9a05010ec900c90b">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a4e3bef51de95d2b9fc8869f3825d110"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ac5ad71-6e95-4234-9a80-b96029d140ac}" ma:internalName="TaxCatchAll" ma:showField="CatchAllData" ma:web="daaf9afd-fd36-408d-b218-652a4a0b02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3acb01-3677-47bc-9f74-3e3f9815da0f">
      <Terms xmlns="http://schemas.microsoft.com/office/infopath/2007/PartnerControls"/>
    </lcf76f155ced4ddcb4097134ff3c332f>
    <TaxCatchAll xmlns="daaf9afd-fd36-408d-b218-652a4a0b0200" xsi:nil="true"/>
  </documentManagement>
</p:properties>
</file>

<file path=customXml/itemProps1.xml><?xml version="1.0" encoding="utf-8"?>
<ds:datastoreItem xmlns:ds="http://schemas.openxmlformats.org/officeDocument/2006/customXml" ds:itemID="{164CFBC1-303A-48D9-95F6-DA69F255F56B}"/>
</file>

<file path=customXml/itemProps2.xml><?xml version="1.0" encoding="utf-8"?>
<ds:datastoreItem xmlns:ds="http://schemas.openxmlformats.org/officeDocument/2006/customXml" ds:itemID="{5C999EA1-C075-41DF-B16F-F1CF44884F55}"/>
</file>

<file path=customXml/itemProps3.xml><?xml version="1.0" encoding="utf-8"?>
<ds:datastoreItem xmlns:ds="http://schemas.openxmlformats.org/officeDocument/2006/customXml" ds:itemID="{5440C643-31E4-45C5-93F5-D4955164053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Angela Stella Duarte Gutierrez</cp:lastModifiedBy>
  <cp:revision/>
  <dcterms:created xsi:type="dcterms:W3CDTF">2006-09-16T00:00:00Z</dcterms:created>
  <dcterms:modified xsi:type="dcterms:W3CDTF">2023-07-21T21:50:03Z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ediaServiceImageTags">
    <vt:lpwstr/>
  </property>
</Properties>
</file>