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14"/>
  <workbookPr/>
  <mc:AlternateContent xmlns:mc="http://schemas.openxmlformats.org/markup-compatibility/2006">
    <mc:Choice Requires="x15">
      <x15ac:absPath xmlns:x15ac="http://schemas.microsoft.com/office/spreadsheetml/2010/11/ac" url="https://etbcsj-my.sharepoint.com/personal/mantenimientomed02_cendoj_ramajudicial_gov_co/Documents/Users/fmartino/Desktop/"/>
    </mc:Choice>
  </mc:AlternateContent>
  <xr:revisionPtr revIDLastSave="217" documentId="11_18CF683540FFAC0554FE93E3E9ADC3762CBBBBC6" xr6:coauthVersionLast="47" xr6:coauthVersionMax="47" xr10:uidLastSave="{6FF05703-B6E3-4CC0-804E-C5342A7B62AC}"/>
  <bookViews>
    <workbookView xWindow="0" yWindow="0" windowWidth="24000" windowHeight="987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6" i="1"/>
  <c r="L15" i="1"/>
  <c r="L13" i="1"/>
  <c r="L12" i="1"/>
  <c r="L11" i="1"/>
  <c r="L8" i="1"/>
  <c r="L7" i="1"/>
  <c r="L6" i="1"/>
  <c r="L5" i="1"/>
  <c r="L10" i="1"/>
  <c r="K5" i="1"/>
  <c r="K18" i="1"/>
  <c r="I13" i="1"/>
  <c r="I15" i="1"/>
  <c r="I12" i="1"/>
  <c r="I11" i="1"/>
  <c r="I10" i="1"/>
  <c r="I8" i="1"/>
  <c r="I7" i="1"/>
  <c r="I6" i="1"/>
  <c r="I5" i="1"/>
  <c r="G5" i="1"/>
  <c r="M5" i="1" s="1"/>
  <c r="K11" i="1"/>
  <c r="K12" i="1"/>
  <c r="K13" i="1"/>
  <c r="K10" i="1"/>
  <c r="K6" i="1"/>
  <c r="K7" i="1"/>
  <c r="K8" i="1"/>
  <c r="G18" i="1"/>
  <c r="G16" i="1"/>
  <c r="G15" i="1"/>
  <c r="G11" i="1"/>
  <c r="M11" i="1" s="1"/>
  <c r="G12" i="1"/>
  <c r="M12" i="1" s="1"/>
  <c r="G13" i="1"/>
  <c r="M13" i="1" s="1"/>
  <c r="G10" i="1"/>
  <c r="M10" i="1" s="1"/>
  <c r="G6" i="1"/>
  <c r="M6" i="1" s="1"/>
  <c r="G7" i="1"/>
  <c r="M7" i="1" s="1"/>
  <c r="G8" i="1"/>
  <c r="M8" i="1" s="1"/>
  <c r="F20" i="1" l="1"/>
  <c r="I18" i="1"/>
  <c r="K16" i="1"/>
  <c r="K15" i="1"/>
  <c r="J20" i="1" s="1"/>
  <c r="I16" i="1"/>
  <c r="H20" i="1" l="1"/>
  <c r="M18" i="1"/>
  <c r="J21" i="1"/>
  <c r="J22" i="1" s="1"/>
  <c r="F21" i="1"/>
  <c r="F22" i="1"/>
  <c r="M16" i="1"/>
  <c r="M15" i="1"/>
  <c r="L20" i="1" s="1"/>
  <c r="L21" i="1" s="1"/>
  <c r="H21" i="1" l="1"/>
  <c r="H22" i="1" s="1"/>
  <c r="L22" i="1" l="1"/>
</calcChain>
</file>

<file path=xl/sharedStrings.xml><?xml version="1.0" encoding="utf-8"?>
<sst xmlns="http://schemas.openxmlformats.org/spreadsheetml/2006/main" count="62" uniqueCount="42">
  <si>
    <t xml:space="preserve">DESCRIPCIÓN </t>
  </si>
  <si>
    <t>COTIZACIÓN 1</t>
  </si>
  <si>
    <t>COTIZACIÓN 2</t>
  </si>
  <si>
    <t>COTIZACIÓN 3</t>
  </si>
  <si>
    <t>PROMEDIO</t>
  </si>
  <si>
    <t>EDIFICIO JOSÉ FÉLIX DE RESTREPO (CRA 52 N° 42 - 73 MEDELLIN, ANTIOQUIA)</t>
  </si>
  <si>
    <t>ÍTEM</t>
  </si>
  <si>
    <t>UNIDAD</t>
  </si>
  <si>
    <t>CANTIDAD</t>
  </si>
  <si>
    <t># SERVICIOS</t>
  </si>
  <si>
    <t>VALOR UNITARIO ANTES DE IVA</t>
  </si>
  <si>
    <t xml:space="preserve">VALOR TOTAL </t>
  </si>
  <si>
    <t xml:space="preserve">Limpieza y desinfección de Tanque (A= 2.75m; L= 12.20m; H= 3.2m) de almacenamiento de agua para consumo humano: capacidad aproximada de 107 m3. </t>
  </si>
  <si>
    <t>Und</t>
  </si>
  <si>
    <t xml:space="preserve">Limpieza y desinfección de Tanque (A= 3m; L= 7m; H=2.10m) de almacenamiento de agua para consumo humano: capacidad aproximada de 44  m3. </t>
  </si>
  <si>
    <t>Limpieza y desinfección de Pozo séptico (A= 1.2m; L= 1.25m; H= 2m): capacidad aproximada de 3 m3.</t>
  </si>
  <si>
    <t>Análisis microbiológico y fisicoquímico del agua para consumo humano (3 muestreos-análisis completo).</t>
  </si>
  <si>
    <t>EDIFICIO HORACIO MONTOYA GIL (CALLE 14 N° 48 - 32 MEDELLIN, ANTIOQUIA)</t>
  </si>
  <si>
    <t xml:space="preserve">Limpieza y desinfección de Tanque (A=2.5m; L=5m; H=2m) de almacenamiento de agua para consumo humano: capacidad aproximada de 25 m3. </t>
  </si>
  <si>
    <t>Limpieza y desinfección de Tanque de aguas lluvias (A=2m; L=2m; H=1.5m) :capacidad aproximada de 6 m3.</t>
  </si>
  <si>
    <t>Limpieza y desinfección de Pozo séptico (A=1.5m; L=1.4m; H=1.5m): capacidad aproximada de 3.5 m3.</t>
  </si>
  <si>
    <t>EDIFICIO JOSÉ HERNÁNDEZ ARBELAEZ (CARRERA 47 N° 60 - 50 RIONEGRO, ANTIOQUIA)</t>
  </si>
  <si>
    <t>Limpieza y desinfección de Tanque de aguas lluvias (A= 2.65 m; L= 3.90 m; H= 2.70 m): capacidad aproximada de 28 m3.</t>
  </si>
  <si>
    <t>Análisis microbiológico y fisicoquímico del agua para consumo humano (1 muestreo-análisis completo).</t>
  </si>
  <si>
    <t>EDIFICIO ÁLVARO MEDINA OCHOA (CARRERA 43 N°38 SUR 42 ENVIGADO, ANTIOQUIA)</t>
  </si>
  <si>
    <t>TOTAL</t>
  </si>
  <si>
    <t>SUBTOTAL</t>
  </si>
  <si>
    <t>IVA</t>
  </si>
  <si>
    <t>NOMBRE DE LA EMPRESA</t>
  </si>
  <si>
    <t>EMSIC</t>
  </si>
  <si>
    <t>T&amp;C INGENIEROS</t>
  </si>
  <si>
    <t>ZER INGENIERIA S.A.S</t>
  </si>
  <si>
    <t xml:space="preserve"> NIT:</t>
  </si>
  <si>
    <t>900277518-7</t>
  </si>
  <si>
    <t>900569549-9</t>
  </si>
  <si>
    <t>900397883-5</t>
  </si>
  <si>
    <t>NOMBRE DEL REPRESENTANTE LEGAL:</t>
  </si>
  <si>
    <t xml:space="preserve">JAIRO ALFONSO FIGUEROA </t>
  </si>
  <si>
    <t>CAMILO ANDRES BAUTISTA</t>
  </si>
  <si>
    <t>JHOJAN EDGARDO ZARATE</t>
  </si>
  <si>
    <t>DATOS DE CONTACTO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</si>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</sst>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;[Red]\-&quot;$&quot;\ #,##0"/>
    <numFmt numFmtId="165" formatCode="&quot;$&quot;\ #,##0.00;[Red]\-&quot;$&quot;\ #,##0.00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justify" vertical="justify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 wrapText="1"/>
    </xf>
    <xf numFmtId="164" fontId="5" fillId="0" borderId="0" xfId="0" applyNumberFormat="1" applyFont="1"/>
    <xf numFmtId="165" fontId="0" fillId="0" borderId="0" xfId="0" applyNumberFormat="1"/>
    <xf numFmtId="164" fontId="4" fillId="0" borderId="5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13" xfId="0" applyNumberFormat="1" applyFont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164" fontId="4" fillId="0" borderId="11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164" fontId="4" fillId="0" borderId="8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8" fillId="0" borderId="2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1"/>
  <sheetViews>
    <sheetView tabSelected="1" topLeftCell="A10" workbookViewId="0">
      <selection activeCell="Q19" sqref="Q19"/>
    </sheetView>
  </sheetViews>
  <sheetFormatPr defaultColWidth="11.42578125" defaultRowHeight="15"/>
  <cols>
    <col min="1" max="1" width="11.7109375" bestFit="1" customWidth="1"/>
    <col min="2" max="2" width="28.5703125" customWidth="1"/>
    <col min="4" max="5" width="11.7109375" bestFit="1" customWidth="1"/>
    <col min="6" max="6" width="11.7109375" customWidth="1"/>
    <col min="7" max="7" width="16.140625" customWidth="1"/>
    <col min="8" max="8" width="11.5703125" customWidth="1"/>
    <col min="9" max="9" width="13.85546875" customWidth="1"/>
    <col min="10" max="10" width="11.5703125" customWidth="1"/>
    <col min="11" max="11" width="13.7109375" customWidth="1"/>
    <col min="12" max="12" width="12" customWidth="1"/>
    <col min="13" max="15" width="11.42578125" customWidth="1"/>
  </cols>
  <sheetData>
    <row r="2" spans="1:15" ht="15.75" customHeight="1">
      <c r="A2" s="1"/>
      <c r="B2" s="51" t="s">
        <v>0</v>
      </c>
      <c r="C2" s="51"/>
      <c r="D2" s="51"/>
      <c r="E2" s="51"/>
      <c r="F2" s="48" t="s">
        <v>1</v>
      </c>
      <c r="G2" s="48"/>
      <c r="H2" s="49" t="s">
        <v>2</v>
      </c>
      <c r="I2" s="49"/>
      <c r="J2" s="50" t="s">
        <v>3</v>
      </c>
      <c r="K2" s="50"/>
      <c r="L2" s="52" t="s">
        <v>4</v>
      </c>
      <c r="M2" s="52"/>
    </row>
    <row r="3" spans="1:15" s="4" customFormat="1" ht="27.75" customHeight="1">
      <c r="A3" s="36" t="s">
        <v>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8"/>
    </row>
    <row r="4" spans="1:15" s="6" customFormat="1" ht="41.25">
      <c r="A4" s="5" t="s">
        <v>6</v>
      </c>
      <c r="B4" s="5" t="s">
        <v>0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10</v>
      </c>
      <c r="I4" s="5" t="s">
        <v>11</v>
      </c>
      <c r="J4" s="5" t="s">
        <v>10</v>
      </c>
      <c r="K4" s="5" t="s">
        <v>11</v>
      </c>
      <c r="L4" s="5" t="s">
        <v>10</v>
      </c>
      <c r="M4" s="5" t="s">
        <v>11</v>
      </c>
    </row>
    <row r="5" spans="1:15" s="4" customFormat="1" ht="56.25" customHeight="1">
      <c r="A5" s="7">
        <v>1</v>
      </c>
      <c r="B5" s="2" t="s">
        <v>12</v>
      </c>
      <c r="C5" s="7" t="s">
        <v>13</v>
      </c>
      <c r="D5" s="7">
        <v>2</v>
      </c>
      <c r="E5" s="7">
        <v>3</v>
      </c>
      <c r="F5" s="9">
        <v>750000</v>
      </c>
      <c r="G5" s="9">
        <f>F5*D5*E5</f>
        <v>4500000</v>
      </c>
      <c r="H5" s="9">
        <v>980000</v>
      </c>
      <c r="I5" s="10">
        <f>(H5*D5)*E5</f>
        <v>5880000</v>
      </c>
      <c r="J5" s="9">
        <v>650000</v>
      </c>
      <c r="K5" s="9">
        <f>(J5*D5)*E5</f>
        <v>3900000</v>
      </c>
      <c r="L5" s="11">
        <f t="shared" ref="L5:L8" si="0">AVERAGE(F5,H5,J5)</f>
        <v>793333.33333333337</v>
      </c>
      <c r="M5" s="11">
        <f>(G5+I5+K5)/3</f>
        <v>4760000</v>
      </c>
      <c r="O5" s="13"/>
    </row>
    <row r="6" spans="1:15" s="4" customFormat="1" ht="51">
      <c r="A6" s="7">
        <v>2</v>
      </c>
      <c r="B6" s="3" t="s">
        <v>14</v>
      </c>
      <c r="C6" s="7" t="s">
        <v>13</v>
      </c>
      <c r="D6" s="7">
        <v>2</v>
      </c>
      <c r="E6" s="7">
        <v>3</v>
      </c>
      <c r="F6" s="9">
        <v>610000</v>
      </c>
      <c r="G6" s="9">
        <f t="shared" ref="G6:G18" si="1">F6*D6*E6</f>
        <v>3660000</v>
      </c>
      <c r="H6" s="9">
        <v>650000</v>
      </c>
      <c r="I6" s="10">
        <f>(H6*D6)*E6</f>
        <v>3900000</v>
      </c>
      <c r="J6" s="9">
        <v>450000</v>
      </c>
      <c r="K6" s="9">
        <f t="shared" ref="K6:K13" si="2">(J6*D6)*E6</f>
        <v>2700000</v>
      </c>
      <c r="L6" s="11">
        <f t="shared" si="0"/>
        <v>570000</v>
      </c>
      <c r="M6" s="11">
        <f>(G6+I6+K6)/3</f>
        <v>3420000</v>
      </c>
    </row>
    <row r="7" spans="1:15" s="4" customFormat="1" ht="30.75">
      <c r="A7" s="7">
        <v>3</v>
      </c>
      <c r="B7" s="3" t="s">
        <v>15</v>
      </c>
      <c r="C7" s="7" t="s">
        <v>13</v>
      </c>
      <c r="D7" s="7">
        <v>1</v>
      </c>
      <c r="E7" s="7">
        <v>3</v>
      </c>
      <c r="F7" s="9">
        <v>900000</v>
      </c>
      <c r="G7" s="9">
        <f t="shared" si="1"/>
        <v>2700000</v>
      </c>
      <c r="H7" s="9">
        <v>1100000</v>
      </c>
      <c r="I7" s="10">
        <f>(H7*D7)*E7</f>
        <v>3300000</v>
      </c>
      <c r="J7" s="9">
        <v>650000</v>
      </c>
      <c r="K7" s="9">
        <f t="shared" si="2"/>
        <v>1950000</v>
      </c>
      <c r="L7" s="11">
        <f t="shared" si="0"/>
        <v>883333.33333333337</v>
      </c>
      <c r="M7" s="11">
        <f>(G7+I7+K7)/3</f>
        <v>2650000</v>
      </c>
    </row>
    <row r="8" spans="1:15" s="4" customFormat="1" ht="30.75">
      <c r="A8" s="7">
        <v>4</v>
      </c>
      <c r="B8" s="2" t="s">
        <v>16</v>
      </c>
      <c r="C8" s="7" t="s">
        <v>13</v>
      </c>
      <c r="D8" s="7">
        <v>3</v>
      </c>
      <c r="E8" s="7">
        <v>9</v>
      </c>
      <c r="F8" s="9">
        <v>310000</v>
      </c>
      <c r="G8" s="9">
        <f t="shared" si="1"/>
        <v>8370000</v>
      </c>
      <c r="H8" s="9">
        <v>300000</v>
      </c>
      <c r="I8" s="12">
        <f>(H8*D8)*E8</f>
        <v>8100000</v>
      </c>
      <c r="J8" s="9">
        <v>450000</v>
      </c>
      <c r="K8" s="9">
        <f t="shared" si="2"/>
        <v>12150000</v>
      </c>
      <c r="L8" s="11">
        <f t="shared" si="0"/>
        <v>353333.33333333331</v>
      </c>
      <c r="M8" s="11">
        <f>(G8+I8+K8)/3</f>
        <v>9540000</v>
      </c>
    </row>
    <row r="9" spans="1:15" s="4" customFormat="1" ht="24.75" customHeight="1">
      <c r="A9" s="36" t="s">
        <v>17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8"/>
    </row>
    <row r="10" spans="1:15" s="4" customFormat="1" ht="77.25" customHeight="1">
      <c r="A10" s="7">
        <v>5</v>
      </c>
      <c r="B10" s="3" t="s">
        <v>18</v>
      </c>
      <c r="C10" s="7" t="s">
        <v>13</v>
      </c>
      <c r="D10" s="7">
        <v>2</v>
      </c>
      <c r="E10" s="7">
        <v>3</v>
      </c>
      <c r="F10" s="9">
        <v>610000</v>
      </c>
      <c r="G10" s="9">
        <f t="shared" si="1"/>
        <v>3660000</v>
      </c>
      <c r="H10" s="9">
        <v>620000</v>
      </c>
      <c r="I10" s="12">
        <f>(H10*D10)*E10</f>
        <v>3720000</v>
      </c>
      <c r="J10" s="9">
        <v>420000</v>
      </c>
      <c r="K10" s="9">
        <f t="shared" si="2"/>
        <v>2520000</v>
      </c>
      <c r="L10" s="11">
        <f>AVERAGE(F10,H10,J10)</f>
        <v>550000</v>
      </c>
      <c r="M10" s="11">
        <f>(G10+I10+K10)/3</f>
        <v>3300000</v>
      </c>
    </row>
    <row r="11" spans="1:15" s="4" customFormat="1" ht="36" customHeight="1">
      <c r="A11" s="7">
        <v>6</v>
      </c>
      <c r="B11" s="2" t="s">
        <v>19</v>
      </c>
      <c r="C11" s="7" t="s">
        <v>13</v>
      </c>
      <c r="D11" s="7">
        <v>1</v>
      </c>
      <c r="E11" s="7">
        <v>3</v>
      </c>
      <c r="F11" s="9">
        <v>350000</v>
      </c>
      <c r="G11" s="9">
        <f t="shared" si="1"/>
        <v>1050000</v>
      </c>
      <c r="H11" s="9">
        <v>450000</v>
      </c>
      <c r="I11" s="12">
        <f>(H11*D11)*E11</f>
        <v>1350000</v>
      </c>
      <c r="J11" s="9">
        <v>320000</v>
      </c>
      <c r="K11" s="9">
        <f t="shared" si="2"/>
        <v>960000</v>
      </c>
      <c r="L11" s="11">
        <f t="shared" ref="L11:L13" si="3">AVERAGE(F11,H11,J11)</f>
        <v>373333.33333333331</v>
      </c>
      <c r="M11" s="11">
        <f>(G11+I11+K11)/3</f>
        <v>1120000</v>
      </c>
    </row>
    <row r="12" spans="1:15" s="4" customFormat="1" ht="30.75">
      <c r="A12" s="7">
        <v>7</v>
      </c>
      <c r="B12" s="2" t="s">
        <v>20</v>
      </c>
      <c r="C12" s="7" t="s">
        <v>13</v>
      </c>
      <c r="D12" s="7">
        <v>1</v>
      </c>
      <c r="E12" s="7">
        <v>3</v>
      </c>
      <c r="F12" s="9">
        <v>800000</v>
      </c>
      <c r="G12" s="9">
        <f t="shared" si="1"/>
        <v>2400000</v>
      </c>
      <c r="H12" s="9">
        <v>980000</v>
      </c>
      <c r="I12" s="12">
        <f>(H12*D12)*E12</f>
        <v>2940000</v>
      </c>
      <c r="J12" s="9">
        <v>650000</v>
      </c>
      <c r="K12" s="9">
        <f t="shared" si="2"/>
        <v>1950000</v>
      </c>
      <c r="L12" s="11">
        <f t="shared" si="3"/>
        <v>810000</v>
      </c>
      <c r="M12" s="11">
        <f>(G12+I12+K12)/3</f>
        <v>2430000</v>
      </c>
    </row>
    <row r="13" spans="1:15" s="4" customFormat="1" ht="30.75">
      <c r="A13" s="7">
        <v>8</v>
      </c>
      <c r="B13" s="2" t="s">
        <v>16</v>
      </c>
      <c r="C13" s="7" t="s">
        <v>13</v>
      </c>
      <c r="D13" s="7">
        <v>3</v>
      </c>
      <c r="E13" s="7">
        <v>9</v>
      </c>
      <c r="F13" s="9">
        <v>310000</v>
      </c>
      <c r="G13" s="9">
        <f t="shared" si="1"/>
        <v>8370000</v>
      </c>
      <c r="H13" s="9">
        <v>300000</v>
      </c>
      <c r="I13" s="12">
        <f>(H13*D13)*E13</f>
        <v>8100000</v>
      </c>
      <c r="J13" s="9">
        <v>450000</v>
      </c>
      <c r="K13" s="9">
        <f t="shared" si="2"/>
        <v>12150000</v>
      </c>
      <c r="L13" s="11">
        <f t="shared" si="3"/>
        <v>353333.33333333331</v>
      </c>
      <c r="M13" s="11">
        <f>(G13+I13+K13)/3</f>
        <v>9540000</v>
      </c>
    </row>
    <row r="14" spans="1:15" s="4" customFormat="1" ht="31.5" customHeight="1">
      <c r="A14" s="36" t="s">
        <v>21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40"/>
    </row>
    <row r="15" spans="1:15" s="4" customFormat="1" ht="53.25" customHeight="1">
      <c r="A15" s="7">
        <v>9</v>
      </c>
      <c r="B15" s="2" t="s">
        <v>22</v>
      </c>
      <c r="C15" s="7" t="s">
        <v>13</v>
      </c>
      <c r="D15" s="7">
        <v>1</v>
      </c>
      <c r="E15" s="7">
        <v>3</v>
      </c>
      <c r="F15" s="9">
        <v>610000</v>
      </c>
      <c r="G15" s="9">
        <f t="shared" si="1"/>
        <v>1830000</v>
      </c>
      <c r="H15" s="9">
        <v>650000</v>
      </c>
      <c r="I15" s="12">
        <f>(H15*D15)*E15</f>
        <v>1950000</v>
      </c>
      <c r="J15" s="9">
        <v>490200</v>
      </c>
      <c r="K15" s="10">
        <f t="shared" ref="K15:K16" si="4">(J15*D15)*E15</f>
        <v>1470600</v>
      </c>
      <c r="L15" s="11">
        <f t="shared" ref="L15:L16" si="5">AVERAGE(F15,H15,J15)</f>
        <v>583400</v>
      </c>
      <c r="M15" s="11">
        <f t="shared" ref="M15:M16" si="6">(G15+I15+K15)/3</f>
        <v>1750200</v>
      </c>
    </row>
    <row r="16" spans="1:15" s="4" customFormat="1" ht="36" customHeight="1">
      <c r="A16" s="7">
        <v>10</v>
      </c>
      <c r="B16" s="2" t="s">
        <v>23</v>
      </c>
      <c r="C16" s="7" t="s">
        <v>13</v>
      </c>
      <c r="D16" s="7">
        <v>1</v>
      </c>
      <c r="E16" s="7">
        <v>4</v>
      </c>
      <c r="F16" s="9">
        <v>310000</v>
      </c>
      <c r="G16" s="9">
        <f t="shared" si="1"/>
        <v>1240000</v>
      </c>
      <c r="H16" s="9">
        <v>300000</v>
      </c>
      <c r="I16" s="12">
        <f t="shared" ref="I6:I18" si="7">(H16*D16)*E16</f>
        <v>1200000</v>
      </c>
      <c r="J16" s="9">
        <v>450000</v>
      </c>
      <c r="K16" s="10">
        <f t="shared" si="4"/>
        <v>1800000</v>
      </c>
      <c r="L16" s="11">
        <f t="shared" si="5"/>
        <v>353333.33333333331</v>
      </c>
      <c r="M16" s="11">
        <f t="shared" si="6"/>
        <v>1413333.3333333333</v>
      </c>
    </row>
    <row r="17" spans="1:13" s="4" customFormat="1" ht="39.75" customHeight="1">
      <c r="A17" s="36" t="s">
        <v>24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2"/>
    </row>
    <row r="18" spans="1:13" s="4" customFormat="1" ht="30.75">
      <c r="A18" s="7">
        <v>11</v>
      </c>
      <c r="B18" s="2" t="s">
        <v>23</v>
      </c>
      <c r="C18" s="7" t="s">
        <v>13</v>
      </c>
      <c r="D18" s="7">
        <v>1</v>
      </c>
      <c r="E18" s="7">
        <v>4</v>
      </c>
      <c r="F18" s="9">
        <v>310000</v>
      </c>
      <c r="G18" s="9">
        <f t="shared" si="1"/>
        <v>1240000</v>
      </c>
      <c r="H18" s="9">
        <v>300000</v>
      </c>
      <c r="I18" s="12">
        <f t="shared" si="7"/>
        <v>1200000</v>
      </c>
      <c r="J18" s="9">
        <v>450000</v>
      </c>
      <c r="K18" s="10">
        <f>(J18*D18)*E18</f>
        <v>1800000</v>
      </c>
      <c r="L18" s="11">
        <f>AVERAGE(F18,H18,J18)</f>
        <v>353333.33333333331</v>
      </c>
      <c r="M18" s="11">
        <f>(G18+I18+K18)/3</f>
        <v>1413333.3333333333</v>
      </c>
    </row>
    <row r="19" spans="1:13" s="4" customFormat="1" ht="24.75" customHeight="1">
      <c r="A19" s="26" t="s">
        <v>25</v>
      </c>
      <c r="B19" s="27"/>
      <c r="C19" s="27"/>
      <c r="D19" s="27"/>
      <c r="E19" s="27"/>
      <c r="F19" s="27"/>
      <c r="G19" s="27"/>
      <c r="H19" s="46"/>
      <c r="I19" s="46"/>
      <c r="J19" s="46"/>
      <c r="K19" s="47"/>
      <c r="L19" s="44"/>
      <c r="M19" s="45"/>
    </row>
    <row r="20" spans="1:13" s="4" customFormat="1" ht="15" customHeight="1">
      <c r="A20" s="22" t="s">
        <v>26</v>
      </c>
      <c r="B20" s="22"/>
      <c r="C20" s="22"/>
      <c r="D20" s="22"/>
      <c r="E20" s="22"/>
      <c r="F20" s="29">
        <f>G5+G6+G7+G8+G10+G11+G12+G13+G15+G16+G18</f>
        <v>39020000</v>
      </c>
      <c r="G20" s="30"/>
      <c r="H20" s="15">
        <f>I5+I6+I7+I8+I10+I11+I12+I13+I15+I16+I18</f>
        <v>41640000</v>
      </c>
      <c r="I20" s="15"/>
      <c r="J20" s="15">
        <f>+K5+K6+K7+K8+K10+K11+K12+K13+K15+K16+K18</f>
        <v>43350600</v>
      </c>
      <c r="K20" s="15"/>
      <c r="L20" s="20">
        <f>+M5+M6+M7+M8+M10+M11+M12+M13+M15+M16+M18</f>
        <v>41336866.666666672</v>
      </c>
      <c r="M20" s="21"/>
    </row>
    <row r="21" spans="1:13" s="4" customFormat="1" ht="15" customHeight="1">
      <c r="A21" s="26" t="s">
        <v>27</v>
      </c>
      <c r="B21" s="27"/>
      <c r="C21" s="27"/>
      <c r="D21" s="27"/>
      <c r="E21" s="27"/>
      <c r="F21" s="31">
        <f>+F20*19%</f>
        <v>7413800</v>
      </c>
      <c r="G21" s="31"/>
      <c r="H21" s="25">
        <f>+H20*19%</f>
        <v>7911600</v>
      </c>
      <c r="I21" s="25"/>
      <c r="J21" s="18">
        <f>+J20*19%</f>
        <v>8236614</v>
      </c>
      <c r="K21" s="19"/>
      <c r="L21" s="20">
        <f>+L20*19%</f>
        <v>7854004.6666666679</v>
      </c>
      <c r="M21" s="21"/>
    </row>
    <row r="22" spans="1:13" s="4" customFormat="1" ht="15" customHeight="1">
      <c r="A22" s="26" t="s">
        <v>25</v>
      </c>
      <c r="B22" s="27"/>
      <c r="C22" s="27"/>
      <c r="D22" s="27"/>
      <c r="E22" s="28"/>
      <c r="F22" s="32">
        <f>+F20+F21</f>
        <v>46433800</v>
      </c>
      <c r="G22" s="32"/>
      <c r="H22" s="15">
        <f>+H20+H21</f>
        <v>49551600</v>
      </c>
      <c r="I22" s="15"/>
      <c r="J22" s="16">
        <f>+J20+J21</f>
        <v>51587214</v>
      </c>
      <c r="K22" s="17"/>
      <c r="L22" s="20">
        <f>+L20+L21</f>
        <v>49190871.333333343</v>
      </c>
      <c r="M22" s="21"/>
    </row>
    <row r="23" spans="1:13" s="4" customFormat="1" ht="31.5" customHeight="1">
      <c r="A23" s="8"/>
      <c r="B23" s="23" t="s">
        <v>28</v>
      </c>
      <c r="C23" s="23"/>
      <c r="D23" s="23"/>
      <c r="E23" s="23"/>
      <c r="F23" s="22" t="s">
        <v>29</v>
      </c>
      <c r="G23" s="22"/>
      <c r="H23" s="22" t="s">
        <v>30</v>
      </c>
      <c r="I23" s="22"/>
      <c r="J23" s="33" t="s">
        <v>31</v>
      </c>
      <c r="K23" s="33"/>
    </row>
    <row r="24" spans="1:13" s="4" customFormat="1" ht="20.100000000000001" customHeight="1">
      <c r="A24" s="8"/>
      <c r="B24" s="43" t="s">
        <v>32</v>
      </c>
      <c r="C24" s="43"/>
      <c r="D24" s="43"/>
      <c r="E24" s="43"/>
      <c r="F24" s="22" t="s">
        <v>33</v>
      </c>
      <c r="G24" s="22"/>
      <c r="H24" s="22" t="s">
        <v>34</v>
      </c>
      <c r="I24" s="22"/>
      <c r="J24" s="33" t="s">
        <v>35</v>
      </c>
      <c r="K24" s="33"/>
    </row>
    <row r="25" spans="1:13" s="4" customFormat="1" ht="75.75" customHeight="1">
      <c r="A25" s="8"/>
      <c r="B25" s="23" t="s">
        <v>36</v>
      </c>
      <c r="C25" s="23"/>
      <c r="D25" s="23"/>
      <c r="E25" s="23"/>
      <c r="F25" s="24" t="s">
        <v>37</v>
      </c>
      <c r="G25" s="24"/>
      <c r="H25" s="24" t="s">
        <v>38</v>
      </c>
      <c r="I25" s="24"/>
      <c r="J25" s="34" t="s">
        <v>39</v>
      </c>
      <c r="K25" s="35"/>
    </row>
    <row r="26" spans="1:13" s="4" customFormat="1" ht="20.100000000000001" customHeight="1">
      <c r="A26" s="8"/>
      <c r="B26" s="23" t="s">
        <v>40</v>
      </c>
      <c r="C26" s="23"/>
      <c r="D26" s="23"/>
      <c r="E26" s="23"/>
      <c r="F26" s="22" t="s">
        <v>41</v>
      </c>
      <c r="G26" s="22"/>
      <c r="H26" s="22">
        <v>3007475948</v>
      </c>
      <c r="I26" s="22"/>
      <c r="J26" s="33">
        <v>320323730</v>
      </c>
      <c r="K26" s="33"/>
    </row>
    <row r="27" spans="1:13" s="4" customFormat="1" ht="11.25"/>
    <row r="28" spans="1:13" s="4" customFormat="1" ht="11.25"/>
    <row r="31" spans="1:13">
      <c r="G31" s="14"/>
    </row>
  </sheetData>
  <mergeCells count="42">
    <mergeCell ref="L19:M19"/>
    <mergeCell ref="A19:K19"/>
    <mergeCell ref="F2:G2"/>
    <mergeCell ref="H2:I2"/>
    <mergeCell ref="J2:K2"/>
    <mergeCell ref="B2:E2"/>
    <mergeCell ref="L2:M2"/>
    <mergeCell ref="A3:M3"/>
    <mergeCell ref="J26:K26"/>
    <mergeCell ref="J23:K23"/>
    <mergeCell ref="J25:K25"/>
    <mergeCell ref="J24:K24"/>
    <mergeCell ref="A9:M9"/>
    <mergeCell ref="A14:M14"/>
    <mergeCell ref="A17:M17"/>
    <mergeCell ref="H23:I23"/>
    <mergeCell ref="H24:I24"/>
    <mergeCell ref="H25:I25"/>
    <mergeCell ref="H26:I26"/>
    <mergeCell ref="B26:E26"/>
    <mergeCell ref="F26:G26"/>
    <mergeCell ref="B23:E23"/>
    <mergeCell ref="F23:G23"/>
    <mergeCell ref="B24:E24"/>
    <mergeCell ref="F24:G24"/>
    <mergeCell ref="B25:E25"/>
    <mergeCell ref="F25:G25"/>
    <mergeCell ref="H20:I20"/>
    <mergeCell ref="H21:I21"/>
    <mergeCell ref="H22:I22"/>
    <mergeCell ref="A22:E22"/>
    <mergeCell ref="A21:E21"/>
    <mergeCell ref="A20:E20"/>
    <mergeCell ref="F20:G20"/>
    <mergeCell ref="F21:G21"/>
    <mergeCell ref="F22:G22"/>
    <mergeCell ref="J20:K20"/>
    <mergeCell ref="J22:K22"/>
    <mergeCell ref="J21:K21"/>
    <mergeCell ref="L20:M20"/>
    <mergeCell ref="L21:M21"/>
    <mergeCell ref="L22:M2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F35DD11DF2FC4ABC63E178DE5A387E" ma:contentTypeVersion="18" ma:contentTypeDescription="Crear nuevo documento." ma:contentTypeScope="" ma:versionID="15cacf43b3c901f8406fe14b7dcac264">
  <xsd:schema xmlns:xsd="http://www.w3.org/2001/XMLSchema" xmlns:xs="http://www.w3.org/2001/XMLSchema" xmlns:p="http://schemas.microsoft.com/office/2006/metadata/properties" xmlns:ns3="cfb2f346-fbe2-440c-b8fc-4397855baede" xmlns:ns4="f028618a-47d7-48d6-b1ec-3ff916b7305f" targetNamespace="http://schemas.microsoft.com/office/2006/metadata/properties" ma:root="true" ma:fieldsID="4735884299b35fdf3a4316af77303dc3" ns3:_="" ns4:_="">
    <xsd:import namespace="cfb2f346-fbe2-440c-b8fc-4397855baede"/>
    <xsd:import namespace="f028618a-47d7-48d6-b1ec-3ff916b730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b2f346-fbe2-440c-b8fc-4397855bae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8618a-47d7-48d6-b1ec-3ff916b7305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fb2f346-fbe2-440c-b8fc-4397855baede" xsi:nil="true"/>
  </documentManagement>
</p:properties>
</file>

<file path=customXml/itemProps1.xml><?xml version="1.0" encoding="utf-8"?>
<ds:datastoreItem xmlns:ds="http://schemas.openxmlformats.org/officeDocument/2006/customXml" ds:itemID="{A0FA638F-D067-404D-B901-40931F66AE24}"/>
</file>

<file path=customXml/itemProps2.xml><?xml version="1.0" encoding="utf-8"?>
<ds:datastoreItem xmlns:ds="http://schemas.openxmlformats.org/officeDocument/2006/customXml" ds:itemID="{D2FBCE28-E2A2-4BB5-AEA3-CB5BADB1851C}"/>
</file>

<file path=customXml/itemProps3.xml><?xml version="1.0" encoding="utf-8"?>
<ds:datastoreItem xmlns:ds="http://schemas.openxmlformats.org/officeDocument/2006/customXml" ds:itemID="{1FF248D9-4A10-4ED8-9BE8-022C8E3212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Fernado Eduardo Martinez Ocampo</dc:creator>
  <cp:keywords/>
  <dc:description/>
  <cp:lastModifiedBy>Monica Jaqueline Durango Castro</cp:lastModifiedBy>
  <cp:revision/>
  <dcterms:created xsi:type="dcterms:W3CDTF">2023-01-24T20:48:38Z</dcterms:created>
  <dcterms:modified xsi:type="dcterms:W3CDTF">2024-03-21T16:27:15Z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0x0101009FF35DD11DF2FC4ABC63E178DE5A387E</vt:lpwstr>
  </property>
</Properties>
</file>