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WJO CASA ESCRITORIO\"/>
    </mc:Choice>
  </mc:AlternateContent>
  <bookViews>
    <workbookView xWindow="0" yWindow="0" windowWidth="28800" windowHeight="12180" firstSheet="1" activeTab="1"/>
  </bookViews>
  <sheets>
    <sheet name="SB (2)" sheetId="6" state="hidden" r:id="rId1"/>
    <sheet name="SB" sheetId="4" r:id="rId2"/>
    <sheet name="Hoja1" sheetId="5" state="hidden" r:id="rId3"/>
    <sheet name="LC" sheetId="3" state="hidden" r:id="rId4"/>
    <sheet name="S_A" sheetId="2" state="hidden" r:id="rId5"/>
    <sheet name="MC (2)" sheetId="7" state="hidden" r:id="rId6"/>
    <sheet name="MC" sheetId="1" state="hidden"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 l="1"/>
  <c r="G21" i="7" l="1"/>
  <c r="H21" i="7" l="1"/>
  <c r="I21" i="7" l="1"/>
  <c r="I22" i="7" s="1"/>
  <c r="J40" i="1"/>
  <c r="J41" i="1"/>
  <c r="I38" i="1" l="1"/>
  <c r="J38" i="1" s="1"/>
  <c r="K38" i="1" s="1"/>
  <c r="I39" i="1"/>
  <c r="J39" i="1" s="1"/>
  <c r="K39" i="1" s="1"/>
  <c r="I21" i="1" l="1"/>
  <c r="J21" i="1" s="1"/>
  <c r="K21" i="1" s="1"/>
  <c r="K41" i="1" l="1"/>
  <c r="K43" i="1" s="1"/>
  <c r="E23" i="6" l="1"/>
  <c r="E24" i="6"/>
  <c r="E25" i="6"/>
  <c r="E26" i="6"/>
  <c r="E27" i="6"/>
  <c r="E28" i="6"/>
  <c r="E29" i="6"/>
  <c r="E30" i="6"/>
  <c r="E31" i="6"/>
  <c r="E32" i="6"/>
  <c r="E33" i="6"/>
  <c r="E34" i="6"/>
  <c r="E22" i="6"/>
  <c r="E35" i="6"/>
  <c r="E36" i="6"/>
  <c r="E37" i="6"/>
  <c r="E38" i="6"/>
  <c r="E39" i="6"/>
  <c r="E40" i="6"/>
  <c r="E21" i="6"/>
  <c r="E41" i="6"/>
  <c r="F21" i="4" l="1"/>
  <c r="E23" i="4" s="1"/>
  <c r="F24" i="4" l="1"/>
  <c r="E25" i="4" s="1"/>
  <c r="F21" i="2"/>
  <c r="F27" i="2"/>
  <c r="F28" i="2"/>
  <c r="F29" i="2"/>
  <c r="F30" i="2"/>
  <c r="F31" i="2"/>
  <c r="F32" i="2"/>
  <c r="F33" i="2"/>
  <c r="F34" i="2"/>
  <c r="F35" i="2"/>
  <c r="F36" i="2"/>
  <c r="F37" i="2"/>
  <c r="F38" i="2"/>
  <c r="F39" i="2"/>
  <c r="F40" i="2"/>
  <c r="F42" i="2"/>
  <c r="E21" i="3" l="1"/>
  <c r="F54" i="2"/>
  <c r="E26" i="3"/>
  <c r="E28" i="3"/>
  <c r="E27" i="3"/>
  <c r="E25" i="3"/>
  <c r="E24" i="3"/>
  <c r="E23" i="3"/>
  <c r="E22" i="3"/>
  <c r="D29" i="3" l="1"/>
  <c r="E30" i="3" s="1"/>
  <c r="E31" i="3" s="1"/>
  <c r="E32" i="3"/>
  <c r="E33" i="3" s="1"/>
  <c r="F51" i="2" l="1"/>
  <c r="F52" i="2"/>
  <c r="F53" i="2"/>
  <c r="F50" i="2"/>
  <c r="D34" i="3" l="1"/>
  <c r="F43" i="2"/>
  <c r="F47" i="2"/>
  <c r="F46" i="2"/>
  <c r="F45" i="2"/>
  <c r="F44" i="2"/>
  <c r="F41" i="2"/>
  <c r="F23" i="2"/>
  <c r="F24" i="2"/>
  <c r="F25" i="2"/>
  <c r="F26" i="2"/>
  <c r="F22" i="2"/>
  <c r="F49" i="2"/>
  <c r="F55" i="2"/>
  <c r="F56" i="2"/>
  <c r="F57" i="2"/>
  <c r="F58" i="2"/>
  <c r="E59" i="2" l="1"/>
  <c r="F60" i="2" s="1"/>
  <c r="F61" i="2" l="1"/>
  <c r="F62" i="2" s="1"/>
  <c r="E63" i="2" l="1"/>
</calcChain>
</file>

<file path=xl/comments1.xml><?xml version="1.0" encoding="utf-8"?>
<comments xmlns="http://schemas.openxmlformats.org/spreadsheetml/2006/main">
  <authors>
    <author>Alba Rosa Pabon Rua</author>
  </authors>
  <commentList>
    <comment ref="G21" authorId="0" shapeId="0">
      <text>
        <r>
          <rPr>
            <b/>
            <sz val="9"/>
            <color indexed="81"/>
            <rFont val="Tahoma"/>
            <charset val="1"/>
          </rPr>
          <t xml:space="preserve">DIGITAR VALOR UNITARIO DEL ITEM 1
</t>
        </r>
      </text>
    </comment>
    <comment ref="G38" authorId="0" shapeId="0">
      <text>
        <r>
          <rPr>
            <b/>
            <sz val="9"/>
            <color indexed="81"/>
            <rFont val="Tahoma"/>
            <family val="2"/>
          </rPr>
          <t xml:space="preserve">DIGITAR VALOR UNITARIO DEL ITEM 2
</t>
        </r>
      </text>
    </comment>
    <comment ref="G39" authorId="0" shapeId="0">
      <text>
        <r>
          <rPr>
            <b/>
            <sz val="9"/>
            <color indexed="81"/>
            <rFont val="Tahoma"/>
            <family val="2"/>
          </rPr>
          <t xml:space="preserve">DIGITAR VALOR UNITARIO DEL ITEM 3
</t>
        </r>
      </text>
    </comment>
  </commentList>
</comments>
</file>

<file path=xl/sharedStrings.xml><?xml version="1.0" encoding="utf-8"?>
<sst xmlns="http://schemas.openxmlformats.org/spreadsheetml/2006/main" count="144" uniqueCount="99">
  <si>
    <t>ITEM</t>
  </si>
  <si>
    <t>CUADRO DE CONSTRUCCION DE PRECIOS</t>
  </si>
  <si>
    <t>%</t>
  </si>
  <si>
    <t>PRECIO 48 HORAS SEMANALES</t>
  </si>
  <si>
    <t>PRECIO 24 HORAS SEMANALES</t>
  </si>
  <si>
    <t>SALARIO</t>
  </si>
  <si>
    <t>RECARGO NOCTURNO</t>
  </si>
  <si>
    <t>HORAS EXTRAS</t>
  </si>
  <si>
    <t>SUBSIDIO DE TRASNPORTE</t>
  </si>
  <si>
    <t>TOTAL SALARIO</t>
  </si>
  <si>
    <t>CESANTIAS</t>
  </si>
  <si>
    <t>PRIMA</t>
  </si>
  <si>
    <t>INTERESES</t>
  </si>
  <si>
    <t>SUBTOTAL</t>
  </si>
  <si>
    <t xml:space="preserve">SALUD </t>
  </si>
  <si>
    <t>PENSION</t>
  </si>
  <si>
    <t>ARL</t>
  </si>
  <si>
    <t>CAJA DE COMPENSACION</t>
  </si>
  <si>
    <t>I.C.B.F</t>
  </si>
  <si>
    <t>SENA</t>
  </si>
  <si>
    <t>VACACIONES</t>
  </si>
  <si>
    <t>UNIFORMES</t>
  </si>
  <si>
    <t>TOTAL MANO DE OBRA</t>
  </si>
  <si>
    <t>VALOR INSUMOS</t>
  </si>
  <si>
    <t>TOTAL</t>
  </si>
  <si>
    <t>DESCRIPCION</t>
  </si>
  <si>
    <t>CANT</t>
  </si>
  <si>
    <t>PRECIO UNITARIO ANTES IVA</t>
  </si>
  <si>
    <t>VALOR TOTAL ANTES DE IVA</t>
  </si>
  <si>
    <t>1 </t>
  </si>
  <si>
    <t>COSTO DIRECTO</t>
  </si>
  <si>
    <t xml:space="preserve"> IVA </t>
  </si>
  <si>
    <t xml:space="preserve"> TOTAL </t>
  </si>
  <si>
    <t>BASE GRAVABLE (% AIU) SERVICIOS</t>
  </si>
  <si>
    <t>IVA SOBRE SERVICIOS</t>
  </si>
  <si>
    <t>BASE GRAVABLE (% AIU) EQUIPOS</t>
  </si>
  <si>
    <t xml:space="preserve"> IVA (EQUIPOS) </t>
  </si>
  <si>
    <t>U. MED</t>
  </si>
  <si>
    <t xml:space="preserve"> ADMINISTRACIÓN </t>
  </si>
  <si>
    <t xml:space="preserve"> UTILIDAD </t>
  </si>
  <si>
    <t xml:space="preserve"> IVA (SOBRE UTILIDAD) </t>
  </si>
  <si>
    <t>CANTIDAD</t>
  </si>
  <si>
    <t xml:space="preserve">VALOR UNIT </t>
  </si>
  <si>
    <t>%IVA</t>
  </si>
  <si>
    <t>IVA</t>
  </si>
  <si>
    <t>SUBTOTAL + IVA UNIT</t>
  </si>
  <si>
    <t>Toner para impresora  referencia TN 890P- HL L6900</t>
  </si>
  <si>
    <t>und</t>
  </si>
  <si>
    <t xml:space="preserve">TOTAL </t>
  </si>
  <si>
    <t>SEDE</t>
  </si>
  <si>
    <t>MCPIO</t>
  </si>
  <si>
    <t>SEDES</t>
  </si>
  <si>
    <t>VALOR UNIT / VR POR SEDE</t>
  </si>
  <si>
    <t>SUBTOTAL + IVA UNIT2</t>
  </si>
  <si>
    <t>PRESTACIÓN DEL SERVICIO DE ÁREA PROTEGIDA EN SEDES JUDICIALES</t>
  </si>
  <si>
    <t>MES</t>
  </si>
  <si>
    <t xml:space="preserve">1. Edificio José Félix de Restrepo - Alpujarra  </t>
  </si>
  <si>
    <t>Carrera 52 No. 42 -73. Del sótano al piso 28</t>
  </si>
  <si>
    <t>MEDELLIN</t>
  </si>
  <si>
    <t>2. Edificio EDATEL</t>
  </si>
  <si>
    <t>Calle 41 #52-28. Del sótano al piso 19</t>
  </si>
  <si>
    <t>3. Edificio Horacio Montoya Gil. Tribunal Superior de Medellín</t>
  </si>
  <si>
    <t>Calle 14 No. 48 -32. Tres (3) torres, del sótano al piso 7</t>
  </si>
  <si>
    <t>4.Centro Comercial Eléctrico</t>
  </si>
  <si>
    <t xml:space="preserve">Carrera 52 No.  43-36. Segundo piso                                                      </t>
  </si>
  <si>
    <t>5. Boulevard de Bolivar</t>
  </si>
  <si>
    <t>Carrera 51 numer 44-53.  Piso 3 - 4 y 6</t>
  </si>
  <si>
    <t>6. Edificio Álvarez Estrada (CONFIAR)</t>
  </si>
  <si>
    <t>Carrera 52 No. 43-52. Pisos 1 y del 3 al 5.</t>
  </si>
  <si>
    <t>7. Edificio Atlas</t>
  </si>
  <si>
    <t>Calle 42 No. 48-55. Pisos del 1 al 2.</t>
  </si>
  <si>
    <t>8. Centro Especializado para Adolescentes "CESPA"</t>
  </si>
  <si>
    <t>Carrera 83 No. 47A47. Pisos del 1 al 2.</t>
  </si>
  <si>
    <t>9. Edificio Autopalacé</t>
  </si>
  <si>
    <t>Carrera 50 No. 54-51. Pisos del 1 al 7</t>
  </si>
  <si>
    <t>10. Edificio Hurbe</t>
  </si>
  <si>
    <t>Carrera 41 No. 36 sur 67. En el 2do piso</t>
  </si>
  <si>
    <t>ENVIGADO</t>
  </si>
  <si>
    <t>11. Edificio Álvaro Medina Ochoa</t>
  </si>
  <si>
    <t>Carrera 43 No. 38 Sur 42.                                    Pisos del 1 al 5</t>
  </si>
  <si>
    <t>12. Juzgados</t>
  </si>
  <si>
    <t>Calle 47 No.  48-57.  Pisos del 1 al 4.</t>
  </si>
  <si>
    <t>BELLO</t>
  </si>
  <si>
    <t>13. Centro Administrativo Municipal "CAMI"</t>
  </si>
  <si>
    <t>Carrera 52  No. 51-40 /51-68.                                                                                               Pisos 1 y del 3 al 5.</t>
  </si>
  <si>
    <t>ITAGUI</t>
  </si>
  <si>
    <t>14. Juzgados</t>
  </si>
  <si>
    <t>Calle 80 Sur No. 60-38.</t>
  </si>
  <si>
    <t>LA ESTRELLA</t>
  </si>
  <si>
    <t>15. Juzgados</t>
  </si>
  <si>
    <t xml:space="preserve">Carrera 45 No. 68 sur 61.                                      Pisos del 1 al 2. </t>
  </si>
  <si>
    <t>SABANETA</t>
  </si>
  <si>
    <t xml:space="preserve">EL SERVICIO DE UN TÉCNICO EN AUXILIAR DE ENFERMERÍA </t>
  </si>
  <si>
    <t>Edificio Horacio Montoya Gil - Tribunal Superior de Medellín</t>
  </si>
  <si>
    <t>Edificio José Félix de Restrepo - Palacio de Justicia</t>
  </si>
  <si>
    <t>PLAZO DEL CONTRATO 4.5 MESES</t>
  </si>
  <si>
    <t>toner para impresora  referencia TN 890P- HL L6900</t>
  </si>
  <si>
    <t>Drum Brother DR-890P- GOV 50K /HLL6400/ MFCL6900</t>
  </si>
  <si>
    <t>Unidad de medida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</si>
</sst>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 #,##0.00;\-&quot;$&quot;\ #,##0.00"/>
    <numFmt numFmtId="44" formatCode="_-&quot;$&quot;\ * #,##0.00_-;\-&quot;$&quot;\ * #,##0.00_-;_-&quot;$&quot;\ * &quot;-&quot;??_-;_-@_-"/>
    <numFmt numFmtId="43" formatCode="_-* #,##0.00_-;\-* #,##0.00_-;_-* &quot;-&quot;??_-;_-@_-"/>
    <numFmt numFmtId="164" formatCode="0.0000"/>
    <numFmt numFmtId="165" formatCode="_-* #,##0_-;\-* #,##0_-;_-* &quot;-&quot;??_-;_-@_-"/>
    <numFmt numFmtId="166" formatCode="_-* #,##0.0_-;\-* #,##0.0_-;_-* &quot;-&quot;??_-;_-@_-"/>
  </numFmts>
  <fonts count="21" x14ac:knownFonts="1">
    <font>
      <sz val="11"/>
      <color theme="1"/>
      <name val="Calibri"/>
      <family val="2"/>
      <scheme val="minor"/>
    </font>
    <font>
      <sz val="11"/>
      <color theme="1"/>
      <name val="Calibri"/>
      <family val="2"/>
      <scheme val="minor"/>
    </font>
    <font>
      <sz val="11"/>
      <color rgb="FF000000"/>
      <name val="Arial"/>
      <family val="2"/>
    </font>
    <font>
      <b/>
      <sz val="11"/>
      <color rgb="FF000000"/>
      <name val="Arial"/>
      <family val="2"/>
    </font>
    <font>
      <sz val="11"/>
      <color theme="1"/>
      <name val="Arial"/>
      <family val="2"/>
    </font>
    <font>
      <b/>
      <sz val="14"/>
      <color rgb="FF000000"/>
      <name val="Arial"/>
      <family val="2"/>
    </font>
    <font>
      <sz val="10"/>
      <color rgb="FF000000"/>
      <name val="Arial"/>
      <family val="2"/>
    </font>
    <font>
      <b/>
      <sz val="9"/>
      <color rgb="FF000000"/>
      <name val="Arial"/>
      <family val="2"/>
    </font>
    <font>
      <sz val="11"/>
      <color theme="1"/>
      <name val="Arial"/>
    </font>
    <font>
      <b/>
      <sz val="10"/>
      <color rgb="FF000000"/>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sz val="10"/>
      <color rgb="FF000000"/>
      <name val="Calibri"/>
      <family val="2"/>
      <scheme val="minor"/>
    </font>
    <font>
      <sz val="10"/>
      <color theme="1"/>
      <name val="Calibri"/>
      <scheme val="minor"/>
    </font>
    <font>
      <sz val="10"/>
      <color theme="1"/>
      <name val="Arial"/>
    </font>
    <font>
      <b/>
      <sz val="9"/>
      <color indexed="81"/>
      <name val="Tahoma"/>
      <charset val="1"/>
    </font>
    <font>
      <b/>
      <sz val="9"/>
      <color indexed="81"/>
      <name val="Tahoma"/>
      <family val="2"/>
    </font>
    <font>
      <sz val="11"/>
      <color rgb="FF000000"/>
      <name val="Calibri"/>
      <family val="2"/>
      <scheme val="minor"/>
    </font>
    <font>
      <sz val="11"/>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FF"/>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9847407452621"/>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27">
    <xf numFmtId="0" fontId="0" fillId="0" borderId="0" xfId="0"/>
    <xf numFmtId="164" fontId="0" fillId="0" borderId="0" xfId="0" applyNumberFormat="1"/>
    <xf numFmtId="0" fontId="3" fillId="0" borderId="0" xfId="0" applyFont="1"/>
    <xf numFmtId="0" fontId="2"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justify" vertical="center"/>
    </xf>
    <xf numFmtId="1" fontId="2" fillId="0" borderId="1" xfId="0" applyNumberFormat="1" applyFont="1" applyBorder="1" applyAlignment="1">
      <alignment horizontal="center" vertical="center"/>
    </xf>
    <xf numFmtId="0" fontId="2" fillId="3" borderId="1" xfId="0" applyFont="1" applyFill="1" applyBorder="1" applyAlignment="1">
      <alignment horizontal="justify" vertical="center" wrapText="1"/>
    </xf>
    <xf numFmtId="0" fontId="2" fillId="4"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0" fillId="0" borderId="0" xfId="0" applyAlignment="1">
      <alignment horizontal="right" vertical="center"/>
    </xf>
    <xf numFmtId="0" fontId="0" fillId="0" borderId="1" xfId="0" applyBorder="1" applyAlignment="1">
      <alignment horizontal="center" vertical="center"/>
    </xf>
    <xf numFmtId="0" fontId="0" fillId="6" borderId="1" xfId="0" applyFill="1" applyBorder="1" applyAlignment="1">
      <alignment horizontal="right" vertical="center" wrapText="1"/>
    </xf>
    <xf numFmtId="43" fontId="0" fillId="6" borderId="1" xfId="2" applyFont="1" applyFill="1" applyBorder="1" applyAlignment="1" applyProtection="1">
      <alignment horizontal="right" vertical="center"/>
      <protection locked="0"/>
    </xf>
    <xf numFmtId="43" fontId="0" fillId="6" borderId="1" xfId="2" applyFont="1" applyFill="1" applyBorder="1" applyAlignment="1" applyProtection="1">
      <alignment horizontal="right" vertical="center"/>
      <protection hidden="1"/>
    </xf>
    <xf numFmtId="9" fontId="3" fillId="6" borderId="1" xfId="1" applyFont="1" applyFill="1" applyBorder="1" applyAlignment="1" applyProtection="1">
      <alignment vertical="center" wrapText="1"/>
      <protection locked="0"/>
    </xf>
    <xf numFmtId="7" fontId="3" fillId="6" borderId="1" xfId="3" applyNumberFormat="1" applyFont="1" applyFill="1" applyBorder="1" applyAlignment="1" applyProtection="1">
      <alignment horizontal="right" vertical="center" wrapText="1"/>
      <protection hidden="1"/>
    </xf>
    <xf numFmtId="9" fontId="3" fillId="6" borderId="1" xfId="1" applyFont="1" applyFill="1" applyBorder="1" applyAlignment="1">
      <alignment vertical="center" wrapText="1"/>
    </xf>
    <xf numFmtId="0" fontId="2" fillId="0" borderId="2" xfId="0" applyFont="1" applyBorder="1" applyAlignment="1">
      <alignment horizontal="center" vertical="center"/>
    </xf>
    <xf numFmtId="43" fontId="0" fillId="6" borderId="4" xfId="2" applyFont="1" applyFill="1" applyBorder="1" applyAlignment="1" applyProtection="1">
      <alignment horizontal="right" vertical="center"/>
      <protection locked="0"/>
    </xf>
    <xf numFmtId="0" fontId="0" fillId="0" borderId="5" xfId="0" applyBorder="1" applyAlignment="1">
      <alignment horizontal="center" vertical="center"/>
    </xf>
    <xf numFmtId="0" fontId="2" fillId="7" borderId="2"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43" fontId="3" fillId="6" borderId="1" xfId="3" applyNumberFormat="1" applyFont="1" applyFill="1" applyBorder="1" applyAlignment="1" applyProtection="1">
      <alignment horizontal="right" vertical="center" wrapText="1"/>
      <protection hidden="1"/>
    </xf>
    <xf numFmtId="9" fontId="3" fillId="5" borderId="1" xfId="1" applyFont="1" applyFill="1" applyBorder="1" applyAlignment="1" applyProtection="1">
      <alignment vertical="center" wrapText="1"/>
      <protection locked="0"/>
    </xf>
    <xf numFmtId="0" fontId="6" fillId="0" borderId="1" xfId="0" applyFont="1" applyBorder="1" applyAlignment="1">
      <alignment horizontal="right" vertical="center" wrapText="1"/>
    </xf>
    <xf numFmtId="0" fontId="8" fillId="0" borderId="1" xfId="0" applyFont="1" applyBorder="1" applyAlignment="1">
      <alignment horizontal="center" vertical="center"/>
    </xf>
    <xf numFmtId="43" fontId="0" fillId="6" borderId="1" xfId="2" applyFont="1" applyFill="1" applyBorder="1" applyAlignment="1" applyProtection="1">
      <alignment horizontal="right" vertical="center" wrapText="1"/>
      <protection locked="0"/>
    </xf>
    <xf numFmtId="43" fontId="0" fillId="6" borderId="1" xfId="2" applyFont="1" applyFill="1" applyBorder="1" applyAlignment="1" applyProtection="1">
      <alignment horizontal="right" vertical="center" wrapText="1"/>
      <protection hidden="1"/>
    </xf>
    <xf numFmtId="0" fontId="0" fillId="0" borderId="1" xfId="0" applyBorder="1" applyAlignment="1">
      <alignment horizontal="left" vertical="center"/>
    </xf>
    <xf numFmtId="0" fontId="0" fillId="0" borderId="1" xfId="0" applyBorder="1" applyAlignment="1">
      <alignment horizontal="right" vertical="center"/>
    </xf>
    <xf numFmtId="10" fontId="0" fillId="0" borderId="5" xfId="1" applyNumberFormat="1" applyFont="1" applyBorder="1" applyAlignment="1">
      <alignment horizontal="center" vertical="center"/>
    </xf>
    <xf numFmtId="0" fontId="8" fillId="5" borderId="1" xfId="0" applyFont="1" applyFill="1" applyBorder="1" applyAlignment="1">
      <alignment horizontal="center" vertical="center"/>
    </xf>
    <xf numFmtId="0" fontId="0" fillId="5" borderId="1" xfId="0" applyFill="1" applyBorder="1" applyAlignment="1">
      <alignment horizontal="left" vertical="center"/>
    </xf>
    <xf numFmtId="10" fontId="0" fillId="5" borderId="5" xfId="1" applyNumberFormat="1" applyFont="1" applyFill="1" applyBorder="1" applyAlignment="1">
      <alignment horizontal="center" vertical="center"/>
    </xf>
    <xf numFmtId="43" fontId="0" fillId="5" borderId="1" xfId="2" applyFont="1" applyFill="1" applyBorder="1" applyAlignment="1" applyProtection="1">
      <alignment horizontal="right" vertical="center" wrapText="1"/>
      <protection locked="0"/>
    </xf>
    <xf numFmtId="43" fontId="0" fillId="5" borderId="1" xfId="2" applyFont="1" applyFill="1" applyBorder="1" applyAlignment="1" applyProtection="1">
      <alignment horizontal="right" vertical="center" wrapText="1"/>
      <protection hidden="1"/>
    </xf>
    <xf numFmtId="0" fontId="9" fillId="0" borderId="0" xfId="0" applyFont="1" applyAlignment="1">
      <alignment horizontal="center" vertical="center"/>
    </xf>
    <xf numFmtId="0" fontId="9" fillId="0" borderId="0" xfId="0" applyFont="1" applyAlignment="1">
      <alignment vertical="center"/>
    </xf>
    <xf numFmtId="0" fontId="13" fillId="0" borderId="0" xfId="0" applyFont="1"/>
    <xf numFmtId="0" fontId="9" fillId="0" borderId="0" xfId="0" applyFont="1" applyAlignment="1">
      <alignment horizontal="center"/>
    </xf>
    <xf numFmtId="0" fontId="9" fillId="0" borderId="0" xfId="0" applyFont="1"/>
    <xf numFmtId="0" fontId="6" fillId="0" borderId="0" xfId="0" applyFont="1" applyAlignment="1">
      <alignment horizontal="center"/>
    </xf>
    <xf numFmtId="0" fontId="6" fillId="0" borderId="0" xfId="0" applyFont="1" applyAlignment="1">
      <alignment horizontal="left" vertical="center" wrapText="1"/>
    </xf>
    <xf numFmtId="0" fontId="13"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9" fontId="13" fillId="0" borderId="1" xfId="1" applyFont="1" applyFill="1" applyBorder="1" applyAlignment="1" applyProtection="1">
      <alignment horizontal="center"/>
      <protection locked="0"/>
    </xf>
    <xf numFmtId="0" fontId="6" fillId="0" borderId="1" xfId="0" applyFont="1" applyBorder="1" applyAlignment="1">
      <alignment horizontal="left" vertical="center" wrapText="1"/>
    </xf>
    <xf numFmtId="0" fontId="6" fillId="0" borderId="0" xfId="0" applyFont="1" applyAlignment="1">
      <alignment horizontal="justify" vertical="center" wrapText="1"/>
    </xf>
    <xf numFmtId="10" fontId="13" fillId="0" borderId="0" xfId="1" applyNumberFormat="1" applyFont="1"/>
    <xf numFmtId="43" fontId="13" fillId="0" borderId="0" xfId="2" applyFont="1"/>
    <xf numFmtId="2" fontId="13" fillId="0" borderId="0" xfId="0" applyNumberFormat="1" applyFont="1"/>
    <xf numFmtId="0" fontId="6" fillId="0" borderId="1" xfId="0" applyFont="1" applyBorder="1" applyAlignment="1">
      <alignment horizontal="center" vertical="center" wrapText="1"/>
    </xf>
    <xf numFmtId="0" fontId="14" fillId="0" borderId="1" xfId="0" applyFont="1" applyBorder="1" applyAlignment="1">
      <alignment horizontal="center"/>
    </xf>
    <xf numFmtId="0" fontId="10" fillId="0" borderId="7" xfId="0" applyFont="1" applyBorder="1" applyAlignment="1">
      <alignment horizontal="center" vertical="center"/>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3" borderId="2" xfId="0" applyFont="1" applyFill="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1" fillId="0" borderId="2" xfId="0" applyFont="1" applyBorder="1" applyAlignment="1">
      <alignment horizontal="left" vertical="center" wrapText="1"/>
    </xf>
    <xf numFmtId="0" fontId="6" fillId="0" borderId="0" xfId="0" applyFont="1" applyAlignment="1">
      <alignment horizontal="center" vertical="center" wrapText="1"/>
    </xf>
    <xf numFmtId="0" fontId="14" fillId="0" borderId="0" xfId="0" applyFont="1" applyAlignment="1">
      <alignment horizontal="center"/>
    </xf>
    <xf numFmtId="43" fontId="13" fillId="6" borderId="1" xfId="2" applyFont="1" applyFill="1" applyBorder="1" applyAlignment="1" applyProtection="1">
      <alignment horizontal="center" vertical="center"/>
    </xf>
    <xf numFmtId="165" fontId="13" fillId="6" borderId="1" xfId="2" applyNumberFormat="1" applyFont="1" applyFill="1" applyBorder="1" applyAlignment="1" applyProtection="1">
      <alignment horizontal="center" vertical="center"/>
    </xf>
    <xf numFmtId="166" fontId="13" fillId="6" borderId="1" xfId="2" applyNumberFormat="1" applyFont="1" applyFill="1" applyBorder="1" applyAlignment="1" applyProtection="1">
      <alignment horizontal="center" vertical="center"/>
    </xf>
    <xf numFmtId="165" fontId="11" fillId="0" borderId="1" xfId="0" applyNumberFormat="1" applyFont="1" applyBorder="1" applyAlignment="1">
      <alignment horizontal="center" vertical="center" wrapText="1"/>
    </xf>
    <xf numFmtId="165" fontId="11" fillId="0" borderId="1" xfId="2" applyNumberFormat="1" applyFont="1" applyFill="1" applyBorder="1" applyAlignment="1" applyProtection="1">
      <alignment horizontal="center" vertical="center" wrapText="1"/>
    </xf>
    <xf numFmtId="165" fontId="13" fillId="0" borderId="1" xfId="2" applyNumberFormat="1" applyFont="1" applyFill="1" applyBorder="1" applyAlignment="1" applyProtection="1">
      <alignment horizontal="center" vertical="center"/>
    </xf>
    <xf numFmtId="43" fontId="13" fillId="0" borderId="1" xfId="2" applyFont="1" applyFill="1" applyBorder="1" applyAlignment="1" applyProtection="1">
      <alignment horizontal="center" vertical="center"/>
    </xf>
    <xf numFmtId="0" fontId="6" fillId="8" borderId="1" xfId="0" applyFont="1" applyFill="1" applyBorder="1" applyAlignment="1">
      <alignment horizontal="center" vertical="center" wrapText="1"/>
    </xf>
    <xf numFmtId="0" fontId="6" fillId="8" borderId="0" xfId="0" applyFont="1" applyFill="1" applyAlignment="1">
      <alignment horizontal="center" wrapText="1"/>
    </xf>
    <xf numFmtId="0" fontId="9" fillId="8" borderId="2" xfId="0" applyFont="1" applyFill="1" applyBorder="1" applyAlignment="1">
      <alignment horizontal="center" vertical="center" wrapText="1"/>
    </xf>
    <xf numFmtId="0" fontId="11" fillId="8" borderId="1" xfId="0" applyFont="1" applyFill="1" applyBorder="1" applyAlignment="1">
      <alignment horizontal="center"/>
    </xf>
    <xf numFmtId="0" fontId="14" fillId="8" borderId="1" xfId="0" applyFont="1" applyFill="1" applyBorder="1" applyAlignment="1">
      <alignment horizontal="center"/>
    </xf>
    <xf numFmtId="165" fontId="13" fillId="8" borderId="1" xfId="2" applyNumberFormat="1" applyFont="1" applyFill="1" applyBorder="1" applyAlignment="1" applyProtection="1">
      <alignment horizontal="center" vertical="center"/>
      <protection locked="0"/>
    </xf>
    <xf numFmtId="9" fontId="13" fillId="8" borderId="1" xfId="1" applyFont="1" applyFill="1" applyBorder="1" applyAlignment="1" applyProtection="1">
      <alignment horizontal="center"/>
      <protection locked="0"/>
    </xf>
    <xf numFmtId="43" fontId="13" fillId="8" borderId="1" xfId="2" applyFont="1" applyFill="1" applyBorder="1" applyAlignment="1" applyProtection="1">
      <alignment horizontal="center" vertical="center"/>
    </xf>
    <xf numFmtId="165" fontId="13" fillId="8" borderId="1" xfId="2" applyNumberFormat="1" applyFont="1" applyFill="1" applyBorder="1" applyAlignment="1" applyProtection="1">
      <alignment horizontal="center" vertical="center"/>
    </xf>
    <xf numFmtId="0" fontId="6" fillId="8" borderId="1" xfId="0" applyFont="1" applyFill="1" applyBorder="1" applyAlignment="1">
      <alignment horizontal="justify" vertical="center" wrapText="1"/>
    </xf>
    <xf numFmtId="0" fontId="11" fillId="8" borderId="9" xfId="0" applyFont="1" applyFill="1" applyBorder="1" applyAlignment="1">
      <alignment horizontal="left" vertical="center" wrapText="1"/>
    </xf>
    <xf numFmtId="0" fontId="11" fillId="8" borderId="0" xfId="0" applyFont="1" applyFill="1" applyAlignment="1">
      <alignment horizontal="left" vertical="center" wrapText="1"/>
    </xf>
    <xf numFmtId="165" fontId="11" fillId="8" borderId="1" xfId="2" applyNumberFormat="1" applyFont="1" applyFill="1" applyBorder="1" applyAlignment="1" applyProtection="1">
      <alignment horizontal="center" vertical="center" wrapText="1"/>
      <protection locked="0"/>
    </xf>
    <xf numFmtId="0" fontId="6" fillId="8" borderId="1" xfId="0" applyFont="1" applyFill="1" applyBorder="1" applyAlignment="1">
      <alignment horizontal="left" vertical="center" wrapText="1"/>
    </xf>
    <xf numFmtId="0" fontId="15" fillId="0" borderId="0" xfId="0" applyFont="1" applyAlignment="1">
      <alignment horizontal="center"/>
    </xf>
    <xf numFmtId="0" fontId="16" fillId="0" borderId="0" xfId="0" applyFont="1"/>
    <xf numFmtId="0" fontId="15" fillId="0" borderId="0" xfId="0" applyFont="1"/>
    <xf numFmtId="0" fontId="15" fillId="0" borderId="0" xfId="0" applyFont="1" applyAlignment="1">
      <alignment horizontal="center" vertical="center"/>
    </xf>
    <xf numFmtId="43" fontId="15" fillId="0" borderId="0" xfId="0" applyNumberFormat="1" applyFont="1" applyProtection="1">
      <protection locked="0"/>
    </xf>
    <xf numFmtId="0" fontId="15" fillId="0" borderId="0" xfId="0" applyFont="1" applyAlignment="1" applyProtection="1">
      <alignment horizontal="center"/>
      <protection locked="0"/>
    </xf>
    <xf numFmtId="165" fontId="15" fillId="6" borderId="0" xfId="0" applyNumberFormat="1" applyFont="1" applyFill="1"/>
    <xf numFmtId="0" fontId="6" fillId="8" borderId="0" xfId="0" applyFont="1" applyFill="1" applyAlignment="1">
      <alignment wrapText="1"/>
    </xf>
    <xf numFmtId="165" fontId="13" fillId="9" borderId="1" xfId="2" applyNumberFormat="1" applyFont="1" applyFill="1" applyBorder="1" applyAlignment="1" applyProtection="1">
      <alignment horizontal="center" vertical="center"/>
      <protection locked="0"/>
    </xf>
    <xf numFmtId="43" fontId="13" fillId="9" borderId="1" xfId="2" applyFont="1" applyFill="1" applyBorder="1" applyAlignment="1" applyProtection="1">
      <alignment horizontal="center" vertical="center"/>
    </xf>
    <xf numFmtId="165" fontId="13" fillId="9" borderId="1" xfId="2" applyNumberFormat="1" applyFont="1" applyFill="1" applyBorder="1" applyAlignment="1" applyProtection="1">
      <alignment horizontal="center" vertical="center"/>
    </xf>
    <xf numFmtId="9" fontId="13" fillId="9" borderId="1" xfId="1" applyFont="1" applyFill="1" applyBorder="1" applyAlignment="1" applyProtection="1">
      <alignment horizontal="center" vertical="center"/>
      <protection locked="0"/>
    </xf>
    <xf numFmtId="165" fontId="15" fillId="0" borderId="0" xfId="0" applyNumberFormat="1" applyFont="1"/>
    <xf numFmtId="0" fontId="19" fillId="0" borderId="1" xfId="0" applyFont="1" applyBorder="1" applyAlignment="1">
      <alignment horizontal="center" vertical="center"/>
    </xf>
    <xf numFmtId="0" fontId="2" fillId="0" borderId="2" xfId="0" applyFont="1" applyBorder="1" applyAlignment="1">
      <alignment horizontal="right" vertical="center" wrapText="1"/>
    </xf>
    <xf numFmtId="0" fontId="20" fillId="0" borderId="4" xfId="0" applyFont="1" applyBorder="1" applyAlignment="1">
      <alignment horizontal="center" vertical="center"/>
    </xf>
    <xf numFmtId="0" fontId="2" fillId="10" borderId="1" xfId="0" applyFont="1" applyFill="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wrapText="1"/>
    </xf>
    <xf numFmtId="0" fontId="5"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7" fontId="3" fillId="6" borderId="2" xfId="3" applyNumberFormat="1" applyFont="1" applyFill="1" applyBorder="1" applyAlignment="1" applyProtection="1">
      <alignment horizontal="right" vertical="center" wrapText="1"/>
      <protection hidden="1"/>
    </xf>
    <xf numFmtId="7" fontId="3" fillId="6" borderId="4" xfId="3" applyNumberFormat="1" applyFont="1" applyFill="1" applyBorder="1" applyAlignment="1" applyProtection="1">
      <alignment horizontal="right" vertical="center" wrapText="1"/>
      <protection hidden="1"/>
    </xf>
    <xf numFmtId="0" fontId="3" fillId="5" borderId="6" xfId="0" applyFont="1" applyFill="1" applyBorder="1" applyAlignment="1">
      <alignment horizontal="center" vertical="center" wrapText="1"/>
    </xf>
    <xf numFmtId="0" fontId="12"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wrapText="1"/>
    </xf>
    <xf numFmtId="0" fontId="7" fillId="0" borderId="1" xfId="0" applyFont="1" applyBorder="1" applyAlignment="1">
      <alignment vertical="center" wrapText="1"/>
    </xf>
    <xf numFmtId="0" fontId="7" fillId="0" borderId="10" xfId="0" applyFont="1" applyBorder="1" applyAlignment="1">
      <alignment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cellXfs>
  <cellStyles count="4">
    <cellStyle name="Millares" xfId="2" builtinId="3"/>
    <cellStyle name="Moneda 2" xfId="3"/>
    <cellStyle name="Normal" xfId="0" builtinId="0"/>
    <cellStyle name="Porcentaje" xfId="1" builtinId="5"/>
  </cellStyles>
  <dxfs count="81">
    <dxf>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10"/>
        <color theme="1"/>
        <name val="Calibri"/>
        <scheme val="minor"/>
      </font>
      <numFmt numFmtId="165" formatCode="_-* #,##0_-;\-* #,##0_-;_-* &quot;-&quot;??_-;_-@_-"/>
      <fill>
        <patternFill patternType="solid">
          <fgColor indexed="64"/>
          <bgColor theme="4" tint="0.79998168889431442"/>
        </patternFill>
      </fill>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5" formatCode="_-* #,##0_-;\-* #,##0_-;_-* &quot;-&quot;??_-;_-@_-"/>
      <fill>
        <patternFill patternType="solid">
          <fgColor indexed="64"/>
          <bgColor theme="4" tint="0.79998168889431442"/>
        </patternFill>
      </fill>
    </dxf>
    <dxf>
      <font>
        <b val="0"/>
        <i val="0"/>
        <strike val="0"/>
        <condense val="0"/>
        <extend val="0"/>
        <outline val="0"/>
        <shadow val="0"/>
        <u val="none"/>
        <vertAlign val="baseline"/>
        <sz val="10"/>
        <color theme="1"/>
        <name val="Calibri"/>
        <scheme val="minor"/>
      </font>
      <numFmt numFmtId="35" formatCode="_-* #,##0.00_-;\-* #,##0.00_-;_-* &quot;-&quot;??_-;_-@_-"/>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5" formatCode="_-* #,##0_-;\-* #,##0_-;_-* &quot;-&quot;??_-;_-@_-"/>
      <fill>
        <patternFill patternType="solid">
          <fgColor indexed="64"/>
          <bgColor theme="4" tint="0.79998168889431442"/>
        </patternFill>
      </fill>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strike val="0"/>
        <outline val="0"/>
        <shadow val="0"/>
        <u val="none"/>
        <vertAlign val="baseline"/>
        <sz val="10"/>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5" formatCode="_-* #,##0.00_-;\-* #,##0.00_-;_-* &quot;-&quot;??_-;_-@_-"/>
      <protection locked="0" hidden="0"/>
    </dxf>
    <dxf>
      <font>
        <strike val="0"/>
        <outline val="0"/>
        <shadow val="0"/>
        <u val="none"/>
        <vertAlign val="baseline"/>
        <sz val="10"/>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font>
      <fill>
        <patternFill patternType="none">
          <fgColor indexed="64"/>
          <bgColor auto="1"/>
        </patternFill>
      </fill>
      <protection locked="1"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font>
      <fill>
        <patternFill patternType="none">
          <fgColor indexed="64"/>
          <bgColor auto="1"/>
        </patternFill>
      </fill>
      <protection locked="1"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font>
      <protection locked="1" hidden="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000000"/>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dxf>
    <dxf>
      <font>
        <strike val="0"/>
        <outline val="0"/>
        <shadow val="0"/>
        <u val="none"/>
        <vertAlign val="baseline"/>
        <sz val="10"/>
      </font>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strike val="0"/>
        <outline val="0"/>
        <shadow val="0"/>
        <u val="none"/>
        <vertAlign val="baseline"/>
        <sz val="10"/>
      </font>
      <fill>
        <patternFill patternType="none">
          <fgColor indexed="64"/>
          <bgColor auto="1"/>
        </patternFill>
      </fill>
      <alignment horizontal="center" textRotation="0" indent="0" justifyLastLine="0" shrinkToFit="0" readingOrder="0"/>
      <protection locked="1" hidden="0"/>
    </dxf>
    <dxf>
      <font>
        <strike val="0"/>
        <outline val="0"/>
        <shadow val="0"/>
        <u val="none"/>
        <vertAlign val="baseline"/>
        <sz val="10"/>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font>
    </dxf>
    <dxf>
      <font>
        <strike val="0"/>
        <outline val="0"/>
        <shadow val="0"/>
        <u val="none"/>
        <vertAlign val="baseline"/>
        <sz val="10"/>
      </font>
    </dxf>
    <dxf>
      <font>
        <b val="0"/>
        <i val="0"/>
        <strike val="0"/>
        <condense val="0"/>
        <extend val="0"/>
        <outline val="0"/>
        <shadow val="0"/>
        <u val="none"/>
        <vertAlign val="baseline"/>
        <sz val="10"/>
        <color theme="1"/>
        <name val="Calibri"/>
        <scheme val="minor"/>
      </font>
      <numFmt numFmtId="165" formatCode="_-* #,##0_-;\-* #,##0_-;_-* &quot;-&quot;??_-;_-@_-"/>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5" formatCode="_-* #,##0_-;\-* #,##0_-;_-* &quot;-&quot;??_-;_-@_-"/>
    </dxf>
    <dxf>
      <font>
        <b val="0"/>
        <i val="0"/>
        <strike val="0"/>
        <condense val="0"/>
        <extend val="0"/>
        <outline val="0"/>
        <shadow val="0"/>
        <u val="none"/>
        <vertAlign val="baseline"/>
        <sz val="10"/>
        <color theme="1"/>
        <name val="Calibri"/>
        <scheme val="minor"/>
      </font>
      <numFmt numFmtId="35" formatCode="_-* #,##0.00_-;\-* #,##0.00_-;_-* &quot;-&quot;??_-;_-@_-"/>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5" formatCode="_-* #,##0_-;\-* #,##0_-;_-* &quot;-&quot;??_-;_-@_-"/>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strike val="0"/>
        <outline val="0"/>
        <shadow val="0"/>
        <u val="none"/>
        <vertAlign val="baseline"/>
        <sz val="10"/>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5" formatCode="_-* #,##0.00_-;\-* #,##0.00_-;_-* &quot;-&quot;??_-;_-@_-"/>
      <protection locked="0" hidden="0"/>
    </dxf>
    <dxf>
      <font>
        <strike val="0"/>
        <outline val="0"/>
        <shadow val="0"/>
        <u val="none"/>
        <vertAlign val="baseline"/>
        <sz val="10"/>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dxf>
    <dxf>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0"/>
        <color theme="1"/>
        <name val="Arial"/>
        <scheme val="none"/>
      </font>
    </dxf>
    <dxf>
      <font>
        <strike val="0"/>
        <outline val="0"/>
        <shadow val="0"/>
        <u val="none"/>
        <vertAlign val="baseline"/>
        <sz val="11"/>
        <color rgb="FF000000"/>
        <name val="Arial"/>
        <scheme val="none"/>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strike val="0"/>
        <outline val="0"/>
        <shadow val="0"/>
        <u val="none"/>
        <vertAlign val="baseline"/>
        <sz val="10"/>
      </font>
      <fill>
        <patternFill patternType="none">
          <fgColor indexed="64"/>
          <bgColor auto="1"/>
        </patternFill>
      </fill>
      <alignment horizontal="center" textRotation="0" indent="0" justifyLastLine="0" shrinkToFit="0" readingOrder="0"/>
      <border outline="0">
        <right style="thin">
          <color indexed="64"/>
        </right>
      </border>
      <protection locked="1" hidden="0"/>
    </dxf>
    <dxf>
      <font>
        <strike val="0"/>
        <outline val="0"/>
        <shadow val="0"/>
        <u val="none"/>
        <vertAlign val="baseline"/>
        <sz val="10"/>
      </font>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font>
    </dxf>
    <dxf>
      <font>
        <strike val="0"/>
        <outline val="0"/>
        <shadow val="0"/>
        <u val="none"/>
        <vertAlign val="baseline"/>
        <sz val="10"/>
      </font>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font>
        <name val="Arial"/>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numFmt numFmtId="14" formatCode="0.00%"/>
      <border outline="0">
        <left style="thin">
          <color indexed="64"/>
        </left>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CO" sz="1100" b="1" i="0">
              <a:solidFill>
                <a:schemeClr val="dk1"/>
              </a:solidFill>
              <a:effectLst/>
              <a:latin typeface="+mn-lt"/>
              <a:ea typeface="+mn-ea"/>
              <a:cs typeface="+mn-cs"/>
            </a:rPr>
            <a:t>CUADRO DE COSTRUCCIÓN DE PRECIOS</a:t>
          </a:r>
          <a:r>
            <a:rPr lang="es-CO" sz="1100" b="0" i="0">
              <a:solidFill>
                <a:schemeClr val="dk1"/>
              </a:solidFill>
              <a:effectLst/>
              <a:latin typeface="+mn-lt"/>
              <a:ea typeface="+mn-ea"/>
              <a:cs typeface="+mn-cs"/>
            </a:rPr>
            <a:t> </a:t>
          </a:r>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 identificado con cedula de ciudadanía número ____________________ actuando como representante legal de _____________________________, con Nit número ______________, </a:t>
          </a:r>
          <a:r>
            <a:rPr lang="es-CO" sz="1100" b="0" i="0">
              <a:solidFill>
                <a:schemeClr val="dk1"/>
              </a:solidFill>
              <a:effectLst/>
              <a:latin typeface="+mn-lt"/>
              <a:ea typeface="+mn-ea"/>
              <a:cs typeface="+mn-cs"/>
            </a:rPr>
            <a:t>presento el siguiente cuadro de construcción de precios:  </a:t>
          </a:r>
          <a:r>
            <a:rPr lang="es-ES" sz="1100" b="0" i="0" u="none" strike="noStrike">
              <a:solidFill>
                <a:schemeClr val="dk1"/>
              </a:solidFill>
              <a:effectLst/>
              <a:latin typeface="+mn-lt"/>
              <a:ea typeface="+mn-ea"/>
              <a:cs typeface="+mn-cs"/>
            </a:rPr>
            <a:t>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42</xdr:row>
      <xdr:rowOff>66676</xdr:rowOff>
    </xdr:from>
    <xdr:to>
      <xdr:col>5</xdr:col>
      <xdr:colOff>0</xdr:colOff>
      <xdr:row>64</xdr:row>
      <xdr:rowOff>38100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76200" y="9867901"/>
          <a:ext cx="7972425" cy="4162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5</xdr:col>
      <xdr:colOff>1143000</xdr:colOff>
      <xdr:row>18</xdr:row>
      <xdr:rowOff>47625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Subasta Inversa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26</xdr:row>
      <xdr:rowOff>66676</xdr:rowOff>
    </xdr:from>
    <xdr:to>
      <xdr:col>5</xdr:col>
      <xdr:colOff>1095375</xdr:colOff>
      <xdr:row>74</xdr:row>
      <xdr:rowOff>123825</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76200" y="7410451"/>
          <a:ext cx="8972550" cy="9210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DE CADA ÍTEM, </a:t>
          </a:r>
          <a:r>
            <a:rPr lang="es-CO" sz="1100" b="0" i="0">
              <a:solidFill>
                <a:schemeClr val="dk1"/>
              </a:solidFill>
              <a:effectLst/>
              <a:latin typeface="+mn-lt"/>
              <a:ea typeface="+mn-ea"/>
              <a:cs typeface="+mn-cs"/>
            </a:rPr>
            <a:t>ni el valor del presupuesto oficial establecido en el estudio de mercado, so pena de rechazo. </a:t>
          </a:r>
          <a:r>
            <a:rPr lang="es-CO" sz="1100" b="1" i="0" u="sng">
              <a:solidFill>
                <a:schemeClr val="dk1"/>
              </a:solidFill>
              <a:effectLst/>
              <a:latin typeface="+mn-lt"/>
              <a:ea typeface="+mn-ea"/>
              <a:cs typeface="+mn-cs"/>
            </a:rPr>
            <a:t>En todo caso la propuesta económica será evaluada con el precio unitario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El valor ofertado más el impuesto al valor agregado a que haya lugar dependiendo del régimen aplicable, no podrá superar el presupuesto oficial (Precio Estimado) establecido para la contratación.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a:t>
          </a:r>
          <a:r>
            <a:rPr lang="es-CO" sz="1100" b="1" i="1">
              <a:solidFill>
                <a:schemeClr val="dk1"/>
              </a:solidFill>
              <a:effectLst/>
              <a:latin typeface="+mn-lt"/>
              <a:ea typeface="+mn-ea"/>
              <a:cs typeface="+mn-cs"/>
            </a:rPr>
            <a:t>: </a:t>
          </a:r>
          <a:r>
            <a:rPr lang="es-CO" sz="1100" b="0" i="0">
              <a:solidFill>
                <a:schemeClr val="dk1"/>
              </a:solidFill>
              <a:effectLst/>
              <a:latin typeface="+mn-lt"/>
              <a:ea typeface="+mn-ea"/>
              <a:cs typeface="+mn-cs"/>
            </a:rPr>
            <a:t>El contrato se celebrará por el valor total del presupuesto oficial, incluido el valor del IVA y demás contribuciones de ley que asciende a la suma de </a:t>
          </a:r>
          <a:r>
            <a:rPr lang="es-CO" sz="1100" b="1" i="0">
              <a:solidFill>
                <a:schemeClr val="dk1"/>
              </a:solidFill>
              <a:effectLst/>
              <a:latin typeface="+mn-lt"/>
              <a:ea typeface="+mn-ea"/>
              <a:cs typeface="+mn-cs"/>
            </a:rPr>
            <a:t>CUATROCIENTOS CINCUENTA Y UN MILLONES NOVECIENTOS SETENTA Y TRES MIL DOSCIENTOS PESOS M/CTE</a:t>
          </a:r>
          <a:r>
            <a:rPr lang="es-CO" sz="1100" b="0" i="0">
              <a:solidFill>
                <a:schemeClr val="dk1"/>
              </a:solidFill>
              <a:effectLst/>
              <a:latin typeface="+mn-lt"/>
              <a:ea typeface="+mn-ea"/>
              <a:cs typeface="+mn-cs"/>
            </a:rPr>
            <a:t> </a:t>
          </a:r>
          <a:r>
            <a:rPr lang="es-CO" sz="1100" b="1" i="0">
              <a:solidFill>
                <a:schemeClr val="dk1"/>
              </a:solidFill>
              <a:effectLst/>
              <a:latin typeface="+mn-lt"/>
              <a:ea typeface="+mn-ea"/>
              <a:cs typeface="+mn-cs"/>
            </a:rPr>
            <a:t>($451.973.200.00),</a:t>
          </a:r>
          <a:r>
            <a:rPr lang="es-CO" sz="1100" b="0" i="0">
              <a:solidFill>
                <a:schemeClr val="dk1"/>
              </a:solidFill>
              <a:effectLst/>
              <a:latin typeface="+mn-lt"/>
              <a:ea typeface="+mn-ea"/>
              <a:cs typeface="+mn-cs"/>
            </a:rPr>
            <a:t> </a:t>
          </a:r>
          <a:r>
            <a:rPr lang="es-CO" sz="1100" b="1" i="1" u="sng">
              <a:solidFill>
                <a:schemeClr val="dk1"/>
              </a:solidFill>
              <a:effectLst/>
              <a:latin typeface="+mn-lt"/>
              <a:ea typeface="+mn-ea"/>
              <a:cs typeface="+mn-cs"/>
            </a:rPr>
            <a:t>y se ejecutará de acuerdo a las necesidades del servicio, según los precios de la propuesta económica presentada por el contratista</a:t>
          </a:r>
          <a:r>
            <a:rPr lang="es-CO" sz="1100" b="0" i="1">
              <a:solidFill>
                <a:schemeClr val="dk1"/>
              </a:solidFill>
              <a:effectLst/>
              <a:latin typeface="+mn-lt"/>
              <a:ea typeface="+mn-ea"/>
              <a:cs typeface="+mn-cs"/>
            </a:rPr>
            <a:t>.</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La diferencia entre el valor de la oferta del proponente que resultare ganador del evento de subasta y el presupuesto oficial, será destinada a atender mayores cantidades de bienes relacionados con el objeto del contrato, en caso de ser necesario y según la necesidad, razón por la cual el proponente adjudicatario deberá garantizar el inventario requerido por la entidad.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 Para la presentación del precio inicial por parte del oferente, se deberá considerar que los precios ofrecidos serán en pesos colombianos, con cifras enteras, en los precios unitarios y totales, incluyendo los conceptos relacionados con esta contratación.</a:t>
          </a:r>
          <a:r>
            <a:rPr lang="es-CO" sz="1100" b="0" i="0">
              <a:solidFill>
                <a:schemeClr val="dk1"/>
              </a:solidFill>
              <a:effectLst/>
              <a:latin typeface="+mn-lt"/>
              <a:ea typeface="+mn-ea"/>
              <a:cs typeface="+mn-cs"/>
            </a:rPr>
            <a:t> Los demás conceptos no previstos en la oferta no serán asumidos por la entidad.  </a:t>
          </a:r>
        </a:p>
        <a:p>
          <a:pPr rtl="0" fontAlgn="base"/>
          <a:r>
            <a:rPr lang="es-CO" sz="1100" b="0" i="0">
              <a:solidFill>
                <a:schemeClr val="dk1"/>
              </a:solidFill>
              <a:effectLst/>
              <a:latin typeface="+mn-lt"/>
              <a:ea typeface="+mn-ea"/>
              <a:cs typeface="+mn-cs"/>
            </a:rPr>
            <a:t>Los valores de la propuesta económica deberán presentarse sin decimales; por lo que, si se presenta esta situación, la entidad aproximará el número entero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Sera rechazada la oferta cuando</a:t>
          </a:r>
          <a:r>
            <a:rPr lang="es-CO" sz="1100" b="0" i="0">
              <a:solidFill>
                <a:schemeClr val="dk1"/>
              </a:solidFill>
              <a:effectLst/>
              <a:latin typeface="+mn-lt"/>
              <a:ea typeface="+mn-ea"/>
              <a:cs typeface="+mn-cs"/>
            </a:rPr>
            <a:t>, una vez hecha la corrección por trascripción y/o aritmética, si a ello hubiere lugar, </a:t>
          </a:r>
          <a:r>
            <a:rPr lang="es-CO" sz="1100" b="0" i="0" u="sng">
              <a:solidFill>
                <a:schemeClr val="dk1"/>
              </a:solidFill>
              <a:effectLst/>
              <a:latin typeface="+mn-lt"/>
              <a:ea typeface="+mn-ea"/>
              <a:cs typeface="+mn-cs"/>
            </a:rPr>
            <a:t>la diferencia, en valor absoluto, entre el valor presentado y el nuevo valor corregido supere el uno por ciento (1 %) con respecto al valor total presentado en la propuesta,</a:t>
          </a:r>
          <a:r>
            <a:rPr lang="es-CO" sz="1100" b="0" i="0">
              <a:solidFill>
                <a:schemeClr val="dk1"/>
              </a:solidFill>
              <a:effectLst/>
              <a:latin typeface="+mn-lt"/>
              <a:ea typeface="+mn-ea"/>
              <a:cs typeface="+mn-cs"/>
            </a:rPr>
            <a:t> ya que dicha corrección impacte el valor final de la oferta.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6:</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a:t>
          </a:r>
        </a:p>
        <a:p>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33350" y="180975"/>
          <a:ext cx="8848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por</a:t>
          </a:r>
          <a:r>
            <a:rPr lang="es-ES" sz="1100" b="1" i="0" u="none" strike="noStrike" baseline="0">
              <a:solidFill>
                <a:schemeClr val="dk1"/>
              </a:solidFill>
              <a:effectLst/>
              <a:latin typeface="+mn-lt"/>
              <a:ea typeface="+mn-ea"/>
              <a:cs typeface="+mn-cs"/>
            </a:rPr>
            <a:t> licitacion publica </a:t>
          </a:r>
          <a:r>
            <a:rPr lang="es-ES" sz="1100" b="1" i="0" u="none" strike="noStrike">
              <a:solidFill>
                <a:schemeClr val="dk1"/>
              </a:solidFill>
              <a:effectLst/>
              <a:latin typeface="+mn-lt"/>
              <a:ea typeface="+mn-ea"/>
              <a:cs typeface="+mn-cs"/>
            </a:rPr>
            <a:t>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35</xdr:row>
      <xdr:rowOff>66675</xdr:rowOff>
    </xdr:from>
    <xdr:to>
      <xdr:col>4</xdr:col>
      <xdr:colOff>1095375</xdr:colOff>
      <xdr:row>72</xdr:row>
      <xdr:rowOff>9525</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76200" y="14011275"/>
          <a:ext cx="8858250"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5</xdr:col>
      <xdr:colOff>1143000</xdr:colOff>
      <xdr:row>18</xdr:row>
      <xdr:rowOff>47625</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133350" y="180975"/>
          <a:ext cx="864870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de Menor Cuantía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4" name="Imagen 3" descr="Logo CSJ RGB_0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64</xdr:row>
      <xdr:rowOff>66675</xdr:rowOff>
    </xdr:from>
    <xdr:to>
      <xdr:col>5</xdr:col>
      <xdr:colOff>1095375</xdr:colOff>
      <xdr:row>101</xdr:row>
      <xdr:rowOff>9525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76200" y="66284475"/>
          <a:ext cx="8658225"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285750</xdr:rowOff>
    </xdr:from>
    <xdr:to>
      <xdr:col>9</xdr:col>
      <xdr:colOff>0</xdr:colOff>
      <xdr:row>18</xdr:row>
      <xdr:rowOff>161925</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57150" y="285750"/>
          <a:ext cx="9820275" cy="417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1</xdr:col>
      <xdr:colOff>2381250</xdr:colOff>
      <xdr:row>4</xdr:row>
      <xdr:rowOff>160655</xdr:rowOff>
    </xdr:to>
    <xdr:pic>
      <xdr:nvPicPr>
        <xdr:cNvPr id="3" name="Imagen 2" descr="Logo CSJ RGB_0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28575</xdr:colOff>
      <xdr:row>22</xdr:row>
      <xdr:rowOff>85724</xdr:rowOff>
    </xdr:from>
    <xdr:to>
      <xdr:col>8</xdr:col>
      <xdr:colOff>981075</xdr:colOff>
      <xdr:row>69</xdr:row>
      <xdr:rowOff>85724</xdr:rowOff>
    </xdr:to>
    <xdr:sp macro="" textlink="">
      <xdr:nvSpPr>
        <xdr:cNvPr id="4" name="CuadroTexto 3">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3000000}"/>
            </a:ext>
          </a:extLst>
        </xdr:cNvPr>
        <xdr:cNvSpPr txBox="1"/>
      </xdr:nvSpPr>
      <xdr:spPr>
        <a:xfrm>
          <a:off x="28575" y="7981949"/>
          <a:ext cx="9810750" cy="761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a:t>
          </a:r>
          <a:r>
            <a:rPr lang="es-CO" sz="1100" b="0" i="0">
              <a:solidFill>
                <a:schemeClr val="dk1"/>
              </a:solidFill>
              <a:effectLst/>
              <a:latin typeface="+mn-lt"/>
              <a:ea typeface="+mn-ea"/>
              <a:cs typeface="+mn-cs"/>
            </a:rPr>
            <a:t>de cada ítem, ni el valor del presupuesto oficial establecido en el estudio de mercado, so pena de rechazo</a:t>
          </a:r>
          <a:r>
            <a:rPr lang="es-CO" sz="1100" b="1" i="0">
              <a:solidFill>
                <a:schemeClr val="dk1"/>
              </a:solidFill>
              <a:effectLst/>
              <a:latin typeface="+mn-lt"/>
              <a:ea typeface="+mn-ea"/>
              <a:cs typeface="+mn-cs"/>
            </a:rPr>
            <a:t>. </a:t>
          </a:r>
          <a:r>
            <a:rPr lang="es-CO" sz="1100" b="1" i="0" u="sng">
              <a:solidFill>
                <a:schemeClr val="dk1"/>
              </a:solidFill>
              <a:effectLst/>
              <a:latin typeface="+mn-lt"/>
              <a:ea typeface="+mn-ea"/>
              <a:cs typeface="+mn-cs"/>
            </a:rPr>
            <a:t>En todo caso la propuesta será evaluada con el precio unitario antes de IVA.</a:t>
          </a:r>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En todo caso el valor ofertado más el impuesto al valor agregado a que haya lugar dependiendo del régimen aplicable, no podrá superar el presupuesto oficial (Precio Estimado) establecido para la contratación.</a:t>
          </a:r>
          <a:r>
            <a:rPr lang="es-CO" sz="1100" b="0" i="1">
              <a:solidFill>
                <a:schemeClr val="dk1"/>
              </a:solidFill>
              <a:effectLst/>
              <a:latin typeface="+mn-lt"/>
              <a:ea typeface="+mn-ea"/>
              <a:cs typeface="+mn-cs"/>
            </a:rPr>
            <a:t> </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El contrato se celebrará por el valor total del presupuesto oficial, incluido el valor del IVA y las demás contribuciones de ley, sin sobrepasar el presupuesto oficial que asciende a la suma de </a:t>
          </a:r>
          <a:r>
            <a:rPr lang="es-CO" sz="1100" b="1" i="0">
              <a:solidFill>
                <a:schemeClr val="dk1"/>
              </a:solidFill>
              <a:effectLst/>
              <a:latin typeface="+mn-lt"/>
              <a:ea typeface="+mn-ea"/>
              <a:cs typeface="+mn-cs"/>
            </a:rPr>
            <a:t>SESENTA Y CINCO MILLONES NOVECIENTOS TREINTA Y NUEVE MIL OCHENTA Y DOS PESOS M/L ($65.939.082) M/CTE</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6: </a:t>
          </a:r>
          <a:r>
            <a:rPr lang="es-CO" sz="1100" b="0" i="0">
              <a:solidFill>
                <a:schemeClr val="dk1"/>
              </a:solidFill>
              <a:effectLst/>
              <a:latin typeface="+mn-lt"/>
              <a:ea typeface="+mn-ea"/>
              <a:cs typeface="+mn-cs"/>
            </a:rPr>
            <a:t>El contratista está en la obligación de mantener los precios ofrecidos en su oferta. En ningún caso podrá cambiar o modificar los precios establecidos durante la ejecución del contrato.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oneCellAnchor>
    <xdr:from>
      <xdr:col>2</xdr:col>
      <xdr:colOff>0</xdr:colOff>
      <xdr:row>21</xdr:row>
      <xdr:rowOff>0</xdr:rowOff>
    </xdr:from>
    <xdr:ext cx="123825" cy="291353"/>
    <xdr:sp macro="" textlink="">
      <xdr:nvSpPr>
        <xdr:cNvPr id="5" name="Text Box 3118">
          <a:extLst>
            <a:ext uri="{FF2B5EF4-FFF2-40B4-BE49-F238E27FC236}">
              <a16:creationId xmlns:a16="http://schemas.microsoft.com/office/drawing/2014/main" id="{00000000-0008-0000-0500-000005000000}"/>
            </a:ext>
          </a:extLst>
        </xdr:cNvPr>
        <xdr:cNvSpPr txBox="1">
          <a:spLocks noChangeArrowheads="1"/>
        </xdr:cNvSpPr>
      </xdr:nvSpPr>
      <xdr:spPr bwMode="auto">
        <a:xfrm>
          <a:off x="3714750" y="703897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 name="Text Box 3118">
          <a:extLst>
            <a:ext uri="{FF2B5EF4-FFF2-40B4-BE49-F238E27FC236}">
              <a16:creationId xmlns:a16="http://schemas.microsoft.com/office/drawing/2014/main" id="{00000000-0008-0000-0500-000006000000}"/>
            </a:ext>
          </a:extLst>
        </xdr:cNvPr>
        <xdr:cNvSpPr txBox="1">
          <a:spLocks noChangeArrowheads="1"/>
        </xdr:cNvSpPr>
      </xdr:nvSpPr>
      <xdr:spPr bwMode="auto">
        <a:xfrm>
          <a:off x="3714750" y="703897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 name="Text Box 3118">
          <a:extLst>
            <a:ext uri="{FF2B5EF4-FFF2-40B4-BE49-F238E27FC236}">
              <a16:creationId xmlns:a16="http://schemas.microsoft.com/office/drawing/2014/main" id="{00000000-0008-0000-0500-000007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8" name="Text Box 3118">
          <a:extLst>
            <a:ext uri="{FF2B5EF4-FFF2-40B4-BE49-F238E27FC236}">
              <a16:creationId xmlns:a16="http://schemas.microsoft.com/office/drawing/2014/main" id="{00000000-0008-0000-0500-000008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9" name="Text Box 3118">
          <a:extLst>
            <a:ext uri="{FF2B5EF4-FFF2-40B4-BE49-F238E27FC236}">
              <a16:creationId xmlns:a16="http://schemas.microsoft.com/office/drawing/2014/main" id="{00000000-0008-0000-0500-000009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0" name="Text Box 3118">
          <a:extLst>
            <a:ext uri="{FF2B5EF4-FFF2-40B4-BE49-F238E27FC236}">
              <a16:creationId xmlns:a16="http://schemas.microsoft.com/office/drawing/2014/main" id="{00000000-0008-0000-0500-00000A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11" name="Text Box 3118">
          <a:extLst>
            <a:ext uri="{FF2B5EF4-FFF2-40B4-BE49-F238E27FC236}">
              <a16:creationId xmlns:a16="http://schemas.microsoft.com/office/drawing/2014/main" id="{00000000-0008-0000-0500-00000B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12" name="Text Box 3118">
          <a:extLst>
            <a:ext uri="{FF2B5EF4-FFF2-40B4-BE49-F238E27FC236}">
              <a16:creationId xmlns:a16="http://schemas.microsoft.com/office/drawing/2014/main" id="{00000000-0008-0000-0500-00000C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3" name="Text Box 3118">
          <a:extLst>
            <a:ext uri="{FF2B5EF4-FFF2-40B4-BE49-F238E27FC236}">
              <a16:creationId xmlns:a16="http://schemas.microsoft.com/office/drawing/2014/main" id="{00000000-0008-0000-0500-00000D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4" name="Text Box 3118">
          <a:extLst>
            <a:ext uri="{FF2B5EF4-FFF2-40B4-BE49-F238E27FC236}">
              <a16:creationId xmlns:a16="http://schemas.microsoft.com/office/drawing/2014/main" id="{00000000-0008-0000-0500-00000E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15" name="Text Box 3118">
          <a:extLst>
            <a:ext uri="{FF2B5EF4-FFF2-40B4-BE49-F238E27FC236}">
              <a16:creationId xmlns:a16="http://schemas.microsoft.com/office/drawing/2014/main" id="{00000000-0008-0000-0500-00000F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16" name="Text Box 3118">
          <a:extLst>
            <a:ext uri="{FF2B5EF4-FFF2-40B4-BE49-F238E27FC236}">
              <a16:creationId xmlns:a16="http://schemas.microsoft.com/office/drawing/2014/main" id="{00000000-0008-0000-0500-000010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7" name="Text Box 3118">
          <a:extLst>
            <a:ext uri="{FF2B5EF4-FFF2-40B4-BE49-F238E27FC236}">
              <a16:creationId xmlns:a16="http://schemas.microsoft.com/office/drawing/2014/main" id="{00000000-0008-0000-0500-000011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8" name="Text Box 3118">
          <a:extLst>
            <a:ext uri="{FF2B5EF4-FFF2-40B4-BE49-F238E27FC236}">
              <a16:creationId xmlns:a16="http://schemas.microsoft.com/office/drawing/2014/main" id="{00000000-0008-0000-0500-000012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19" name="Text Box 3118">
          <a:extLst>
            <a:ext uri="{FF2B5EF4-FFF2-40B4-BE49-F238E27FC236}">
              <a16:creationId xmlns:a16="http://schemas.microsoft.com/office/drawing/2014/main" id="{00000000-0008-0000-0500-000013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20" name="Text Box 3118">
          <a:extLst>
            <a:ext uri="{FF2B5EF4-FFF2-40B4-BE49-F238E27FC236}">
              <a16:creationId xmlns:a16="http://schemas.microsoft.com/office/drawing/2014/main" id="{00000000-0008-0000-0500-000014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1" name="Text Box 3118">
          <a:extLst>
            <a:ext uri="{FF2B5EF4-FFF2-40B4-BE49-F238E27FC236}">
              <a16:creationId xmlns:a16="http://schemas.microsoft.com/office/drawing/2014/main" id="{00000000-0008-0000-0500-000015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2" name="Text Box 3118">
          <a:extLst>
            <a:ext uri="{FF2B5EF4-FFF2-40B4-BE49-F238E27FC236}">
              <a16:creationId xmlns:a16="http://schemas.microsoft.com/office/drawing/2014/main" id="{00000000-0008-0000-0500-000016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23" name="Text Box 3118">
          <a:extLst>
            <a:ext uri="{FF2B5EF4-FFF2-40B4-BE49-F238E27FC236}">
              <a16:creationId xmlns:a16="http://schemas.microsoft.com/office/drawing/2014/main" id="{00000000-0008-0000-0500-000017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24" name="Text Box 3118">
          <a:extLst>
            <a:ext uri="{FF2B5EF4-FFF2-40B4-BE49-F238E27FC236}">
              <a16:creationId xmlns:a16="http://schemas.microsoft.com/office/drawing/2014/main" id="{00000000-0008-0000-0500-000018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5" name="Text Box 3118">
          <a:extLst>
            <a:ext uri="{FF2B5EF4-FFF2-40B4-BE49-F238E27FC236}">
              <a16:creationId xmlns:a16="http://schemas.microsoft.com/office/drawing/2014/main" id="{00000000-0008-0000-0500-000019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6" name="Text Box 3118">
          <a:extLst>
            <a:ext uri="{FF2B5EF4-FFF2-40B4-BE49-F238E27FC236}">
              <a16:creationId xmlns:a16="http://schemas.microsoft.com/office/drawing/2014/main" id="{00000000-0008-0000-0500-00001A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27" name="Text Box 3118">
          <a:extLst>
            <a:ext uri="{FF2B5EF4-FFF2-40B4-BE49-F238E27FC236}">
              <a16:creationId xmlns:a16="http://schemas.microsoft.com/office/drawing/2014/main" id="{00000000-0008-0000-0500-00001B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28" name="Text Box 3118">
          <a:extLst>
            <a:ext uri="{FF2B5EF4-FFF2-40B4-BE49-F238E27FC236}">
              <a16:creationId xmlns:a16="http://schemas.microsoft.com/office/drawing/2014/main" id="{00000000-0008-0000-0500-00001C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9" name="Text Box 3118">
          <a:extLst>
            <a:ext uri="{FF2B5EF4-FFF2-40B4-BE49-F238E27FC236}">
              <a16:creationId xmlns:a16="http://schemas.microsoft.com/office/drawing/2014/main" id="{00000000-0008-0000-0500-00001D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0" name="Text Box 3118">
          <a:extLst>
            <a:ext uri="{FF2B5EF4-FFF2-40B4-BE49-F238E27FC236}">
              <a16:creationId xmlns:a16="http://schemas.microsoft.com/office/drawing/2014/main" id="{00000000-0008-0000-0500-00001E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1" name="Text Box 3118">
          <a:extLst>
            <a:ext uri="{FF2B5EF4-FFF2-40B4-BE49-F238E27FC236}">
              <a16:creationId xmlns:a16="http://schemas.microsoft.com/office/drawing/2014/main" id="{00000000-0008-0000-0500-00001F000000}"/>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2" name="Text Box 3118">
          <a:extLst>
            <a:ext uri="{FF2B5EF4-FFF2-40B4-BE49-F238E27FC236}">
              <a16:creationId xmlns:a16="http://schemas.microsoft.com/office/drawing/2014/main" id="{00000000-0008-0000-0500-000020000000}"/>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33" name="Text Box 3118">
          <a:extLst>
            <a:ext uri="{FF2B5EF4-FFF2-40B4-BE49-F238E27FC236}">
              <a16:creationId xmlns:a16="http://schemas.microsoft.com/office/drawing/2014/main" id="{00000000-0008-0000-0500-000021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34" name="Text Box 3118">
          <a:extLst>
            <a:ext uri="{FF2B5EF4-FFF2-40B4-BE49-F238E27FC236}">
              <a16:creationId xmlns:a16="http://schemas.microsoft.com/office/drawing/2014/main" id="{00000000-0008-0000-0500-000022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5" name="Text Box 3118">
          <a:extLst>
            <a:ext uri="{FF2B5EF4-FFF2-40B4-BE49-F238E27FC236}">
              <a16:creationId xmlns:a16="http://schemas.microsoft.com/office/drawing/2014/main" id="{00000000-0008-0000-0500-000023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6" name="Text Box 3118">
          <a:extLst>
            <a:ext uri="{FF2B5EF4-FFF2-40B4-BE49-F238E27FC236}">
              <a16:creationId xmlns:a16="http://schemas.microsoft.com/office/drawing/2014/main" id="{00000000-0008-0000-0500-000024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37" name="Text Box 3118">
          <a:extLst>
            <a:ext uri="{FF2B5EF4-FFF2-40B4-BE49-F238E27FC236}">
              <a16:creationId xmlns:a16="http://schemas.microsoft.com/office/drawing/2014/main" id="{00000000-0008-0000-0500-000025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38" name="Text Box 3118">
          <a:extLst>
            <a:ext uri="{FF2B5EF4-FFF2-40B4-BE49-F238E27FC236}">
              <a16:creationId xmlns:a16="http://schemas.microsoft.com/office/drawing/2014/main" id="{00000000-0008-0000-0500-000026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9" name="Text Box 3118">
          <a:extLst>
            <a:ext uri="{FF2B5EF4-FFF2-40B4-BE49-F238E27FC236}">
              <a16:creationId xmlns:a16="http://schemas.microsoft.com/office/drawing/2014/main" id="{00000000-0008-0000-0500-000027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0" name="Text Box 3118">
          <a:extLst>
            <a:ext uri="{FF2B5EF4-FFF2-40B4-BE49-F238E27FC236}">
              <a16:creationId xmlns:a16="http://schemas.microsoft.com/office/drawing/2014/main" id="{00000000-0008-0000-0500-000028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41" name="Text Box 3118">
          <a:extLst>
            <a:ext uri="{FF2B5EF4-FFF2-40B4-BE49-F238E27FC236}">
              <a16:creationId xmlns:a16="http://schemas.microsoft.com/office/drawing/2014/main" id="{00000000-0008-0000-0500-000029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42" name="Text Box 3118">
          <a:extLst>
            <a:ext uri="{FF2B5EF4-FFF2-40B4-BE49-F238E27FC236}">
              <a16:creationId xmlns:a16="http://schemas.microsoft.com/office/drawing/2014/main" id="{00000000-0008-0000-0500-00002A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3" name="Text Box 3118">
          <a:extLst>
            <a:ext uri="{FF2B5EF4-FFF2-40B4-BE49-F238E27FC236}">
              <a16:creationId xmlns:a16="http://schemas.microsoft.com/office/drawing/2014/main" id="{00000000-0008-0000-0500-00002B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4" name="Text Box 3118">
          <a:extLst>
            <a:ext uri="{FF2B5EF4-FFF2-40B4-BE49-F238E27FC236}">
              <a16:creationId xmlns:a16="http://schemas.microsoft.com/office/drawing/2014/main" id="{00000000-0008-0000-0500-00002C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45" name="Text Box 3118">
          <a:extLst>
            <a:ext uri="{FF2B5EF4-FFF2-40B4-BE49-F238E27FC236}">
              <a16:creationId xmlns:a16="http://schemas.microsoft.com/office/drawing/2014/main" id="{00000000-0008-0000-0500-00002D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46" name="Text Box 3118">
          <a:extLst>
            <a:ext uri="{FF2B5EF4-FFF2-40B4-BE49-F238E27FC236}">
              <a16:creationId xmlns:a16="http://schemas.microsoft.com/office/drawing/2014/main" id="{00000000-0008-0000-0500-00002E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7" name="Text Box 3118">
          <a:extLst>
            <a:ext uri="{FF2B5EF4-FFF2-40B4-BE49-F238E27FC236}">
              <a16:creationId xmlns:a16="http://schemas.microsoft.com/office/drawing/2014/main" id="{00000000-0008-0000-0500-00002F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8" name="Text Box 3118">
          <a:extLst>
            <a:ext uri="{FF2B5EF4-FFF2-40B4-BE49-F238E27FC236}">
              <a16:creationId xmlns:a16="http://schemas.microsoft.com/office/drawing/2014/main" id="{00000000-0008-0000-0500-000030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49" name="Text Box 3118">
          <a:extLst>
            <a:ext uri="{FF2B5EF4-FFF2-40B4-BE49-F238E27FC236}">
              <a16:creationId xmlns:a16="http://schemas.microsoft.com/office/drawing/2014/main" id="{00000000-0008-0000-0500-000031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50" name="Text Box 3118">
          <a:extLst>
            <a:ext uri="{FF2B5EF4-FFF2-40B4-BE49-F238E27FC236}">
              <a16:creationId xmlns:a16="http://schemas.microsoft.com/office/drawing/2014/main" id="{00000000-0008-0000-0500-000032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1" name="Text Box 3118">
          <a:extLst>
            <a:ext uri="{FF2B5EF4-FFF2-40B4-BE49-F238E27FC236}">
              <a16:creationId xmlns:a16="http://schemas.microsoft.com/office/drawing/2014/main" id="{00000000-0008-0000-0500-000033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2" name="Text Box 3118">
          <a:extLst>
            <a:ext uri="{FF2B5EF4-FFF2-40B4-BE49-F238E27FC236}">
              <a16:creationId xmlns:a16="http://schemas.microsoft.com/office/drawing/2014/main" id="{00000000-0008-0000-0500-000034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53" name="Text Box 3118">
          <a:extLst>
            <a:ext uri="{FF2B5EF4-FFF2-40B4-BE49-F238E27FC236}">
              <a16:creationId xmlns:a16="http://schemas.microsoft.com/office/drawing/2014/main" id="{00000000-0008-0000-0500-000035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54" name="Text Box 3118">
          <a:extLst>
            <a:ext uri="{FF2B5EF4-FFF2-40B4-BE49-F238E27FC236}">
              <a16:creationId xmlns:a16="http://schemas.microsoft.com/office/drawing/2014/main" id="{00000000-0008-0000-0500-000036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5" name="Text Box 3118">
          <a:extLst>
            <a:ext uri="{FF2B5EF4-FFF2-40B4-BE49-F238E27FC236}">
              <a16:creationId xmlns:a16="http://schemas.microsoft.com/office/drawing/2014/main" id="{00000000-0008-0000-0500-000037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6" name="Text Box 3118">
          <a:extLst>
            <a:ext uri="{FF2B5EF4-FFF2-40B4-BE49-F238E27FC236}">
              <a16:creationId xmlns:a16="http://schemas.microsoft.com/office/drawing/2014/main" id="{00000000-0008-0000-0500-000038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7" name="Text Box 3118">
          <a:extLst>
            <a:ext uri="{FF2B5EF4-FFF2-40B4-BE49-F238E27FC236}">
              <a16:creationId xmlns:a16="http://schemas.microsoft.com/office/drawing/2014/main" id="{00000000-0008-0000-0500-000039000000}"/>
            </a:ext>
            <a:ext uri="{147F2762-F138-4A5C-976F-8EAC2B608ADB}">
              <a16:predDERef xmlns:a16="http://schemas.microsoft.com/office/drawing/2014/main" pred="{EABF92A4-DC6C-4E05-BCEF-6A81793174EE}"/>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8" name="Text Box 3118">
          <a:extLst>
            <a:ext uri="{FF2B5EF4-FFF2-40B4-BE49-F238E27FC236}">
              <a16:creationId xmlns:a16="http://schemas.microsoft.com/office/drawing/2014/main" id="{00000000-0008-0000-0500-00003A000000}"/>
            </a:ext>
            <a:ext uri="{147F2762-F138-4A5C-976F-8EAC2B608ADB}">
              <a16:predDERef xmlns:a16="http://schemas.microsoft.com/office/drawing/2014/main" pred="{C79D31A3-676E-4DB0-B385-2A806597F57E}"/>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59" name="Text Box 3118">
          <a:extLst>
            <a:ext uri="{FF2B5EF4-FFF2-40B4-BE49-F238E27FC236}">
              <a16:creationId xmlns:a16="http://schemas.microsoft.com/office/drawing/2014/main" id="{00000000-0008-0000-0500-00003B000000}"/>
            </a:ext>
            <a:ext uri="{147F2762-F138-4A5C-976F-8EAC2B608ADB}">
              <a16:predDERef xmlns:a16="http://schemas.microsoft.com/office/drawing/2014/main" pred="{2B52B3D8-C4D1-43A5-B88B-68A51827DF26}"/>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60" name="Text Box 3118">
          <a:extLst>
            <a:ext uri="{FF2B5EF4-FFF2-40B4-BE49-F238E27FC236}">
              <a16:creationId xmlns:a16="http://schemas.microsoft.com/office/drawing/2014/main" id="{00000000-0008-0000-0500-00003C000000}"/>
            </a:ext>
            <a:ext uri="{147F2762-F138-4A5C-976F-8EAC2B608ADB}">
              <a16:predDERef xmlns:a16="http://schemas.microsoft.com/office/drawing/2014/main" pred="{2D493E9F-D704-4DBA-9E1A-9B583E863F6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1" name="Text Box 3118">
          <a:extLst>
            <a:ext uri="{FF2B5EF4-FFF2-40B4-BE49-F238E27FC236}">
              <a16:creationId xmlns:a16="http://schemas.microsoft.com/office/drawing/2014/main" id="{00000000-0008-0000-0500-00003D000000}"/>
            </a:ext>
            <a:ext uri="{147F2762-F138-4A5C-976F-8EAC2B608ADB}">
              <a16:predDERef xmlns:a16="http://schemas.microsoft.com/office/drawing/2014/main" pred="{6951BCAB-D07F-4A52-B2CC-81B86F6203F7}"/>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2" name="Text Box 3118">
          <a:extLst>
            <a:ext uri="{FF2B5EF4-FFF2-40B4-BE49-F238E27FC236}">
              <a16:creationId xmlns:a16="http://schemas.microsoft.com/office/drawing/2014/main" id="{00000000-0008-0000-0500-00003E000000}"/>
            </a:ext>
            <a:ext uri="{147F2762-F138-4A5C-976F-8EAC2B608ADB}">
              <a16:predDERef xmlns:a16="http://schemas.microsoft.com/office/drawing/2014/main" pred="{51F983F3-62D4-43E5-8676-2B921741687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63" name="Text Box 3118">
          <a:extLst>
            <a:ext uri="{FF2B5EF4-FFF2-40B4-BE49-F238E27FC236}">
              <a16:creationId xmlns:a16="http://schemas.microsoft.com/office/drawing/2014/main" id="{00000000-0008-0000-0500-00003F000000}"/>
            </a:ext>
            <a:ext uri="{147F2762-F138-4A5C-976F-8EAC2B608ADB}">
              <a16:predDERef xmlns:a16="http://schemas.microsoft.com/office/drawing/2014/main" pred="{6D0A0631-C947-4361-BC83-C0C06B3CE1E6}"/>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64" name="Text Box 3118">
          <a:extLst>
            <a:ext uri="{FF2B5EF4-FFF2-40B4-BE49-F238E27FC236}">
              <a16:creationId xmlns:a16="http://schemas.microsoft.com/office/drawing/2014/main" id="{00000000-0008-0000-0500-000040000000}"/>
            </a:ext>
            <a:ext uri="{147F2762-F138-4A5C-976F-8EAC2B608ADB}">
              <a16:predDERef xmlns:a16="http://schemas.microsoft.com/office/drawing/2014/main" pred="{664F292F-F732-4174-A350-1DFEFCB39DB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5" name="Text Box 3118">
          <a:extLst>
            <a:ext uri="{FF2B5EF4-FFF2-40B4-BE49-F238E27FC236}">
              <a16:creationId xmlns:a16="http://schemas.microsoft.com/office/drawing/2014/main" id="{00000000-0008-0000-0500-000041000000}"/>
            </a:ext>
            <a:ext uri="{147F2762-F138-4A5C-976F-8EAC2B608ADB}">
              <a16:predDERef xmlns:a16="http://schemas.microsoft.com/office/drawing/2014/main" pred="{A87C0A7F-DEC8-4C4A-962C-29E7B13E1F54}"/>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6" name="Text Box 3118">
          <a:extLst>
            <a:ext uri="{FF2B5EF4-FFF2-40B4-BE49-F238E27FC236}">
              <a16:creationId xmlns:a16="http://schemas.microsoft.com/office/drawing/2014/main" id="{00000000-0008-0000-0500-000042000000}"/>
            </a:ext>
            <a:ext uri="{147F2762-F138-4A5C-976F-8EAC2B608ADB}">
              <a16:predDERef xmlns:a16="http://schemas.microsoft.com/office/drawing/2014/main" pred="{0DCCB4A7-2162-4742-9F0B-A2A57AD6DE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67" name="Text Box 3118">
          <a:extLst>
            <a:ext uri="{FF2B5EF4-FFF2-40B4-BE49-F238E27FC236}">
              <a16:creationId xmlns:a16="http://schemas.microsoft.com/office/drawing/2014/main" id="{00000000-0008-0000-0500-000043000000}"/>
            </a:ext>
            <a:ext uri="{147F2762-F138-4A5C-976F-8EAC2B608ADB}">
              <a16:predDERef xmlns:a16="http://schemas.microsoft.com/office/drawing/2014/main" pred="{406C29D6-0DF6-49C8-9AA1-C3222FB22BBA}"/>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68" name="Text Box 3118">
          <a:extLst>
            <a:ext uri="{FF2B5EF4-FFF2-40B4-BE49-F238E27FC236}">
              <a16:creationId xmlns:a16="http://schemas.microsoft.com/office/drawing/2014/main" id="{00000000-0008-0000-0500-000044000000}"/>
            </a:ext>
            <a:ext uri="{147F2762-F138-4A5C-976F-8EAC2B608ADB}">
              <a16:predDERef xmlns:a16="http://schemas.microsoft.com/office/drawing/2014/main" pred="{40CA9A4D-3E30-4C69-8429-A9158F5FA869}"/>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9" name="Text Box 3118">
          <a:extLst>
            <a:ext uri="{FF2B5EF4-FFF2-40B4-BE49-F238E27FC236}">
              <a16:creationId xmlns:a16="http://schemas.microsoft.com/office/drawing/2014/main" id="{00000000-0008-0000-0500-000045000000}"/>
            </a:ext>
            <a:ext uri="{147F2762-F138-4A5C-976F-8EAC2B608ADB}">
              <a16:predDERef xmlns:a16="http://schemas.microsoft.com/office/drawing/2014/main" pred="{162708E6-7567-4407-9853-0F6E9D710D53}"/>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0" name="Text Box 3118">
          <a:extLst>
            <a:ext uri="{FF2B5EF4-FFF2-40B4-BE49-F238E27FC236}">
              <a16:creationId xmlns:a16="http://schemas.microsoft.com/office/drawing/2014/main" id="{00000000-0008-0000-0500-000046000000}"/>
            </a:ext>
            <a:ext uri="{147F2762-F138-4A5C-976F-8EAC2B608ADB}">
              <a16:predDERef xmlns:a16="http://schemas.microsoft.com/office/drawing/2014/main" pred="{21BF1F45-CE37-4913-AB80-2826F2952DF4}"/>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1" name="Text Box 3118">
          <a:extLst>
            <a:ext uri="{FF2B5EF4-FFF2-40B4-BE49-F238E27FC236}">
              <a16:creationId xmlns:a16="http://schemas.microsoft.com/office/drawing/2014/main" id="{00000000-0008-0000-0500-000047000000}"/>
            </a:ext>
            <a:ext uri="{147F2762-F138-4A5C-976F-8EAC2B608ADB}">
              <a16:predDERef xmlns:a16="http://schemas.microsoft.com/office/drawing/2014/main" pred="{F24C6EFA-5FA5-460C-A8C1-1D805F9CF35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72" name="Text Box 3118">
          <a:extLst>
            <a:ext uri="{FF2B5EF4-FFF2-40B4-BE49-F238E27FC236}">
              <a16:creationId xmlns:a16="http://schemas.microsoft.com/office/drawing/2014/main" id="{00000000-0008-0000-0500-000048000000}"/>
            </a:ext>
            <a:ext uri="{147F2762-F138-4A5C-976F-8EAC2B608ADB}">
              <a16:predDERef xmlns:a16="http://schemas.microsoft.com/office/drawing/2014/main" pred="{0B6A2584-8365-4EBF-B247-38AF32F9BA78}"/>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3" name="Text Box 3118">
          <a:extLst>
            <a:ext uri="{FF2B5EF4-FFF2-40B4-BE49-F238E27FC236}">
              <a16:creationId xmlns:a16="http://schemas.microsoft.com/office/drawing/2014/main" id="{00000000-0008-0000-0500-000049000000}"/>
            </a:ext>
            <a:ext uri="{147F2762-F138-4A5C-976F-8EAC2B608ADB}">
              <a16:predDERef xmlns:a16="http://schemas.microsoft.com/office/drawing/2014/main" pred="{77704B6C-2953-49FF-88D3-4BCC5D088FB8}"/>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4" name="Text Box 3118">
          <a:extLst>
            <a:ext uri="{FF2B5EF4-FFF2-40B4-BE49-F238E27FC236}">
              <a16:creationId xmlns:a16="http://schemas.microsoft.com/office/drawing/2014/main" id="{00000000-0008-0000-0500-00004A000000}"/>
            </a:ext>
            <a:ext uri="{147F2762-F138-4A5C-976F-8EAC2B608ADB}">
              <a16:predDERef xmlns:a16="http://schemas.microsoft.com/office/drawing/2014/main" pred="{46E8ACFF-10EA-48CF-8593-2CF6F6266416}"/>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5" name="Text Box 3118">
          <a:extLst>
            <a:ext uri="{FF2B5EF4-FFF2-40B4-BE49-F238E27FC236}">
              <a16:creationId xmlns:a16="http://schemas.microsoft.com/office/drawing/2014/main" id="{00000000-0008-0000-0500-00004B000000}"/>
            </a:ext>
            <a:ext uri="{147F2762-F138-4A5C-976F-8EAC2B608ADB}">
              <a16:predDERef xmlns:a16="http://schemas.microsoft.com/office/drawing/2014/main" pred="{83721183-ED79-4F61-9017-17C8EDE66E5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76" name="Text Box 3118">
          <a:extLst>
            <a:ext uri="{FF2B5EF4-FFF2-40B4-BE49-F238E27FC236}">
              <a16:creationId xmlns:a16="http://schemas.microsoft.com/office/drawing/2014/main" id="{00000000-0008-0000-0500-00004C000000}"/>
            </a:ext>
            <a:ext uri="{147F2762-F138-4A5C-976F-8EAC2B608ADB}">
              <a16:predDERef xmlns:a16="http://schemas.microsoft.com/office/drawing/2014/main" pred="{96DF98A0-2EE1-42CC-8C1D-48A15516E92C}"/>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7" name="Text Box 3118">
          <a:extLst>
            <a:ext uri="{FF2B5EF4-FFF2-40B4-BE49-F238E27FC236}">
              <a16:creationId xmlns:a16="http://schemas.microsoft.com/office/drawing/2014/main" id="{00000000-0008-0000-0500-00004D000000}"/>
            </a:ext>
            <a:ext uri="{147F2762-F138-4A5C-976F-8EAC2B608ADB}">
              <a16:predDERef xmlns:a16="http://schemas.microsoft.com/office/drawing/2014/main" pred="{04EAC7B9-2D62-433D-B7DE-56936DB3DA8A}"/>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8" name="Text Box 3118">
          <a:extLst>
            <a:ext uri="{FF2B5EF4-FFF2-40B4-BE49-F238E27FC236}">
              <a16:creationId xmlns:a16="http://schemas.microsoft.com/office/drawing/2014/main" id="{00000000-0008-0000-0500-00004E000000}"/>
            </a:ext>
            <a:ext uri="{147F2762-F138-4A5C-976F-8EAC2B608ADB}">
              <a16:predDERef xmlns:a16="http://schemas.microsoft.com/office/drawing/2014/main" pred="{A00683E9-299B-4DB7-910F-488E54581C3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9" name="Text Box 3118">
          <a:extLst>
            <a:ext uri="{FF2B5EF4-FFF2-40B4-BE49-F238E27FC236}">
              <a16:creationId xmlns:a16="http://schemas.microsoft.com/office/drawing/2014/main" id="{00000000-0008-0000-0500-00004F000000}"/>
            </a:ext>
            <a:ext uri="{147F2762-F138-4A5C-976F-8EAC2B608ADB}">
              <a16:predDERef xmlns:a16="http://schemas.microsoft.com/office/drawing/2014/main" pred="{83ABD1D7-8D72-4C28-8128-0439B082571A}"/>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80" name="Text Box 3118">
          <a:extLst>
            <a:ext uri="{FF2B5EF4-FFF2-40B4-BE49-F238E27FC236}">
              <a16:creationId xmlns:a16="http://schemas.microsoft.com/office/drawing/2014/main" id="{00000000-0008-0000-0500-000050000000}"/>
            </a:ext>
            <a:ext uri="{147F2762-F138-4A5C-976F-8EAC2B608ADB}">
              <a16:predDERef xmlns:a16="http://schemas.microsoft.com/office/drawing/2014/main" pred="{21CBCFD4-DBBA-42D6-9BEA-C38E6D39FAE8}"/>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81" name="Text Box 3118">
          <a:extLst>
            <a:ext uri="{FF2B5EF4-FFF2-40B4-BE49-F238E27FC236}">
              <a16:creationId xmlns:a16="http://schemas.microsoft.com/office/drawing/2014/main" id="{00000000-0008-0000-0500-000051000000}"/>
            </a:ext>
            <a:ext uri="{147F2762-F138-4A5C-976F-8EAC2B608ADB}">
              <a16:predDERef xmlns:a16="http://schemas.microsoft.com/office/drawing/2014/main" pred="{02982F76-6CA3-4E16-8728-559A155EC56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82" name="Text Box 3118">
          <a:extLst>
            <a:ext uri="{FF2B5EF4-FFF2-40B4-BE49-F238E27FC236}">
              <a16:creationId xmlns:a16="http://schemas.microsoft.com/office/drawing/2014/main" id="{00000000-0008-0000-0500-000052000000}"/>
            </a:ext>
            <a:ext uri="{147F2762-F138-4A5C-976F-8EAC2B608ADB}">
              <a16:predDERef xmlns:a16="http://schemas.microsoft.com/office/drawing/2014/main" pred="{28C3FE1A-5FA6-465E-8409-F8D4C3AC6CB3}"/>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11</xdr:col>
      <xdr:colOff>0</xdr:colOff>
      <xdr:row>18</xdr:row>
      <xdr:rowOff>57150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57150" y="180975"/>
          <a:ext cx="8924925"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1</xdr:col>
      <xdr:colOff>2381250</xdr:colOff>
      <xdr:row>4</xdr:row>
      <xdr:rowOff>160655</xdr:rowOff>
    </xdr:to>
    <xdr:pic>
      <xdr:nvPicPr>
        <xdr:cNvPr id="3" name="Imagen 2" descr="Logo CSJ RGB_0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28575</xdr:colOff>
      <xdr:row>43</xdr:row>
      <xdr:rowOff>85725</xdr:rowOff>
    </xdr:from>
    <xdr:to>
      <xdr:col>10</xdr:col>
      <xdr:colOff>981075</xdr:colOff>
      <xdr:row>79</xdr:row>
      <xdr:rowOff>123824</xdr:rowOff>
    </xdr:to>
    <xdr:sp macro="" textlink="">
      <xdr:nvSpPr>
        <xdr:cNvPr id="4" name="CuadroTexto 3">
          <a:extLst>
            <a:ext uri="{FF2B5EF4-FFF2-40B4-BE49-F238E27FC236}">
              <a16:creationId xmlns:a16="http://schemas.microsoft.com/office/drawing/2014/main" id="{00000000-0008-0000-0600-000004000000}"/>
            </a:ext>
            <a:ext uri="{147F2762-F138-4A5C-976F-8EAC2B608ADB}">
              <a16:predDERef xmlns:a16="http://schemas.microsoft.com/office/drawing/2014/main" pred="{00000000-0008-0000-0500-000003000000}"/>
            </a:ext>
          </a:extLst>
        </xdr:cNvPr>
        <xdr:cNvSpPr txBox="1"/>
      </xdr:nvSpPr>
      <xdr:spPr>
        <a:xfrm>
          <a:off x="28575" y="10487025"/>
          <a:ext cx="12496800" cy="5867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a:t>
          </a:r>
          <a:r>
            <a:rPr lang="es-CO" sz="1100" b="0" i="0">
              <a:solidFill>
                <a:schemeClr val="dk1"/>
              </a:solidFill>
              <a:effectLst/>
              <a:latin typeface="+mn-lt"/>
              <a:ea typeface="+mn-ea"/>
              <a:cs typeface="+mn-cs"/>
            </a:rPr>
            <a:t> Los proponentes no podrán exceder el </a:t>
          </a:r>
          <a:r>
            <a:rPr lang="es-CO" sz="1100" b="1" i="0">
              <a:solidFill>
                <a:schemeClr val="dk1"/>
              </a:solidFill>
              <a:effectLst/>
              <a:latin typeface="+mn-lt"/>
              <a:ea typeface="+mn-ea"/>
              <a:cs typeface="+mn-cs"/>
            </a:rPr>
            <a:t>VALOR UNITARIO, establecido en el cuadro de precios promedio </a:t>
          </a:r>
          <a:r>
            <a:rPr lang="es-CO" sz="1100" b="0" i="0">
              <a:solidFill>
                <a:schemeClr val="dk1"/>
              </a:solidFill>
              <a:effectLst/>
              <a:latin typeface="+mn-lt"/>
              <a:ea typeface="+mn-ea"/>
              <a:cs typeface="+mn-cs"/>
            </a:rPr>
            <a:t>de cada ítem, ni el valor del presupuesto oficial establecido en el presente documento, so pena de rechazo</a:t>
          </a:r>
          <a:r>
            <a:rPr lang="es-CO" sz="1100" b="1" i="0">
              <a:solidFill>
                <a:schemeClr val="dk1"/>
              </a:solidFill>
              <a:effectLst/>
              <a:latin typeface="+mn-lt"/>
              <a:ea typeface="+mn-ea"/>
              <a:cs typeface="+mn-cs"/>
            </a:rPr>
            <a:t>. </a:t>
          </a:r>
          <a:r>
            <a:rPr lang="es-CO" sz="1100" b="1" i="0" u="sng">
              <a:solidFill>
                <a:schemeClr val="dk1"/>
              </a:solidFill>
              <a:effectLst/>
              <a:latin typeface="+mn-lt"/>
              <a:ea typeface="+mn-ea"/>
              <a:cs typeface="+mn-cs"/>
            </a:rPr>
            <a:t>En todo caso la propuesta será evaluada con el valor unitario ofertado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Se analizará la artificialidad de los precios de cada uno de los ítems del contrato, de acuerdo a lo establecido en la guía G-MOAB-01 “</a:t>
          </a:r>
          <a:r>
            <a:rPr lang="es-CO" sz="1100" b="0" i="1">
              <a:solidFill>
                <a:schemeClr val="dk1"/>
              </a:solidFill>
              <a:effectLst/>
              <a:latin typeface="+mn-lt"/>
              <a:ea typeface="+mn-ea"/>
              <a:cs typeface="+mn-cs"/>
            </a:rPr>
            <a:t>Guía para el manejo de ofertas artificialmente bajas en Procesos de Contratación</a:t>
          </a:r>
          <a:r>
            <a:rPr lang="es-CO" sz="1100" b="0" i="0">
              <a:solidFill>
                <a:schemeClr val="dk1"/>
              </a:solidFill>
              <a:effectLst/>
              <a:latin typeface="+mn-lt"/>
              <a:ea typeface="+mn-ea"/>
              <a:cs typeface="+mn-cs"/>
            </a:rPr>
            <a:t>”, expedida por Colombia Compra Eficiente.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 </a:t>
          </a:r>
          <a:r>
            <a:rPr lang="es-CO" sz="1100" b="0" i="0">
              <a:solidFill>
                <a:schemeClr val="dk1"/>
              </a:solidFill>
              <a:effectLst/>
              <a:latin typeface="+mn-lt"/>
              <a:ea typeface="+mn-ea"/>
              <a:cs typeface="+mn-cs"/>
            </a:rPr>
            <a:t>El contrato se </a:t>
          </a:r>
          <a:r>
            <a:rPr lang="es-CO" sz="1100" b="1" i="0">
              <a:solidFill>
                <a:schemeClr val="dk1"/>
              </a:solidFill>
              <a:effectLst/>
              <a:latin typeface="+mn-lt"/>
              <a:ea typeface="+mn-ea"/>
              <a:cs typeface="+mn-cs"/>
            </a:rPr>
            <a:t>adjudicará por el valor de la oferta ganadora.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oneCellAnchor>
    <xdr:from>
      <xdr:col>2</xdr:col>
      <xdr:colOff>0</xdr:colOff>
      <xdr:row>29</xdr:row>
      <xdr:rowOff>0</xdr:rowOff>
    </xdr:from>
    <xdr:ext cx="123825" cy="291353"/>
    <xdr:sp macro="" textlink="">
      <xdr:nvSpPr>
        <xdr:cNvPr id="83" name="Text Box 3118">
          <a:extLst>
            <a:ext uri="{FF2B5EF4-FFF2-40B4-BE49-F238E27FC236}">
              <a16:creationId xmlns:a16="http://schemas.microsoft.com/office/drawing/2014/main" id="{00000000-0008-0000-0600-000053000000}"/>
            </a:ext>
          </a:extLst>
        </xdr:cNvPr>
        <xdr:cNvSpPr txBox="1">
          <a:spLocks noChangeArrowheads="1"/>
        </xdr:cNvSpPr>
      </xdr:nvSpPr>
      <xdr:spPr bwMode="auto">
        <a:xfrm>
          <a:off x="1933575" y="5248275"/>
          <a:ext cx="123825" cy="291353"/>
        </a:xfrm>
        <a:prstGeom prst="rect">
          <a:avLst/>
        </a:prstGeom>
        <a:noFill/>
        <a:ln w="9525">
          <a:noFill/>
          <a:miter lim="800000"/>
          <a:headEnd/>
          <a:tailEnd/>
        </a:ln>
      </xdr:spPr>
    </xdr:sp>
    <xdr:clientData/>
  </xdr:oneCellAnchor>
  <xdr:oneCellAnchor>
    <xdr:from>
      <xdr:col>2</xdr:col>
      <xdr:colOff>0</xdr:colOff>
      <xdr:row>29</xdr:row>
      <xdr:rowOff>0</xdr:rowOff>
    </xdr:from>
    <xdr:ext cx="123825" cy="291353"/>
    <xdr:sp macro="" textlink="">
      <xdr:nvSpPr>
        <xdr:cNvPr id="84" name="Text Box 3118">
          <a:extLst>
            <a:ext uri="{FF2B5EF4-FFF2-40B4-BE49-F238E27FC236}">
              <a16:creationId xmlns:a16="http://schemas.microsoft.com/office/drawing/2014/main" id="{00000000-0008-0000-0600-000054000000}"/>
            </a:ext>
          </a:extLst>
        </xdr:cNvPr>
        <xdr:cNvSpPr txBox="1">
          <a:spLocks noChangeArrowheads="1"/>
        </xdr:cNvSpPr>
      </xdr:nvSpPr>
      <xdr:spPr bwMode="auto">
        <a:xfrm>
          <a:off x="1933575" y="5248275"/>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85" name="Text Box 3118">
          <a:extLst>
            <a:ext uri="{FF2B5EF4-FFF2-40B4-BE49-F238E27FC236}">
              <a16:creationId xmlns:a16="http://schemas.microsoft.com/office/drawing/2014/main" id="{00000000-0008-0000-0600-000055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86" name="Text Box 3118">
          <a:extLst>
            <a:ext uri="{FF2B5EF4-FFF2-40B4-BE49-F238E27FC236}">
              <a16:creationId xmlns:a16="http://schemas.microsoft.com/office/drawing/2014/main" id="{00000000-0008-0000-0600-000056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87" name="Text Box 3118">
          <a:extLst>
            <a:ext uri="{FF2B5EF4-FFF2-40B4-BE49-F238E27FC236}">
              <a16:creationId xmlns:a16="http://schemas.microsoft.com/office/drawing/2014/main" id="{00000000-0008-0000-0600-000057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88" name="Text Box 3118">
          <a:extLst>
            <a:ext uri="{FF2B5EF4-FFF2-40B4-BE49-F238E27FC236}">
              <a16:creationId xmlns:a16="http://schemas.microsoft.com/office/drawing/2014/main" id="{00000000-0008-0000-0600-000058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89" name="Text Box 3118">
          <a:extLst>
            <a:ext uri="{FF2B5EF4-FFF2-40B4-BE49-F238E27FC236}">
              <a16:creationId xmlns:a16="http://schemas.microsoft.com/office/drawing/2014/main" id="{00000000-0008-0000-0600-000059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0" name="Text Box 3118">
          <a:extLst>
            <a:ext uri="{FF2B5EF4-FFF2-40B4-BE49-F238E27FC236}">
              <a16:creationId xmlns:a16="http://schemas.microsoft.com/office/drawing/2014/main" id="{00000000-0008-0000-0600-00005A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1" name="Text Box 3118">
          <a:extLst>
            <a:ext uri="{FF2B5EF4-FFF2-40B4-BE49-F238E27FC236}">
              <a16:creationId xmlns:a16="http://schemas.microsoft.com/office/drawing/2014/main" id="{00000000-0008-0000-0600-00005B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2" name="Text Box 3118">
          <a:extLst>
            <a:ext uri="{FF2B5EF4-FFF2-40B4-BE49-F238E27FC236}">
              <a16:creationId xmlns:a16="http://schemas.microsoft.com/office/drawing/2014/main" id="{00000000-0008-0000-0600-00005C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93" name="Text Box 3118">
          <a:extLst>
            <a:ext uri="{FF2B5EF4-FFF2-40B4-BE49-F238E27FC236}">
              <a16:creationId xmlns:a16="http://schemas.microsoft.com/office/drawing/2014/main" id="{00000000-0008-0000-0600-00005D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4" name="Text Box 3118">
          <a:extLst>
            <a:ext uri="{FF2B5EF4-FFF2-40B4-BE49-F238E27FC236}">
              <a16:creationId xmlns:a16="http://schemas.microsoft.com/office/drawing/2014/main" id="{00000000-0008-0000-0600-00005E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5" name="Text Box 3118">
          <a:extLst>
            <a:ext uri="{FF2B5EF4-FFF2-40B4-BE49-F238E27FC236}">
              <a16:creationId xmlns:a16="http://schemas.microsoft.com/office/drawing/2014/main" id="{00000000-0008-0000-0600-00005F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6" name="Text Box 3118">
          <a:extLst>
            <a:ext uri="{FF2B5EF4-FFF2-40B4-BE49-F238E27FC236}">
              <a16:creationId xmlns:a16="http://schemas.microsoft.com/office/drawing/2014/main" id="{00000000-0008-0000-0600-000060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97" name="Text Box 3118">
          <a:extLst>
            <a:ext uri="{FF2B5EF4-FFF2-40B4-BE49-F238E27FC236}">
              <a16:creationId xmlns:a16="http://schemas.microsoft.com/office/drawing/2014/main" id="{00000000-0008-0000-0600-000061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8" name="Text Box 3118">
          <a:extLst>
            <a:ext uri="{FF2B5EF4-FFF2-40B4-BE49-F238E27FC236}">
              <a16:creationId xmlns:a16="http://schemas.microsoft.com/office/drawing/2014/main" id="{00000000-0008-0000-0600-000062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9" name="Text Box 3118">
          <a:extLst>
            <a:ext uri="{FF2B5EF4-FFF2-40B4-BE49-F238E27FC236}">
              <a16:creationId xmlns:a16="http://schemas.microsoft.com/office/drawing/2014/main" id="{00000000-0008-0000-0600-000063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0" name="Text Box 3118">
          <a:extLst>
            <a:ext uri="{FF2B5EF4-FFF2-40B4-BE49-F238E27FC236}">
              <a16:creationId xmlns:a16="http://schemas.microsoft.com/office/drawing/2014/main" id="{00000000-0008-0000-0600-000064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101" name="Text Box 3118">
          <a:extLst>
            <a:ext uri="{FF2B5EF4-FFF2-40B4-BE49-F238E27FC236}">
              <a16:creationId xmlns:a16="http://schemas.microsoft.com/office/drawing/2014/main" id="{00000000-0008-0000-0600-000065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102" name="Text Box 3118">
          <a:extLst>
            <a:ext uri="{FF2B5EF4-FFF2-40B4-BE49-F238E27FC236}">
              <a16:creationId xmlns:a16="http://schemas.microsoft.com/office/drawing/2014/main" id="{00000000-0008-0000-0600-000066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3" name="Text Box 3118">
          <a:extLst>
            <a:ext uri="{FF2B5EF4-FFF2-40B4-BE49-F238E27FC236}">
              <a16:creationId xmlns:a16="http://schemas.microsoft.com/office/drawing/2014/main" id="{00000000-0008-0000-0600-000067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4" name="Text Box 3118">
          <a:extLst>
            <a:ext uri="{FF2B5EF4-FFF2-40B4-BE49-F238E27FC236}">
              <a16:creationId xmlns:a16="http://schemas.microsoft.com/office/drawing/2014/main" id="{00000000-0008-0000-0600-000068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105" name="Text Box 3118">
          <a:extLst>
            <a:ext uri="{FF2B5EF4-FFF2-40B4-BE49-F238E27FC236}">
              <a16:creationId xmlns:a16="http://schemas.microsoft.com/office/drawing/2014/main" id="{00000000-0008-0000-0600-000069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106" name="Text Box 3118">
          <a:extLst>
            <a:ext uri="{FF2B5EF4-FFF2-40B4-BE49-F238E27FC236}">
              <a16:creationId xmlns:a16="http://schemas.microsoft.com/office/drawing/2014/main" id="{00000000-0008-0000-0600-00006A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7" name="Text Box 3118">
          <a:extLst>
            <a:ext uri="{FF2B5EF4-FFF2-40B4-BE49-F238E27FC236}">
              <a16:creationId xmlns:a16="http://schemas.microsoft.com/office/drawing/2014/main" id="{00000000-0008-0000-0600-00006B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8" name="Text Box 3118">
          <a:extLst>
            <a:ext uri="{FF2B5EF4-FFF2-40B4-BE49-F238E27FC236}">
              <a16:creationId xmlns:a16="http://schemas.microsoft.com/office/drawing/2014/main" id="{00000000-0008-0000-0600-00006C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09" name="Text Box 3118">
          <a:extLst>
            <a:ext uri="{FF2B5EF4-FFF2-40B4-BE49-F238E27FC236}">
              <a16:creationId xmlns:a16="http://schemas.microsoft.com/office/drawing/2014/main" id="{00000000-0008-0000-0600-00006D000000}"/>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10" name="Text Box 3118">
          <a:extLst>
            <a:ext uri="{FF2B5EF4-FFF2-40B4-BE49-F238E27FC236}">
              <a16:creationId xmlns:a16="http://schemas.microsoft.com/office/drawing/2014/main" id="{00000000-0008-0000-0600-00006E000000}"/>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1" name="Text Box 3118">
          <a:extLst>
            <a:ext uri="{FF2B5EF4-FFF2-40B4-BE49-F238E27FC236}">
              <a16:creationId xmlns:a16="http://schemas.microsoft.com/office/drawing/2014/main" id="{00000000-0008-0000-0600-00006F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12" name="Text Box 3118">
          <a:extLst>
            <a:ext uri="{FF2B5EF4-FFF2-40B4-BE49-F238E27FC236}">
              <a16:creationId xmlns:a16="http://schemas.microsoft.com/office/drawing/2014/main" id="{00000000-0008-0000-0600-000070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3" name="Text Box 3118">
          <a:extLst>
            <a:ext uri="{FF2B5EF4-FFF2-40B4-BE49-F238E27FC236}">
              <a16:creationId xmlns:a16="http://schemas.microsoft.com/office/drawing/2014/main" id="{00000000-0008-0000-0600-000071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4" name="Text Box 3118">
          <a:extLst>
            <a:ext uri="{FF2B5EF4-FFF2-40B4-BE49-F238E27FC236}">
              <a16:creationId xmlns:a16="http://schemas.microsoft.com/office/drawing/2014/main" id="{00000000-0008-0000-0600-000072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5" name="Text Box 3118">
          <a:extLst>
            <a:ext uri="{FF2B5EF4-FFF2-40B4-BE49-F238E27FC236}">
              <a16:creationId xmlns:a16="http://schemas.microsoft.com/office/drawing/2014/main" id="{00000000-0008-0000-0600-000073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16" name="Text Box 3118">
          <a:extLst>
            <a:ext uri="{FF2B5EF4-FFF2-40B4-BE49-F238E27FC236}">
              <a16:creationId xmlns:a16="http://schemas.microsoft.com/office/drawing/2014/main" id="{00000000-0008-0000-0600-000074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7" name="Text Box 3118">
          <a:extLst>
            <a:ext uri="{FF2B5EF4-FFF2-40B4-BE49-F238E27FC236}">
              <a16:creationId xmlns:a16="http://schemas.microsoft.com/office/drawing/2014/main" id="{00000000-0008-0000-0600-000075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8" name="Text Box 3118">
          <a:extLst>
            <a:ext uri="{FF2B5EF4-FFF2-40B4-BE49-F238E27FC236}">
              <a16:creationId xmlns:a16="http://schemas.microsoft.com/office/drawing/2014/main" id="{00000000-0008-0000-0600-000076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9" name="Text Box 3118">
          <a:extLst>
            <a:ext uri="{FF2B5EF4-FFF2-40B4-BE49-F238E27FC236}">
              <a16:creationId xmlns:a16="http://schemas.microsoft.com/office/drawing/2014/main" id="{00000000-0008-0000-0600-000077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0" name="Text Box 3118">
          <a:extLst>
            <a:ext uri="{FF2B5EF4-FFF2-40B4-BE49-F238E27FC236}">
              <a16:creationId xmlns:a16="http://schemas.microsoft.com/office/drawing/2014/main" id="{00000000-0008-0000-0600-000078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1" name="Text Box 3118">
          <a:extLst>
            <a:ext uri="{FF2B5EF4-FFF2-40B4-BE49-F238E27FC236}">
              <a16:creationId xmlns:a16="http://schemas.microsoft.com/office/drawing/2014/main" id="{00000000-0008-0000-0600-000079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2" name="Text Box 3118">
          <a:extLst>
            <a:ext uri="{FF2B5EF4-FFF2-40B4-BE49-F238E27FC236}">
              <a16:creationId xmlns:a16="http://schemas.microsoft.com/office/drawing/2014/main" id="{00000000-0008-0000-0600-00007A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23" name="Text Box 3118">
          <a:extLst>
            <a:ext uri="{FF2B5EF4-FFF2-40B4-BE49-F238E27FC236}">
              <a16:creationId xmlns:a16="http://schemas.microsoft.com/office/drawing/2014/main" id="{00000000-0008-0000-0600-00007B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4" name="Text Box 3118">
          <a:extLst>
            <a:ext uri="{FF2B5EF4-FFF2-40B4-BE49-F238E27FC236}">
              <a16:creationId xmlns:a16="http://schemas.microsoft.com/office/drawing/2014/main" id="{00000000-0008-0000-0600-00007C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5" name="Text Box 3118">
          <a:extLst>
            <a:ext uri="{FF2B5EF4-FFF2-40B4-BE49-F238E27FC236}">
              <a16:creationId xmlns:a16="http://schemas.microsoft.com/office/drawing/2014/main" id="{00000000-0008-0000-0600-00007D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6" name="Text Box 3118">
          <a:extLst>
            <a:ext uri="{FF2B5EF4-FFF2-40B4-BE49-F238E27FC236}">
              <a16:creationId xmlns:a16="http://schemas.microsoft.com/office/drawing/2014/main" id="{00000000-0008-0000-0600-00007E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27" name="Text Box 3118">
          <a:extLst>
            <a:ext uri="{FF2B5EF4-FFF2-40B4-BE49-F238E27FC236}">
              <a16:creationId xmlns:a16="http://schemas.microsoft.com/office/drawing/2014/main" id="{00000000-0008-0000-0600-00007F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8" name="Text Box 3118">
          <a:extLst>
            <a:ext uri="{FF2B5EF4-FFF2-40B4-BE49-F238E27FC236}">
              <a16:creationId xmlns:a16="http://schemas.microsoft.com/office/drawing/2014/main" id="{00000000-0008-0000-0600-000080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9" name="Text Box 3118">
          <a:extLst>
            <a:ext uri="{FF2B5EF4-FFF2-40B4-BE49-F238E27FC236}">
              <a16:creationId xmlns:a16="http://schemas.microsoft.com/office/drawing/2014/main" id="{00000000-0008-0000-0600-000081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0" name="Text Box 3118">
          <a:extLst>
            <a:ext uri="{FF2B5EF4-FFF2-40B4-BE49-F238E27FC236}">
              <a16:creationId xmlns:a16="http://schemas.microsoft.com/office/drawing/2014/main" id="{00000000-0008-0000-0600-000082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31" name="Text Box 3118">
          <a:extLst>
            <a:ext uri="{FF2B5EF4-FFF2-40B4-BE49-F238E27FC236}">
              <a16:creationId xmlns:a16="http://schemas.microsoft.com/office/drawing/2014/main" id="{00000000-0008-0000-0600-000083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32" name="Text Box 3118">
          <a:extLst>
            <a:ext uri="{FF2B5EF4-FFF2-40B4-BE49-F238E27FC236}">
              <a16:creationId xmlns:a16="http://schemas.microsoft.com/office/drawing/2014/main" id="{00000000-0008-0000-0600-000084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3" name="Text Box 3118">
          <a:extLst>
            <a:ext uri="{FF2B5EF4-FFF2-40B4-BE49-F238E27FC236}">
              <a16:creationId xmlns:a16="http://schemas.microsoft.com/office/drawing/2014/main" id="{00000000-0008-0000-0600-000085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4" name="Text Box 3118">
          <a:extLst>
            <a:ext uri="{FF2B5EF4-FFF2-40B4-BE49-F238E27FC236}">
              <a16:creationId xmlns:a16="http://schemas.microsoft.com/office/drawing/2014/main" id="{00000000-0008-0000-0600-000086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35" name="Text Box 3118">
          <a:extLst>
            <a:ext uri="{FF2B5EF4-FFF2-40B4-BE49-F238E27FC236}">
              <a16:creationId xmlns:a16="http://schemas.microsoft.com/office/drawing/2014/main" id="{00000000-0008-0000-0600-000087000000}"/>
            </a:ext>
            <a:ext uri="{147F2762-F138-4A5C-976F-8EAC2B608ADB}">
              <a16:predDERef xmlns:a16="http://schemas.microsoft.com/office/drawing/2014/main" pred="{EABF92A4-DC6C-4E05-BCEF-6A81793174EE}"/>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36" name="Text Box 3118">
          <a:extLst>
            <a:ext uri="{FF2B5EF4-FFF2-40B4-BE49-F238E27FC236}">
              <a16:creationId xmlns:a16="http://schemas.microsoft.com/office/drawing/2014/main" id="{00000000-0008-0000-0600-000088000000}"/>
            </a:ext>
            <a:ext uri="{147F2762-F138-4A5C-976F-8EAC2B608ADB}">
              <a16:predDERef xmlns:a16="http://schemas.microsoft.com/office/drawing/2014/main" pred="{C79D31A3-676E-4DB0-B385-2A806597F57E}"/>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37" name="Text Box 3118">
          <a:extLst>
            <a:ext uri="{FF2B5EF4-FFF2-40B4-BE49-F238E27FC236}">
              <a16:creationId xmlns:a16="http://schemas.microsoft.com/office/drawing/2014/main" id="{00000000-0008-0000-0600-000089000000}"/>
            </a:ext>
            <a:ext uri="{147F2762-F138-4A5C-976F-8EAC2B608ADB}">
              <a16:predDERef xmlns:a16="http://schemas.microsoft.com/office/drawing/2014/main" pred="{2B52B3D8-C4D1-43A5-B88B-68A51827DF26}"/>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38" name="Text Box 3118">
          <a:extLst>
            <a:ext uri="{FF2B5EF4-FFF2-40B4-BE49-F238E27FC236}">
              <a16:creationId xmlns:a16="http://schemas.microsoft.com/office/drawing/2014/main" id="{00000000-0008-0000-0600-00008A000000}"/>
            </a:ext>
            <a:ext uri="{147F2762-F138-4A5C-976F-8EAC2B608ADB}">
              <a16:predDERef xmlns:a16="http://schemas.microsoft.com/office/drawing/2014/main" pred="{2D493E9F-D704-4DBA-9E1A-9B583E863F6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9" name="Text Box 3118">
          <a:extLst>
            <a:ext uri="{FF2B5EF4-FFF2-40B4-BE49-F238E27FC236}">
              <a16:creationId xmlns:a16="http://schemas.microsoft.com/office/drawing/2014/main" id="{00000000-0008-0000-0600-00008B000000}"/>
            </a:ext>
            <a:ext uri="{147F2762-F138-4A5C-976F-8EAC2B608ADB}">
              <a16:predDERef xmlns:a16="http://schemas.microsoft.com/office/drawing/2014/main" pred="{6951BCAB-D07F-4A52-B2CC-81B86F6203F7}"/>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0" name="Text Box 3118">
          <a:extLst>
            <a:ext uri="{FF2B5EF4-FFF2-40B4-BE49-F238E27FC236}">
              <a16:creationId xmlns:a16="http://schemas.microsoft.com/office/drawing/2014/main" id="{00000000-0008-0000-0600-00008C000000}"/>
            </a:ext>
            <a:ext uri="{147F2762-F138-4A5C-976F-8EAC2B608ADB}">
              <a16:predDERef xmlns:a16="http://schemas.microsoft.com/office/drawing/2014/main" pred="{51F983F3-62D4-43E5-8676-2B921741687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1" name="Text Box 3118">
          <a:extLst>
            <a:ext uri="{FF2B5EF4-FFF2-40B4-BE49-F238E27FC236}">
              <a16:creationId xmlns:a16="http://schemas.microsoft.com/office/drawing/2014/main" id="{00000000-0008-0000-0600-00008D000000}"/>
            </a:ext>
            <a:ext uri="{147F2762-F138-4A5C-976F-8EAC2B608ADB}">
              <a16:predDERef xmlns:a16="http://schemas.microsoft.com/office/drawing/2014/main" pred="{6D0A0631-C947-4361-BC83-C0C06B3CE1E6}"/>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42" name="Text Box 3118">
          <a:extLst>
            <a:ext uri="{FF2B5EF4-FFF2-40B4-BE49-F238E27FC236}">
              <a16:creationId xmlns:a16="http://schemas.microsoft.com/office/drawing/2014/main" id="{00000000-0008-0000-0600-00008E000000}"/>
            </a:ext>
            <a:ext uri="{147F2762-F138-4A5C-976F-8EAC2B608ADB}">
              <a16:predDERef xmlns:a16="http://schemas.microsoft.com/office/drawing/2014/main" pred="{664F292F-F732-4174-A350-1DFEFCB39DB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3" name="Text Box 3118">
          <a:extLst>
            <a:ext uri="{FF2B5EF4-FFF2-40B4-BE49-F238E27FC236}">
              <a16:creationId xmlns:a16="http://schemas.microsoft.com/office/drawing/2014/main" id="{00000000-0008-0000-0600-00008F000000}"/>
            </a:ext>
            <a:ext uri="{147F2762-F138-4A5C-976F-8EAC2B608ADB}">
              <a16:predDERef xmlns:a16="http://schemas.microsoft.com/office/drawing/2014/main" pred="{A87C0A7F-DEC8-4C4A-962C-29E7B13E1F54}"/>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4" name="Text Box 3118">
          <a:extLst>
            <a:ext uri="{FF2B5EF4-FFF2-40B4-BE49-F238E27FC236}">
              <a16:creationId xmlns:a16="http://schemas.microsoft.com/office/drawing/2014/main" id="{00000000-0008-0000-0600-000090000000}"/>
            </a:ext>
            <a:ext uri="{147F2762-F138-4A5C-976F-8EAC2B608ADB}">
              <a16:predDERef xmlns:a16="http://schemas.microsoft.com/office/drawing/2014/main" pred="{0DCCB4A7-2162-4742-9F0B-A2A57AD6DE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5" name="Text Box 3118">
          <a:extLst>
            <a:ext uri="{FF2B5EF4-FFF2-40B4-BE49-F238E27FC236}">
              <a16:creationId xmlns:a16="http://schemas.microsoft.com/office/drawing/2014/main" id="{00000000-0008-0000-0600-000091000000}"/>
            </a:ext>
            <a:ext uri="{147F2762-F138-4A5C-976F-8EAC2B608ADB}">
              <a16:predDERef xmlns:a16="http://schemas.microsoft.com/office/drawing/2014/main" pred="{406C29D6-0DF6-49C8-9AA1-C3222FB22BBA}"/>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46" name="Text Box 3118">
          <a:extLst>
            <a:ext uri="{FF2B5EF4-FFF2-40B4-BE49-F238E27FC236}">
              <a16:creationId xmlns:a16="http://schemas.microsoft.com/office/drawing/2014/main" id="{00000000-0008-0000-0600-000092000000}"/>
            </a:ext>
            <a:ext uri="{147F2762-F138-4A5C-976F-8EAC2B608ADB}">
              <a16:predDERef xmlns:a16="http://schemas.microsoft.com/office/drawing/2014/main" pred="{40CA9A4D-3E30-4C69-8429-A9158F5FA869}"/>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7" name="Text Box 3118">
          <a:extLst>
            <a:ext uri="{FF2B5EF4-FFF2-40B4-BE49-F238E27FC236}">
              <a16:creationId xmlns:a16="http://schemas.microsoft.com/office/drawing/2014/main" id="{00000000-0008-0000-0600-000093000000}"/>
            </a:ext>
            <a:ext uri="{147F2762-F138-4A5C-976F-8EAC2B608ADB}">
              <a16:predDERef xmlns:a16="http://schemas.microsoft.com/office/drawing/2014/main" pred="{162708E6-7567-4407-9853-0F6E9D710D53}"/>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8" name="Text Box 3118">
          <a:extLst>
            <a:ext uri="{FF2B5EF4-FFF2-40B4-BE49-F238E27FC236}">
              <a16:creationId xmlns:a16="http://schemas.microsoft.com/office/drawing/2014/main" id="{00000000-0008-0000-0600-000094000000}"/>
            </a:ext>
            <a:ext uri="{147F2762-F138-4A5C-976F-8EAC2B608ADB}">
              <a16:predDERef xmlns:a16="http://schemas.microsoft.com/office/drawing/2014/main" pred="{21BF1F45-CE37-4913-AB80-2826F2952DF4}"/>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9" name="Text Box 3118">
          <a:extLst>
            <a:ext uri="{FF2B5EF4-FFF2-40B4-BE49-F238E27FC236}">
              <a16:creationId xmlns:a16="http://schemas.microsoft.com/office/drawing/2014/main" id="{00000000-0008-0000-0600-000095000000}"/>
            </a:ext>
            <a:ext uri="{147F2762-F138-4A5C-976F-8EAC2B608ADB}">
              <a16:predDERef xmlns:a16="http://schemas.microsoft.com/office/drawing/2014/main" pred="{F24C6EFA-5FA5-460C-A8C1-1D805F9CF35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0" name="Text Box 3118">
          <a:extLst>
            <a:ext uri="{FF2B5EF4-FFF2-40B4-BE49-F238E27FC236}">
              <a16:creationId xmlns:a16="http://schemas.microsoft.com/office/drawing/2014/main" id="{00000000-0008-0000-0600-000096000000}"/>
            </a:ext>
            <a:ext uri="{147F2762-F138-4A5C-976F-8EAC2B608ADB}">
              <a16:predDERef xmlns:a16="http://schemas.microsoft.com/office/drawing/2014/main" pred="{0B6A2584-8365-4EBF-B247-38AF32F9BA78}"/>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1" name="Text Box 3118">
          <a:extLst>
            <a:ext uri="{FF2B5EF4-FFF2-40B4-BE49-F238E27FC236}">
              <a16:creationId xmlns:a16="http://schemas.microsoft.com/office/drawing/2014/main" id="{00000000-0008-0000-0600-000097000000}"/>
            </a:ext>
            <a:ext uri="{147F2762-F138-4A5C-976F-8EAC2B608ADB}">
              <a16:predDERef xmlns:a16="http://schemas.microsoft.com/office/drawing/2014/main" pred="{77704B6C-2953-49FF-88D3-4BCC5D088FB8}"/>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2" name="Text Box 3118">
          <a:extLst>
            <a:ext uri="{FF2B5EF4-FFF2-40B4-BE49-F238E27FC236}">
              <a16:creationId xmlns:a16="http://schemas.microsoft.com/office/drawing/2014/main" id="{00000000-0008-0000-0600-000098000000}"/>
            </a:ext>
            <a:ext uri="{147F2762-F138-4A5C-976F-8EAC2B608ADB}">
              <a16:predDERef xmlns:a16="http://schemas.microsoft.com/office/drawing/2014/main" pred="{46E8ACFF-10EA-48CF-8593-2CF6F6266416}"/>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53" name="Text Box 3118">
          <a:extLst>
            <a:ext uri="{FF2B5EF4-FFF2-40B4-BE49-F238E27FC236}">
              <a16:creationId xmlns:a16="http://schemas.microsoft.com/office/drawing/2014/main" id="{00000000-0008-0000-0600-000099000000}"/>
            </a:ext>
            <a:ext uri="{147F2762-F138-4A5C-976F-8EAC2B608ADB}">
              <a16:predDERef xmlns:a16="http://schemas.microsoft.com/office/drawing/2014/main" pred="{83721183-ED79-4F61-9017-17C8EDE66E5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4" name="Text Box 3118">
          <a:extLst>
            <a:ext uri="{FF2B5EF4-FFF2-40B4-BE49-F238E27FC236}">
              <a16:creationId xmlns:a16="http://schemas.microsoft.com/office/drawing/2014/main" id="{00000000-0008-0000-0600-00009A000000}"/>
            </a:ext>
            <a:ext uri="{147F2762-F138-4A5C-976F-8EAC2B608ADB}">
              <a16:predDERef xmlns:a16="http://schemas.microsoft.com/office/drawing/2014/main" pred="{96DF98A0-2EE1-42CC-8C1D-48A15516E92C}"/>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5" name="Text Box 3118">
          <a:extLst>
            <a:ext uri="{FF2B5EF4-FFF2-40B4-BE49-F238E27FC236}">
              <a16:creationId xmlns:a16="http://schemas.microsoft.com/office/drawing/2014/main" id="{00000000-0008-0000-0600-00009B000000}"/>
            </a:ext>
            <a:ext uri="{147F2762-F138-4A5C-976F-8EAC2B608ADB}">
              <a16:predDERef xmlns:a16="http://schemas.microsoft.com/office/drawing/2014/main" pred="{04EAC7B9-2D62-433D-B7DE-56936DB3DA8A}"/>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6" name="Text Box 3118">
          <a:extLst>
            <a:ext uri="{FF2B5EF4-FFF2-40B4-BE49-F238E27FC236}">
              <a16:creationId xmlns:a16="http://schemas.microsoft.com/office/drawing/2014/main" id="{00000000-0008-0000-0600-00009C000000}"/>
            </a:ext>
            <a:ext uri="{147F2762-F138-4A5C-976F-8EAC2B608ADB}">
              <a16:predDERef xmlns:a16="http://schemas.microsoft.com/office/drawing/2014/main" pred="{A00683E9-299B-4DB7-910F-488E54581C3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57" name="Text Box 3118">
          <a:extLst>
            <a:ext uri="{FF2B5EF4-FFF2-40B4-BE49-F238E27FC236}">
              <a16:creationId xmlns:a16="http://schemas.microsoft.com/office/drawing/2014/main" id="{00000000-0008-0000-0600-00009D000000}"/>
            </a:ext>
            <a:ext uri="{147F2762-F138-4A5C-976F-8EAC2B608ADB}">
              <a16:predDERef xmlns:a16="http://schemas.microsoft.com/office/drawing/2014/main" pred="{83ABD1D7-8D72-4C28-8128-0439B082571A}"/>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8" name="Text Box 3118">
          <a:extLst>
            <a:ext uri="{FF2B5EF4-FFF2-40B4-BE49-F238E27FC236}">
              <a16:creationId xmlns:a16="http://schemas.microsoft.com/office/drawing/2014/main" id="{00000000-0008-0000-0600-00009E000000}"/>
            </a:ext>
            <a:ext uri="{147F2762-F138-4A5C-976F-8EAC2B608ADB}">
              <a16:predDERef xmlns:a16="http://schemas.microsoft.com/office/drawing/2014/main" pred="{21CBCFD4-DBBA-42D6-9BEA-C38E6D39FAE8}"/>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9" name="Text Box 3118">
          <a:extLst>
            <a:ext uri="{FF2B5EF4-FFF2-40B4-BE49-F238E27FC236}">
              <a16:creationId xmlns:a16="http://schemas.microsoft.com/office/drawing/2014/main" id="{00000000-0008-0000-0600-00009F000000}"/>
            </a:ext>
            <a:ext uri="{147F2762-F138-4A5C-976F-8EAC2B608ADB}">
              <a16:predDERef xmlns:a16="http://schemas.microsoft.com/office/drawing/2014/main" pred="{02982F76-6CA3-4E16-8728-559A155EC56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60" name="Text Box 3118">
          <a:extLst>
            <a:ext uri="{FF2B5EF4-FFF2-40B4-BE49-F238E27FC236}">
              <a16:creationId xmlns:a16="http://schemas.microsoft.com/office/drawing/2014/main" id="{00000000-0008-0000-0600-0000A0000000}"/>
            </a:ext>
            <a:ext uri="{147F2762-F138-4A5C-976F-8EAC2B608ADB}">
              <a16:predDERef xmlns:a16="http://schemas.microsoft.com/office/drawing/2014/main" pred="{28C3FE1A-5FA6-465E-8409-F8D4C3AC6CB3}"/>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wsDr>
</file>

<file path=xl/tables/table1.xml><?xml version="1.0" encoding="utf-8"?>
<table xmlns="http://schemas.openxmlformats.org/spreadsheetml/2006/main" id="5" name="S_A_456" displayName="S_A_456" ref="A20:E41" headerRowDxfId="80" headerRowBorderDxfId="79">
  <autoFilter ref="A20:E41"/>
  <tableColumns count="5">
    <tableColumn id="1" name="ITEM" totalsRowLabel="COSTO DIRECTO" dataDxfId="78"/>
    <tableColumn id="2" name="CUADRO DE CONSTRUCCION DE PRECIOS" dataDxfId="77"/>
    <tableColumn id="3" name="%" dataDxfId="76" totalsRowDxfId="75" dataCellStyle="Porcentaje"/>
    <tableColumn id="5" name="PRECIO 48 HORAS SEMANALES" dataDxfId="74" dataCellStyle="Millares"/>
    <tableColumn id="8" name="PRECIO 24 HORAS SEMANALES" totalsRowFunction="sum" dataDxfId="73" dataCellStyle="Millares">
      <calculatedColumnFormula>S_A_456[[#This Row],[%]]*S_A_456[[#This Row],[PRECIO 48 HORAS SEMANALES]]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id="4" name="S_A_45" displayName="S_A_45" ref="A20:F22" headerRowDxfId="72" headerRowBorderDxfId="71">
  <autoFilter ref="A20:F22"/>
  <tableColumns count="6">
    <tableColumn id="1" name="ITEM" totalsRowLabel="COSTO DIRECTO" dataDxfId="70"/>
    <tableColumn id="2" name="DESCRIPCION" dataDxfId="1"/>
    <tableColumn id="4" name="Unidad de medida" dataDxfId="0"/>
    <tableColumn id="3" name="CANT" totalsRowDxfId="69"/>
    <tableColumn id="5" name="PRECIO UNITARIO ANTES IVA" dataDxfId="68" dataCellStyle="Millares"/>
    <tableColumn id="8" name="VALOR TOTAL ANTES DE IVA" totalsRowFunction="sum" dataDxfId="67" dataCellStyle="Millares">
      <calculatedColumnFormula>S_A_45[[#This Row],[CANT]]*S_A_45[[#This Row],[PRECIO UNITARIO ANTES IVA]]</calculatedColumnFormula>
    </tableColumn>
  </tableColumns>
  <tableStyleInfo name="TableStyleLight1" showFirstColumn="0" showLastColumn="0" showRowStripes="1" showColumnStripes="0"/>
</table>
</file>

<file path=xl/tables/table3.xml><?xml version="1.0" encoding="utf-8"?>
<table xmlns="http://schemas.openxmlformats.org/spreadsheetml/2006/main" id="3" name="S_A_4" displayName="S_A_4" ref="A20:E28" headerRowDxfId="66" headerRowBorderDxfId="65">
  <autoFilter ref="A20:E28"/>
  <tableColumns count="5">
    <tableColumn id="1" name="ITEM" totalsRowLabel="COSTO DIRECTO" dataDxfId="64"/>
    <tableColumn id="2" name="DESCRIPCION" dataDxfId="63"/>
    <tableColumn id="3" name="CANT" dataDxfId="62" totalsRowDxfId="61"/>
    <tableColumn id="5" name="PRECIO UNITARIO ANTES IVA" dataDxfId="60" dataCellStyle="Millares"/>
    <tableColumn id="8" name="VALOR TOTAL ANTES DE IVA" totalsRowFunction="sum" dataDxfId="59" dataCellStyle="Millares">
      <calculatedColumnFormula>S_A_4[[#This Row],[CANT]]*S_A_4[[#This Row],[PRECIO UNITARIO ANTES IVA]]</calculatedColumnFormula>
    </tableColumn>
  </tableColumns>
  <tableStyleInfo name="TableStyleLight1" showFirstColumn="0" showLastColumn="0" showRowStripes="1" showColumnStripes="0"/>
</table>
</file>

<file path=xl/tables/table4.xml><?xml version="1.0" encoding="utf-8"?>
<table xmlns="http://schemas.openxmlformats.org/spreadsheetml/2006/main" id="2" name="S_A" displayName="S_A" ref="A20:F58" headerRowDxfId="58" headerRowBorderDxfId="57">
  <autoFilter ref="A20:F58"/>
  <tableColumns count="6">
    <tableColumn id="1" name="ITEM" totalsRowLabel="COSTO DIRECTO" dataDxfId="56"/>
    <tableColumn id="2" name="DESCRIPCION" dataDxfId="55"/>
    <tableColumn id="4" name="U. MED" dataDxfId="54"/>
    <tableColumn id="3" name="CANT" dataDxfId="53" totalsRowDxfId="52"/>
    <tableColumn id="5" name="PRECIO UNITARIO ANTES IVA" dataDxfId="51" dataCellStyle="Millares"/>
    <tableColumn id="8" name="VALOR TOTAL ANTES DE IVA" totalsRowFunction="sum" dataDxfId="50" dataCellStyle="Millares">
      <calculatedColumnFormula>S_A[[#This Row],[CANT]]*S_A[[#This Row],[PRECIO UNITARIO ANTES IVA]]</calculatedColumnFormula>
    </tableColumn>
  </tableColumns>
  <tableStyleInfo name="TableStyleLight1" showFirstColumn="0" showLastColumn="0" showRowStripes="1" showColumnStripes="0"/>
</table>
</file>

<file path=xl/tables/table5.xml><?xml version="1.0" encoding="utf-8"?>
<table xmlns="http://schemas.openxmlformats.org/spreadsheetml/2006/main" id="6" name="MC_7" displayName="MC_7" ref="A20:I22" totalsRowCount="1" headerRowDxfId="49" dataDxfId="48" totalsRowDxfId="46" tableBorderDxfId="47">
  <autoFilter ref="A20:I21"/>
  <tableColumns count="9">
    <tableColumn id="1" name="ITEM" dataDxfId="45" totalsRowDxfId="44"/>
    <tableColumn id="2" name="DESCRIPCION" totalsRowLabel="TOTAL " dataDxfId="43" totalsRowDxfId="42"/>
    <tableColumn id="4" name="U. MED" dataDxfId="41" totalsRowDxfId="40"/>
    <tableColumn id="3" name="CANTIDAD" dataDxfId="39" totalsRowDxfId="38"/>
    <tableColumn id="5" name="VALOR UNIT " dataDxfId="37" totalsRowDxfId="36" dataCellStyle="Millares"/>
    <tableColumn id="9" name="%IVA" dataDxfId="35" totalsRowDxfId="34" dataCellStyle="Porcentaje"/>
    <tableColumn id="6" name="IVA" dataDxfId="33" totalsRowDxfId="32" dataCellStyle="Millares">
      <calculatedColumnFormula>ROUND(MC_7[[#This Row],[VALOR UNIT ]]*MC_7[[#This Row],[%IVA]],0)</calculatedColumnFormula>
    </tableColumn>
    <tableColumn id="11" name="SUBTOTAL + IVA UNIT" dataDxfId="31" totalsRowDxfId="30" dataCellStyle="Millares">
      <calculatedColumnFormula>+MC_7[[#This Row],[VALOR UNIT ]]+MC_7[[#This Row],[IVA]]</calculatedColumnFormula>
    </tableColumn>
    <tableColumn id="7" name="TOTAL" totalsRowFunction="sum" dataDxfId="29" totalsRowDxfId="28" dataCellStyle="Millares">
      <calculatedColumnFormula>+ROUND(((MC_7[SUBTOTAL + IVA UNIT]*MC_7[CANTIDAD])),0)</calculatedColumnFormula>
    </tableColumn>
  </tableColumns>
  <tableStyleInfo name="TableStyleLight1" showFirstColumn="0" showLastColumn="0" showRowStripes="1" showColumnStripes="0"/>
</table>
</file>

<file path=xl/tables/table6.xml><?xml version="1.0" encoding="utf-8"?>
<table xmlns="http://schemas.openxmlformats.org/spreadsheetml/2006/main" id="1" name="MC" displayName="MC" ref="A20:K43" totalsRowCount="1" headerRowDxfId="27" dataDxfId="26" totalsRowDxfId="24" tableBorderDxfId="25">
  <autoFilter ref="A20:K42"/>
  <tableColumns count="11">
    <tableColumn id="1" name="ITEM" dataDxfId="23" totalsRowDxfId="22"/>
    <tableColumn id="2" name="DESCRIPCION" totalsRowLabel="TOTAL " dataDxfId="21" totalsRowDxfId="20"/>
    <tableColumn id="8" name="SEDE" dataDxfId="19" totalsRowDxfId="18"/>
    <tableColumn id="12" name="MCPIO" dataDxfId="17" totalsRowDxfId="16"/>
    <tableColumn id="4" name="U. MED" dataDxfId="15" totalsRowDxfId="14"/>
    <tableColumn id="3" name="SEDES" dataDxfId="13" totalsRowDxfId="12"/>
    <tableColumn id="5" name="VALOR UNIT / VR POR SEDE" dataDxfId="11" totalsRowDxfId="10" dataCellStyle="Millares"/>
    <tableColumn id="9" name="%IVA" dataDxfId="9" totalsRowDxfId="8" dataCellStyle="Porcentaje"/>
    <tableColumn id="6" name="IVA" dataDxfId="7" totalsRowDxfId="6" dataCellStyle="Millares">
      <calculatedColumnFormula>MC[[#This Row],[VALOR UNIT / VR POR SEDE]]*MC[[#This Row],[%IVA]]</calculatedColumnFormula>
    </tableColumn>
    <tableColumn id="11" name="SUBTOTAL + IVA UNIT" dataDxfId="5" totalsRowDxfId="4" dataCellStyle="Millares">
      <calculatedColumnFormula>+MC[[#This Row],[VALOR UNIT / VR POR SEDE]]+MC[[#This Row],[IVA]]</calculatedColumnFormula>
    </tableColumn>
    <tableColumn id="7" name="SUBTOTAL + IVA UNIT2" totalsRowFunction="custom" dataDxfId="3" totalsRowDxfId="2" dataCellStyle="Millares">
      <calculatedColumnFormula>MC[[#This Row],[VALOR UNIT / VR POR SEDE]]+MC[[#This Row],[IVA]]</calculatedColumnFormula>
      <totalsRowFormula>+K41*J42</totalsRow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zoomScaleNormal="100" workbookViewId="0">
      <selection activeCell="D21" sqref="D21"/>
    </sheetView>
  </sheetViews>
  <sheetFormatPr baseColWidth="10" defaultColWidth="11.42578125" defaultRowHeight="15" x14ac:dyDescent="0.25"/>
  <cols>
    <col min="1" max="1" width="8.5703125" customWidth="1"/>
    <col min="2" max="2" width="71.7109375" customWidth="1"/>
    <col min="4" max="4" width="14.42578125" style="13" customWidth="1"/>
    <col min="5" max="5" width="14.5703125" style="13" customWidth="1"/>
    <col min="7" max="7" width="14.140625" customWidth="1"/>
    <col min="8" max="8" width="26.5703125" customWidth="1"/>
    <col min="9" max="9" width="13.7109375" customWidth="1"/>
  </cols>
  <sheetData>
    <row r="1" spans="1:5" ht="39.75" customHeight="1" x14ac:dyDescent="0.25">
      <c r="A1" s="110"/>
      <c r="B1" s="110"/>
      <c r="C1" s="110"/>
      <c r="D1" s="110"/>
      <c r="E1" s="110"/>
    </row>
    <row r="2" spans="1:5" x14ac:dyDescent="0.25">
      <c r="A2" s="111"/>
      <c r="B2" s="111"/>
      <c r="C2" s="111"/>
      <c r="D2" s="111"/>
      <c r="E2" s="111"/>
    </row>
    <row r="4" spans="1:5" x14ac:dyDescent="0.25">
      <c r="A4" s="3"/>
    </row>
    <row r="6" spans="1:5" ht="28.5" customHeight="1" x14ac:dyDescent="0.25">
      <c r="A6" s="112"/>
      <c r="B6" s="112"/>
    </row>
    <row r="7" spans="1:5" ht="44.25" customHeight="1" x14ac:dyDescent="0.25">
      <c r="A7" s="113"/>
      <c r="B7" s="113"/>
      <c r="C7" s="113"/>
      <c r="D7" s="113"/>
    </row>
    <row r="8" spans="1:5" ht="23.25" customHeight="1" x14ac:dyDescent="0.25">
      <c r="A8" s="112"/>
      <c r="B8" s="112"/>
    </row>
    <row r="11" spans="1:5" x14ac:dyDescent="0.25">
      <c r="A11" s="2"/>
    </row>
    <row r="14" spans="1:5" ht="15" customHeight="1" x14ac:dyDescent="0.25">
      <c r="A14" s="109"/>
      <c r="B14" s="109"/>
      <c r="C14" s="109"/>
      <c r="D14" s="109"/>
      <c r="E14" s="109"/>
    </row>
    <row r="15" spans="1:5" x14ac:dyDescent="0.25">
      <c r="A15" s="109"/>
      <c r="B15" s="109"/>
      <c r="C15" s="109"/>
      <c r="D15" s="109"/>
      <c r="E15" s="109"/>
    </row>
    <row r="16" spans="1:5" ht="18" customHeight="1" x14ac:dyDescent="0.25">
      <c r="A16" s="109"/>
      <c r="B16" s="109"/>
      <c r="C16" s="109"/>
      <c r="D16" s="109"/>
      <c r="E16" s="109"/>
    </row>
    <row r="17" spans="1:5" ht="29.25" customHeight="1" x14ac:dyDescent="0.25">
      <c r="A17" s="109"/>
      <c r="B17" s="109"/>
      <c r="C17" s="109"/>
      <c r="D17" s="109"/>
      <c r="E17" s="109"/>
    </row>
    <row r="18" spans="1:5" x14ac:dyDescent="0.25">
      <c r="A18" s="109"/>
      <c r="B18" s="109"/>
      <c r="C18" s="109"/>
      <c r="D18" s="109"/>
      <c r="E18" s="109"/>
    </row>
    <row r="19" spans="1:5" ht="30" customHeight="1" x14ac:dyDescent="0.25"/>
    <row r="20" spans="1:5" ht="45.75" customHeight="1" x14ac:dyDescent="0.25">
      <c r="A20" s="14" t="s">
        <v>0</v>
      </c>
      <c r="B20" s="23" t="s">
        <v>1</v>
      </c>
      <c r="C20" s="23" t="s">
        <v>2</v>
      </c>
      <c r="D20" s="15" t="s">
        <v>3</v>
      </c>
      <c r="E20" s="15" t="s">
        <v>4</v>
      </c>
    </row>
    <row r="21" spans="1:5" ht="15.75" customHeight="1" x14ac:dyDescent="0.25">
      <c r="A21" s="30">
        <v>1</v>
      </c>
      <c r="B21" s="33" t="s">
        <v>5</v>
      </c>
      <c r="C21" s="35"/>
      <c r="D21" s="31"/>
      <c r="E21" s="32">
        <f>S_A_456[[#This Row],[%]]*S_A_456[[#This Row],[PRECIO 48 HORAS SEMANALES]]</f>
        <v>0</v>
      </c>
    </row>
    <row r="22" spans="1:5" ht="15.75" customHeight="1" x14ac:dyDescent="0.25">
      <c r="A22" s="30">
        <v>2</v>
      </c>
      <c r="B22" s="33" t="s">
        <v>6</v>
      </c>
      <c r="C22" s="35"/>
      <c r="D22" s="31"/>
      <c r="E22" s="32">
        <f>S_A_456[[#This Row],[%]]*S_A_456[[#This Row],[PRECIO 48 HORAS SEMANALES]]</f>
        <v>0</v>
      </c>
    </row>
    <row r="23" spans="1:5" ht="15.75" customHeight="1" x14ac:dyDescent="0.25">
      <c r="A23" s="30">
        <v>3</v>
      </c>
      <c r="B23" s="33" t="s">
        <v>7</v>
      </c>
      <c r="C23" s="35"/>
      <c r="D23" s="31"/>
      <c r="E23" s="32">
        <f>S_A_456[[#This Row],[%]]*S_A_456[[#This Row],[PRECIO 48 HORAS SEMANALES]]</f>
        <v>0</v>
      </c>
    </row>
    <row r="24" spans="1:5" ht="15.75" customHeight="1" x14ac:dyDescent="0.25">
      <c r="A24" s="30">
        <v>4</v>
      </c>
      <c r="B24" s="33" t="s">
        <v>8</v>
      </c>
      <c r="C24" s="35"/>
      <c r="D24" s="31"/>
      <c r="E24" s="32">
        <f>S_A_456[[#This Row],[%]]*S_A_456[[#This Row],[PRECIO 48 HORAS SEMANALES]]</f>
        <v>0</v>
      </c>
    </row>
    <row r="25" spans="1:5" ht="15" customHeight="1" x14ac:dyDescent="0.25">
      <c r="A25" s="30"/>
      <c r="B25" s="34" t="s">
        <v>9</v>
      </c>
      <c r="C25" s="35"/>
      <c r="D25" s="31"/>
      <c r="E25" s="32">
        <f>S_A_456[[#This Row],[%]]*S_A_456[[#This Row],[PRECIO 48 HORAS SEMANALES]]</f>
        <v>0</v>
      </c>
    </row>
    <row r="26" spans="1:5" x14ac:dyDescent="0.25">
      <c r="A26" s="30">
        <v>5</v>
      </c>
      <c r="B26" s="33" t="s">
        <v>10</v>
      </c>
      <c r="C26" s="35">
        <v>8.3299999999999999E-2</v>
      </c>
      <c r="D26" s="31"/>
      <c r="E26" s="32">
        <f>S_A_456[[#This Row],[%]]*S_A_456[[#This Row],[PRECIO 48 HORAS SEMANALES]]</f>
        <v>0</v>
      </c>
    </row>
    <row r="27" spans="1:5" x14ac:dyDescent="0.25">
      <c r="A27" s="30">
        <v>6</v>
      </c>
      <c r="B27" s="33" t="s">
        <v>11</v>
      </c>
      <c r="C27" s="35">
        <v>8.3299999999999999E-2</v>
      </c>
      <c r="D27" s="31"/>
      <c r="E27" s="32">
        <f>S_A_456[[#This Row],[%]]*S_A_456[[#This Row],[PRECIO 48 HORAS SEMANALES]]</f>
        <v>0</v>
      </c>
    </row>
    <row r="28" spans="1:5" x14ac:dyDescent="0.25">
      <c r="A28" s="30">
        <v>7</v>
      </c>
      <c r="B28" s="33" t="s">
        <v>12</v>
      </c>
      <c r="C28" s="35">
        <v>0.01</v>
      </c>
      <c r="D28" s="31"/>
      <c r="E28" s="32">
        <f>S_A_456[[#This Row],[%]]*S_A_456[[#This Row],[PRECIO 48 HORAS SEMANALES]]</f>
        <v>0</v>
      </c>
    </row>
    <row r="29" spans="1:5" x14ac:dyDescent="0.25">
      <c r="A29" s="30"/>
      <c r="B29" s="34" t="s">
        <v>13</v>
      </c>
      <c r="C29" s="35"/>
      <c r="D29" s="31"/>
      <c r="E29" s="32">
        <f>S_A_456[[#This Row],[%]]*S_A_456[[#This Row],[PRECIO 48 HORAS SEMANALES]]</f>
        <v>0</v>
      </c>
    </row>
    <row r="30" spans="1:5" x14ac:dyDescent="0.25">
      <c r="A30" s="30">
        <v>8</v>
      </c>
      <c r="B30" s="33" t="s">
        <v>14</v>
      </c>
      <c r="C30" s="35">
        <v>8.5000000000000006E-2</v>
      </c>
      <c r="D30" s="31"/>
      <c r="E30" s="32">
        <f>S_A_456[[#This Row],[%]]*S_A_456[[#This Row],[PRECIO 48 HORAS SEMANALES]]</f>
        <v>0</v>
      </c>
    </row>
    <row r="31" spans="1:5" x14ac:dyDescent="0.25">
      <c r="A31" s="30">
        <v>9</v>
      </c>
      <c r="B31" s="33" t="s">
        <v>15</v>
      </c>
      <c r="C31" s="35">
        <v>0.12</v>
      </c>
      <c r="D31" s="31"/>
      <c r="E31" s="32">
        <f>S_A_456[[#This Row],[%]]*S_A_456[[#This Row],[PRECIO 48 HORAS SEMANALES]]</f>
        <v>0</v>
      </c>
    </row>
    <row r="32" spans="1:5" x14ac:dyDescent="0.25">
      <c r="A32" s="30">
        <v>10</v>
      </c>
      <c r="B32" s="33" t="s">
        <v>16</v>
      </c>
      <c r="C32" s="35">
        <v>1.04E-2</v>
      </c>
      <c r="D32" s="31"/>
      <c r="E32" s="32">
        <f>S_A_456[[#This Row],[%]]*S_A_456[[#This Row],[PRECIO 48 HORAS SEMANALES]]</f>
        <v>0</v>
      </c>
    </row>
    <row r="33" spans="1:5" x14ac:dyDescent="0.25">
      <c r="A33" s="30">
        <v>11</v>
      </c>
      <c r="B33" s="33" t="s">
        <v>17</v>
      </c>
      <c r="C33" s="35">
        <v>0.04</v>
      </c>
      <c r="D33" s="31"/>
      <c r="E33" s="32">
        <f>S_A_456[[#This Row],[%]]*S_A_456[[#This Row],[PRECIO 48 HORAS SEMANALES]]</f>
        <v>0</v>
      </c>
    </row>
    <row r="34" spans="1:5" x14ac:dyDescent="0.25">
      <c r="A34" s="30">
        <v>12</v>
      </c>
      <c r="B34" s="33" t="s">
        <v>18</v>
      </c>
      <c r="C34" s="35">
        <v>0.03</v>
      </c>
      <c r="D34" s="31"/>
      <c r="E34" s="32">
        <f>S_A_456[[#This Row],[%]]*S_A_456[[#This Row],[PRECIO 48 HORAS SEMANALES]]</f>
        <v>0</v>
      </c>
    </row>
    <row r="35" spans="1:5" x14ac:dyDescent="0.25">
      <c r="A35" s="30">
        <v>13</v>
      </c>
      <c r="B35" s="33" t="s">
        <v>19</v>
      </c>
      <c r="C35" s="35">
        <v>0.02</v>
      </c>
      <c r="D35" s="31"/>
      <c r="E35" s="32">
        <f>S_A_456[[#This Row],[%]]*S_A_456[[#This Row],[PRECIO 48 HORAS SEMANALES]]</f>
        <v>0</v>
      </c>
    </row>
    <row r="36" spans="1:5" x14ac:dyDescent="0.25">
      <c r="A36" s="30">
        <v>14</v>
      </c>
      <c r="B36" s="33" t="s">
        <v>20</v>
      </c>
      <c r="C36" s="35">
        <v>4.1700000000000001E-2</v>
      </c>
      <c r="D36" s="31"/>
      <c r="E36" s="32">
        <f>S_A_456[[#This Row],[%]]*S_A_456[[#This Row],[PRECIO 48 HORAS SEMANALES]]</f>
        <v>0</v>
      </c>
    </row>
    <row r="37" spans="1:5" x14ac:dyDescent="0.25">
      <c r="A37" s="30">
        <v>15</v>
      </c>
      <c r="B37" s="33" t="s">
        <v>21</v>
      </c>
      <c r="C37" s="35">
        <v>0.05</v>
      </c>
      <c r="D37" s="31"/>
      <c r="E37" s="32">
        <f>S_A_456[[#This Row],[%]]*S_A_456[[#This Row],[PRECIO 48 HORAS SEMANALES]]</f>
        <v>0</v>
      </c>
    </row>
    <row r="38" spans="1:5" x14ac:dyDescent="0.25">
      <c r="A38" s="30"/>
      <c r="B38" s="34" t="s">
        <v>13</v>
      </c>
      <c r="C38" s="35"/>
      <c r="D38" s="31"/>
      <c r="E38" s="32">
        <f>S_A_456[[#This Row],[%]]*S_A_456[[#This Row],[PRECIO 48 HORAS SEMANALES]]</f>
        <v>0</v>
      </c>
    </row>
    <row r="39" spans="1:5" x14ac:dyDescent="0.25">
      <c r="A39" s="30"/>
      <c r="B39" s="33" t="s">
        <v>22</v>
      </c>
      <c r="C39" s="35"/>
      <c r="D39" s="31"/>
      <c r="E39" s="32">
        <f>S_A_456[[#This Row],[%]]*S_A_456[[#This Row],[PRECIO 48 HORAS SEMANALES]]</f>
        <v>0</v>
      </c>
    </row>
    <row r="40" spans="1:5" x14ac:dyDescent="0.25">
      <c r="A40" s="30"/>
      <c r="B40" s="33" t="s">
        <v>23</v>
      </c>
      <c r="C40" s="35"/>
      <c r="D40" s="31"/>
      <c r="E40" s="32">
        <f>S_A_456[[#This Row],[%]]*S_A_456[[#This Row],[PRECIO 48 HORAS SEMANALES]]</f>
        <v>0</v>
      </c>
    </row>
    <row r="41" spans="1:5" x14ac:dyDescent="0.25">
      <c r="A41" s="36"/>
      <c r="B41" s="37" t="s">
        <v>24</v>
      </c>
      <c r="C41" s="38"/>
      <c r="D41" s="39"/>
      <c r="E41" s="40">
        <f>S_A_456[[#This Row],[%]]*S_A_456[[#This Row],[PRECIO 48 HORAS SEMANALES]]</f>
        <v>0</v>
      </c>
    </row>
    <row r="66" ht="15.75" customHeight="1" x14ac:dyDescent="0.25"/>
  </sheetData>
  <mergeCells count="6">
    <mergeCell ref="A14:E18"/>
    <mergeCell ref="A1:E1"/>
    <mergeCell ref="A2:E2"/>
    <mergeCell ref="A6:B6"/>
    <mergeCell ref="A7:D7"/>
    <mergeCell ref="A8:B8"/>
  </mergeCells>
  <pageMargins left="0.7" right="0.7" top="0.75" bottom="0.75" header="0.3" footer="0.3"/>
  <pageSetup orientation="portrait"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tabSelected="1" zoomScaleNormal="100" workbookViewId="0">
      <selection activeCell="E23" sqref="E23:F23"/>
    </sheetView>
  </sheetViews>
  <sheetFormatPr baseColWidth="10" defaultColWidth="11.42578125" defaultRowHeight="15" x14ac:dyDescent="0.25"/>
  <cols>
    <col min="1" max="1" width="8.5703125" customWidth="1"/>
    <col min="2" max="2" width="71.7109375" customWidth="1"/>
    <col min="3" max="3" width="13.140625" customWidth="1"/>
    <col min="5" max="5" width="14.42578125" style="13" customWidth="1"/>
    <col min="6" max="6" width="17.42578125" style="13" customWidth="1"/>
    <col min="8" max="8" width="14.140625" customWidth="1"/>
    <col min="9" max="9" width="26.5703125" customWidth="1"/>
    <col min="10" max="10" width="13.7109375" customWidth="1"/>
  </cols>
  <sheetData>
    <row r="1" spans="1:6" ht="39.75" customHeight="1" x14ac:dyDescent="0.25">
      <c r="A1" s="110"/>
      <c r="B1" s="110"/>
      <c r="C1" s="110"/>
      <c r="D1" s="110"/>
      <c r="E1" s="110"/>
      <c r="F1" s="110"/>
    </row>
    <row r="2" spans="1:6" x14ac:dyDescent="0.25">
      <c r="A2" s="111"/>
      <c r="B2" s="111"/>
      <c r="C2" s="111"/>
      <c r="D2" s="111"/>
      <c r="E2" s="111"/>
      <c r="F2" s="111"/>
    </row>
    <row r="4" spans="1:6" x14ac:dyDescent="0.25">
      <c r="A4" s="3"/>
    </row>
    <row r="6" spans="1:6" ht="28.5" customHeight="1" x14ac:dyDescent="0.25">
      <c r="A6" s="112"/>
      <c r="B6" s="112"/>
      <c r="C6" s="108"/>
    </row>
    <row r="7" spans="1:6" ht="44.25" customHeight="1" x14ac:dyDescent="0.25">
      <c r="A7" s="113"/>
      <c r="B7" s="113"/>
      <c r="C7" s="113"/>
      <c r="D7" s="113"/>
      <c r="E7" s="113"/>
    </row>
    <row r="8" spans="1:6" ht="23.25" customHeight="1" x14ac:dyDescent="0.25">
      <c r="A8" s="112"/>
      <c r="B8" s="112"/>
      <c r="C8" s="108"/>
    </row>
    <row r="11" spans="1:6" x14ac:dyDescent="0.25">
      <c r="A11" s="2"/>
    </row>
    <row r="14" spans="1:6" ht="15" customHeight="1" x14ac:dyDescent="0.25">
      <c r="A14" s="109"/>
      <c r="B14" s="109"/>
      <c r="C14" s="109"/>
      <c r="D14" s="109"/>
      <c r="E14" s="109"/>
      <c r="F14" s="109"/>
    </row>
    <row r="15" spans="1:6" x14ac:dyDescent="0.25">
      <c r="A15" s="109"/>
      <c r="B15" s="109"/>
      <c r="C15" s="109"/>
      <c r="D15" s="109"/>
      <c r="E15" s="109"/>
      <c r="F15" s="109"/>
    </row>
    <row r="16" spans="1:6" ht="18" customHeight="1" x14ac:dyDescent="0.25">
      <c r="A16" s="109"/>
      <c r="B16" s="109"/>
      <c r="C16" s="109"/>
      <c r="D16" s="109"/>
      <c r="E16" s="109"/>
      <c r="F16" s="109"/>
    </row>
    <row r="17" spans="1:6" ht="29.25" customHeight="1" x14ac:dyDescent="0.25">
      <c r="A17" s="109"/>
      <c r="B17" s="109"/>
      <c r="C17" s="109"/>
      <c r="D17" s="109"/>
      <c r="E17" s="109"/>
      <c r="F17" s="109"/>
    </row>
    <row r="18" spans="1:6" x14ac:dyDescent="0.25">
      <c r="A18" s="109"/>
      <c r="B18" s="109"/>
      <c r="C18" s="109"/>
      <c r="D18" s="109"/>
      <c r="E18" s="109"/>
      <c r="F18" s="109"/>
    </row>
    <row r="19" spans="1:6" ht="30" customHeight="1" x14ac:dyDescent="0.25"/>
    <row r="20" spans="1:6" ht="45" x14ac:dyDescent="0.25">
      <c r="A20" s="14" t="s">
        <v>0</v>
      </c>
      <c r="B20" s="23" t="s">
        <v>25</v>
      </c>
      <c r="C20" s="125" t="s">
        <v>98</v>
      </c>
      <c r="D20" s="23" t="s">
        <v>26</v>
      </c>
      <c r="E20" s="15" t="s">
        <v>27</v>
      </c>
      <c r="F20" s="15" t="s">
        <v>28</v>
      </c>
    </row>
    <row r="21" spans="1:6" ht="41.25" customHeight="1" x14ac:dyDescent="0.25">
      <c r="A21" s="29" t="s">
        <v>29</v>
      </c>
      <c r="B21" s="123" t="s">
        <v>96</v>
      </c>
      <c r="C21" s="125" t="s">
        <v>47</v>
      </c>
      <c r="D21" s="125">
        <v>341</v>
      </c>
      <c r="E21" s="22">
        <v>0</v>
      </c>
      <c r="F21" s="17">
        <f>S_A_45[[#This Row],[CANT]]*S_A_45[[#This Row],[PRECIO UNITARIO ANTES IVA]]</f>
        <v>0</v>
      </c>
    </row>
    <row r="22" spans="1:6" ht="39" customHeight="1" x14ac:dyDescent="0.25">
      <c r="A22" s="29">
        <v>2</v>
      </c>
      <c r="B22" s="124" t="s">
        <v>97</v>
      </c>
      <c r="C22" s="125" t="s">
        <v>47</v>
      </c>
      <c r="D22" s="126">
        <v>50</v>
      </c>
      <c r="E22" s="22">
        <v>0</v>
      </c>
      <c r="F22" s="17">
        <f>S_A_45[[#This Row],[CANT]]*S_A_45[[#This Row],[PRECIO UNITARIO ANTES IVA]]</f>
        <v>0</v>
      </c>
    </row>
    <row r="23" spans="1:6" ht="15" customHeight="1" x14ac:dyDescent="0.25">
      <c r="A23" s="114" t="s">
        <v>30</v>
      </c>
      <c r="B23" s="118"/>
      <c r="C23" s="118"/>
      <c r="D23" s="118"/>
      <c r="E23" s="116">
        <f>SUBTOTAL(109,S_A_45[VALOR TOTAL ANTES DE IVA])</f>
        <v>0</v>
      </c>
      <c r="F23" s="117"/>
    </row>
    <row r="24" spans="1:6" ht="15" customHeight="1" x14ac:dyDescent="0.25">
      <c r="A24" s="114" t="s">
        <v>31</v>
      </c>
      <c r="B24" s="115"/>
      <c r="C24" s="115"/>
      <c r="D24" s="115"/>
      <c r="E24" s="20">
        <v>0.19</v>
      </c>
      <c r="F24" s="19">
        <f>+E23*E24</f>
        <v>0</v>
      </c>
    </row>
    <row r="25" spans="1:6" ht="15" customHeight="1" x14ac:dyDescent="0.25">
      <c r="A25" s="114" t="s">
        <v>32</v>
      </c>
      <c r="B25" s="115"/>
      <c r="C25" s="115"/>
      <c r="D25" s="115"/>
      <c r="E25" s="116">
        <f>+E23+F24</f>
        <v>0</v>
      </c>
      <c r="F25" s="117"/>
    </row>
    <row r="50" ht="15.75" customHeight="1" x14ac:dyDescent="0.25"/>
  </sheetData>
  <sheetProtection sheet="1" scenarios="1"/>
  <mergeCells count="11">
    <mergeCell ref="A14:F18"/>
    <mergeCell ref="A1:F1"/>
    <mergeCell ref="A2:F2"/>
    <mergeCell ref="A6:B6"/>
    <mergeCell ref="A7:E7"/>
    <mergeCell ref="A8:B8"/>
    <mergeCell ref="A25:D25"/>
    <mergeCell ref="E25:F25"/>
    <mergeCell ref="A23:D23"/>
    <mergeCell ref="E23:F23"/>
    <mergeCell ref="A24:D24"/>
  </mergeCells>
  <pageMargins left="0.7" right="0.7" top="0.75" bottom="0.75" header="0.3" footer="0.3"/>
  <pageSetup orientation="portrait"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topLeftCell="A4" zoomScaleNormal="100" workbookViewId="0">
      <selection activeCell="D29" sqref="D29:E29"/>
    </sheetView>
  </sheetViews>
  <sheetFormatPr baseColWidth="10" defaultColWidth="11.42578125" defaultRowHeight="15" x14ac:dyDescent="0.25"/>
  <cols>
    <col min="1" max="1" width="8.5703125" customWidth="1"/>
    <col min="2" max="2" width="71.7109375" customWidth="1"/>
    <col min="4" max="4" width="14.42578125" style="13" customWidth="1"/>
    <col min="5" max="5" width="17.42578125" style="13" customWidth="1"/>
    <col min="7" max="7" width="14.140625" customWidth="1"/>
    <col min="8" max="8" width="26.5703125" customWidth="1"/>
    <col min="9" max="9" width="13.7109375" customWidth="1"/>
  </cols>
  <sheetData>
    <row r="1" spans="1:5" ht="39.75" customHeight="1" x14ac:dyDescent="0.25">
      <c r="A1" s="110"/>
      <c r="B1" s="110"/>
      <c r="C1" s="110"/>
      <c r="D1" s="110"/>
      <c r="E1" s="110"/>
    </row>
    <row r="2" spans="1:5" x14ac:dyDescent="0.25">
      <c r="A2" s="111"/>
      <c r="B2" s="111"/>
      <c r="C2" s="111"/>
      <c r="D2" s="111"/>
      <c r="E2" s="111"/>
    </row>
    <row r="4" spans="1:5" x14ac:dyDescent="0.25">
      <c r="A4" s="3"/>
    </row>
    <row r="6" spans="1:5" ht="28.5" customHeight="1" x14ac:dyDescent="0.25">
      <c r="A6" s="112"/>
      <c r="B6" s="112"/>
    </row>
    <row r="7" spans="1:5" ht="44.25" customHeight="1" x14ac:dyDescent="0.25">
      <c r="A7" s="113"/>
      <c r="B7" s="113"/>
      <c r="C7" s="113"/>
      <c r="D7" s="113"/>
    </row>
    <row r="8" spans="1:5" ht="23.25" customHeight="1" x14ac:dyDescent="0.25">
      <c r="A8" s="112"/>
      <c r="B8" s="112"/>
    </row>
    <row r="11" spans="1:5" x14ac:dyDescent="0.25">
      <c r="A11" s="2"/>
    </row>
    <row r="14" spans="1:5" ht="15" customHeight="1" x14ac:dyDescent="0.25">
      <c r="A14" s="109"/>
      <c r="B14" s="109"/>
      <c r="C14" s="109"/>
      <c r="D14" s="109"/>
      <c r="E14" s="109"/>
    </row>
    <row r="15" spans="1:5" x14ac:dyDescent="0.25">
      <c r="A15" s="109"/>
      <c r="B15" s="109"/>
      <c r="C15" s="109"/>
      <c r="D15" s="109"/>
      <c r="E15" s="109"/>
    </row>
    <row r="16" spans="1:5" ht="18" customHeight="1" x14ac:dyDescent="0.25">
      <c r="A16" s="109"/>
      <c r="B16" s="109"/>
      <c r="C16" s="109"/>
      <c r="D16" s="109"/>
      <c r="E16" s="109"/>
    </row>
    <row r="17" spans="1:7" ht="29.25" customHeight="1" x14ac:dyDescent="0.25">
      <c r="A17" s="109"/>
      <c r="B17" s="109"/>
      <c r="C17" s="109"/>
      <c r="D17" s="109"/>
      <c r="E17" s="109"/>
    </row>
    <row r="18" spans="1:7" x14ac:dyDescent="0.25">
      <c r="A18" s="109"/>
      <c r="B18" s="109"/>
      <c r="C18" s="109"/>
      <c r="D18" s="109"/>
      <c r="E18" s="109"/>
    </row>
    <row r="19" spans="1:7" ht="30" customHeight="1" x14ac:dyDescent="0.25"/>
    <row r="20" spans="1:7" ht="45" x14ac:dyDescent="0.25">
      <c r="A20" s="14" t="s">
        <v>0</v>
      </c>
      <c r="B20" s="23" t="s">
        <v>25</v>
      </c>
      <c r="C20" s="23" t="s">
        <v>26</v>
      </c>
      <c r="D20" s="15" t="s">
        <v>27</v>
      </c>
      <c r="E20" s="15" t="s">
        <v>28</v>
      </c>
    </row>
    <row r="21" spans="1:7" x14ac:dyDescent="0.25">
      <c r="A21" s="24"/>
      <c r="B21" s="25"/>
      <c r="C21" s="26"/>
      <c r="D21" s="22">
        <v>0</v>
      </c>
      <c r="E21" s="17">
        <f>S_A_4[[#This Row],[CANT]]*S_A_4[[#This Row],[PRECIO UNITARIO ANTES IVA]]</f>
        <v>0</v>
      </c>
    </row>
    <row r="22" spans="1:7" x14ac:dyDescent="0.25">
      <c r="A22" s="21"/>
      <c r="B22" s="25"/>
      <c r="C22" s="26"/>
      <c r="D22" s="22">
        <v>0</v>
      </c>
      <c r="E22" s="17">
        <f>S_A_4[[#This Row],[CANT]]*S_A_4[[#This Row],[PRECIO UNITARIO ANTES IVA]]</f>
        <v>0</v>
      </c>
    </row>
    <row r="23" spans="1:7" x14ac:dyDescent="0.25">
      <c r="A23" s="21"/>
      <c r="B23" s="25"/>
      <c r="C23" s="26"/>
      <c r="D23" s="22">
        <v>0</v>
      </c>
      <c r="E23" s="17">
        <f>S_A_4[[#This Row],[CANT]]*S_A_4[[#This Row],[PRECIO UNITARIO ANTES IVA]]</f>
        <v>0</v>
      </c>
      <c r="G23" s="1"/>
    </row>
    <row r="24" spans="1:7" x14ac:dyDescent="0.25">
      <c r="A24" s="21"/>
      <c r="B24" s="25"/>
      <c r="C24" s="26"/>
      <c r="D24" s="22">
        <v>0</v>
      </c>
      <c r="E24" s="17">
        <f>S_A_4[[#This Row],[CANT]]*S_A_4[[#This Row],[PRECIO UNITARIO ANTES IVA]]</f>
        <v>0</v>
      </c>
    </row>
    <row r="25" spans="1:7" x14ac:dyDescent="0.25">
      <c r="A25" s="21"/>
      <c r="B25" s="25"/>
      <c r="C25" s="26"/>
      <c r="D25" s="22">
        <v>0</v>
      </c>
      <c r="E25" s="17">
        <f>S_A_4[[#This Row],[CANT]]*S_A_4[[#This Row],[PRECIO UNITARIO ANTES IVA]]</f>
        <v>0</v>
      </c>
    </row>
    <row r="26" spans="1:7" x14ac:dyDescent="0.25">
      <c r="A26" s="21"/>
      <c r="B26" s="25"/>
      <c r="C26" s="26"/>
      <c r="D26" s="22">
        <v>0</v>
      </c>
      <c r="E26" s="17">
        <f>S_A_4[[#This Row],[CANT]]*S_A_4[[#This Row],[PRECIO UNITARIO ANTES IVA]]</f>
        <v>0</v>
      </c>
    </row>
    <row r="27" spans="1:7" x14ac:dyDescent="0.25">
      <c r="A27" s="21"/>
      <c r="B27" s="25"/>
      <c r="C27" s="26"/>
      <c r="D27" s="22">
        <v>0</v>
      </c>
      <c r="E27" s="17">
        <f>S_A_4[[#This Row],[CANT]]*S_A_4[[#This Row],[PRECIO UNITARIO ANTES IVA]]</f>
        <v>0</v>
      </c>
    </row>
    <row r="28" spans="1:7" x14ac:dyDescent="0.25">
      <c r="A28" s="21"/>
      <c r="B28" s="25"/>
      <c r="C28" s="26"/>
      <c r="D28" s="22">
        <v>0</v>
      </c>
      <c r="E28" s="17">
        <f>S_A_4[[#This Row],[CANT]]*S_A_4[[#This Row],[PRECIO UNITARIO ANTES IVA]]</f>
        <v>0</v>
      </c>
    </row>
    <row r="29" spans="1:7" ht="15" customHeight="1" x14ac:dyDescent="0.25">
      <c r="A29" s="114" t="s">
        <v>30</v>
      </c>
      <c r="B29" s="118"/>
      <c r="C29" s="118"/>
      <c r="D29" s="116">
        <f>SUBTOTAL(109,S_A_4[VALOR TOTAL ANTES DE IVA])</f>
        <v>0</v>
      </c>
      <c r="E29" s="117"/>
    </row>
    <row r="30" spans="1:7" ht="15" customHeight="1" x14ac:dyDescent="0.25">
      <c r="A30" s="114" t="s">
        <v>33</v>
      </c>
      <c r="B30" s="115"/>
      <c r="C30" s="115"/>
      <c r="D30" s="18">
        <v>0.12</v>
      </c>
      <c r="E30" s="19">
        <f>D29*D30</f>
        <v>0</v>
      </c>
    </row>
    <row r="31" spans="1:7" ht="15" customHeight="1" x14ac:dyDescent="0.25">
      <c r="A31" s="114" t="s">
        <v>34</v>
      </c>
      <c r="B31" s="115"/>
      <c r="C31" s="115"/>
      <c r="D31" s="18">
        <v>0.05</v>
      </c>
      <c r="E31" s="19">
        <f>E30*D31</f>
        <v>0</v>
      </c>
    </row>
    <row r="32" spans="1:7" ht="15" customHeight="1" x14ac:dyDescent="0.25">
      <c r="A32" s="114" t="s">
        <v>35</v>
      </c>
      <c r="B32" s="115"/>
      <c r="C32" s="115"/>
      <c r="D32" s="28"/>
      <c r="E32" s="27">
        <f>SUM(E26:E28)</f>
        <v>0</v>
      </c>
    </row>
    <row r="33" spans="1:5" ht="15" customHeight="1" x14ac:dyDescent="0.25">
      <c r="A33" s="114" t="s">
        <v>36</v>
      </c>
      <c r="B33" s="115"/>
      <c r="C33" s="115"/>
      <c r="D33" s="20">
        <v>0.19</v>
      </c>
      <c r="E33" s="19">
        <f>+E32*D33</f>
        <v>0</v>
      </c>
    </row>
    <row r="34" spans="1:5" ht="15" customHeight="1" x14ac:dyDescent="0.25">
      <c r="A34" s="114" t="s">
        <v>32</v>
      </c>
      <c r="B34" s="115"/>
      <c r="C34" s="115"/>
      <c r="D34" s="116">
        <f>SUM(E29:E33)</f>
        <v>0</v>
      </c>
      <c r="E34" s="117"/>
    </row>
  </sheetData>
  <mergeCells count="14">
    <mergeCell ref="A34:C34"/>
    <mergeCell ref="D34:E34"/>
    <mergeCell ref="A32:C32"/>
    <mergeCell ref="A1:E1"/>
    <mergeCell ref="A2:E2"/>
    <mergeCell ref="A6:B6"/>
    <mergeCell ref="A7:D7"/>
    <mergeCell ref="A8:B8"/>
    <mergeCell ref="A14:E18"/>
    <mergeCell ref="A29:C29"/>
    <mergeCell ref="D29:E29"/>
    <mergeCell ref="A30:C30"/>
    <mergeCell ref="A31:C31"/>
    <mergeCell ref="A33:C33"/>
  </mergeCells>
  <pageMargins left="0.7" right="0.7" top="0.75" bottom="0.75" header="0.3" footer="0.3"/>
  <pageSetup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showGridLines="0" zoomScaleNormal="100" workbookViewId="0">
      <selection activeCell="E22" sqref="E22"/>
    </sheetView>
  </sheetViews>
  <sheetFormatPr baseColWidth="10" defaultColWidth="11.42578125" defaultRowHeight="15" x14ac:dyDescent="0.25"/>
  <cols>
    <col min="1" max="1" width="8.5703125" customWidth="1"/>
    <col min="2" max="2" width="71.7109375" customWidth="1"/>
    <col min="5" max="5" width="14.42578125" style="13" customWidth="1"/>
    <col min="6" max="6" width="17.42578125" style="13" customWidth="1"/>
    <col min="8" max="8" width="14.140625" customWidth="1"/>
    <col min="9" max="9" width="26.5703125" customWidth="1"/>
    <col min="10" max="10" width="13.7109375" customWidth="1"/>
  </cols>
  <sheetData>
    <row r="1" spans="1:6" ht="39.75" customHeight="1" x14ac:dyDescent="0.25">
      <c r="A1" s="110"/>
      <c r="B1" s="110"/>
      <c r="C1" s="110"/>
      <c r="D1" s="110"/>
      <c r="E1" s="110"/>
      <c r="F1" s="110"/>
    </row>
    <row r="2" spans="1:6" x14ac:dyDescent="0.25">
      <c r="A2" s="111"/>
      <c r="B2" s="111"/>
      <c r="C2" s="111"/>
      <c r="D2" s="111"/>
      <c r="E2" s="111"/>
      <c r="F2" s="111"/>
    </row>
    <row r="4" spans="1:6" x14ac:dyDescent="0.25">
      <c r="A4" s="3"/>
    </row>
    <row r="6" spans="1:6" ht="28.5" customHeight="1" x14ac:dyDescent="0.25">
      <c r="A6" s="112"/>
      <c r="B6" s="112"/>
    </row>
    <row r="7" spans="1:6" ht="44.25" customHeight="1" x14ac:dyDescent="0.25">
      <c r="A7" s="113"/>
      <c r="B7" s="113"/>
      <c r="C7" s="113"/>
      <c r="D7" s="113"/>
      <c r="E7" s="113"/>
    </row>
    <row r="8" spans="1:6" ht="23.25" customHeight="1" x14ac:dyDescent="0.25">
      <c r="A8" s="112"/>
      <c r="B8" s="112"/>
    </row>
    <row r="11" spans="1:6" x14ac:dyDescent="0.25">
      <c r="A11" s="2"/>
    </row>
    <row r="14" spans="1:6" ht="15" customHeight="1" x14ac:dyDescent="0.25">
      <c r="A14" s="109"/>
      <c r="B14" s="109"/>
      <c r="C14" s="109"/>
      <c r="D14" s="109"/>
      <c r="E14" s="109"/>
      <c r="F14" s="109"/>
    </row>
    <row r="15" spans="1:6" x14ac:dyDescent="0.25">
      <c r="A15" s="109"/>
      <c r="B15" s="109"/>
      <c r="C15" s="109"/>
      <c r="D15" s="109"/>
      <c r="E15" s="109"/>
      <c r="F15" s="109"/>
    </row>
    <row r="16" spans="1:6" ht="18" customHeight="1" x14ac:dyDescent="0.25">
      <c r="A16" s="109"/>
      <c r="B16" s="109"/>
      <c r="C16" s="109"/>
      <c r="D16" s="109"/>
      <c r="E16" s="109"/>
      <c r="F16" s="109"/>
    </row>
    <row r="17" spans="1:8" ht="29.25" customHeight="1" x14ac:dyDescent="0.25">
      <c r="A17" s="109"/>
      <c r="B17" s="109"/>
      <c r="C17" s="109"/>
      <c r="D17" s="109"/>
      <c r="E17" s="109"/>
      <c r="F17" s="109"/>
    </row>
    <row r="18" spans="1:8" x14ac:dyDescent="0.25">
      <c r="A18" s="109"/>
      <c r="B18" s="109"/>
      <c r="C18" s="109"/>
      <c r="D18" s="109"/>
      <c r="E18" s="109"/>
      <c r="F18" s="109"/>
    </row>
    <row r="19" spans="1:8" ht="30" customHeight="1" x14ac:dyDescent="0.25"/>
    <row r="20" spans="1:8" ht="45" x14ac:dyDescent="0.25">
      <c r="A20" s="14" t="s">
        <v>0</v>
      </c>
      <c r="B20" s="14" t="s">
        <v>25</v>
      </c>
      <c r="C20" s="14" t="s">
        <v>37</v>
      </c>
      <c r="D20" s="14" t="s">
        <v>26</v>
      </c>
      <c r="E20" s="15" t="s">
        <v>27</v>
      </c>
      <c r="F20" s="15" t="s">
        <v>28</v>
      </c>
    </row>
    <row r="21" spans="1:8" x14ac:dyDescent="0.25">
      <c r="A21" s="4">
        <v>1</v>
      </c>
      <c r="B21" s="5"/>
      <c r="C21" s="4"/>
      <c r="D21" s="4"/>
      <c r="E21" s="16">
        <v>0</v>
      </c>
      <c r="F21" s="17">
        <f>S_A[[#This Row],[CANT]]*S_A[[#This Row],[PRECIO UNITARIO ANTES IVA]]</f>
        <v>0</v>
      </c>
    </row>
    <row r="22" spans="1:8" x14ac:dyDescent="0.25">
      <c r="A22" s="6">
        <v>1.1000000000000001</v>
      </c>
      <c r="B22" s="9"/>
      <c r="C22" s="6"/>
      <c r="D22" s="8"/>
      <c r="E22" s="16">
        <v>0</v>
      </c>
      <c r="F22" s="17">
        <f>S_A[[#This Row],[CANT]]*S_A[[#This Row],[PRECIO UNITARIO ANTES IVA]]</f>
        <v>0</v>
      </c>
    </row>
    <row r="23" spans="1:8" x14ac:dyDescent="0.25">
      <c r="A23" s="6">
        <v>1.2</v>
      </c>
      <c r="B23" s="9"/>
      <c r="C23" s="6"/>
      <c r="D23" s="8"/>
      <c r="E23" s="16">
        <v>0</v>
      </c>
      <c r="F23" s="17">
        <f>S_A[[#This Row],[CANT]]*S_A[[#This Row],[PRECIO UNITARIO ANTES IVA]]</f>
        <v>0</v>
      </c>
    </row>
    <row r="24" spans="1:8" x14ac:dyDescent="0.25">
      <c r="A24" s="6">
        <v>1.3</v>
      </c>
      <c r="B24" s="9"/>
      <c r="C24" s="6"/>
      <c r="D24" s="8"/>
      <c r="E24" s="16">
        <v>0</v>
      </c>
      <c r="F24" s="17">
        <f>S_A[[#This Row],[CANT]]*S_A[[#This Row],[PRECIO UNITARIO ANTES IVA]]</f>
        <v>0</v>
      </c>
      <c r="H24" s="1"/>
    </row>
    <row r="25" spans="1:8" x14ac:dyDescent="0.25">
      <c r="A25" s="6">
        <v>1.4</v>
      </c>
      <c r="B25" s="9"/>
      <c r="C25" s="6"/>
      <c r="D25" s="8"/>
      <c r="E25" s="16">
        <v>0</v>
      </c>
      <c r="F25" s="17">
        <f>S_A[[#This Row],[CANT]]*S_A[[#This Row],[PRECIO UNITARIO ANTES IVA]]</f>
        <v>0</v>
      </c>
    </row>
    <row r="26" spans="1:8" x14ac:dyDescent="0.25">
      <c r="A26" s="6">
        <v>1.5</v>
      </c>
      <c r="B26" s="9"/>
      <c r="C26" s="6"/>
      <c r="D26" s="8"/>
      <c r="E26" s="16">
        <v>0</v>
      </c>
      <c r="F26" s="17">
        <f>S_A[[#This Row],[CANT]]*S_A[[#This Row],[PRECIO UNITARIO ANTES IVA]]</f>
        <v>0</v>
      </c>
    </row>
    <row r="27" spans="1:8" x14ac:dyDescent="0.25">
      <c r="A27" s="4">
        <v>2</v>
      </c>
      <c r="B27" s="5"/>
      <c r="C27" s="4"/>
      <c r="D27" s="4"/>
      <c r="E27" s="16"/>
      <c r="F27" s="17">
        <f>S_A[[#This Row],[CANT]]*S_A[[#This Row],[PRECIO UNITARIO ANTES IVA]]</f>
        <v>0</v>
      </c>
    </row>
    <row r="28" spans="1:8" x14ac:dyDescent="0.25">
      <c r="A28" s="6">
        <v>2.1</v>
      </c>
      <c r="B28" s="9"/>
      <c r="C28" s="6"/>
      <c r="D28" s="8"/>
      <c r="E28" s="16">
        <v>0</v>
      </c>
      <c r="F28" s="17">
        <f>S_A[[#This Row],[CANT]]*S_A[[#This Row],[PRECIO UNITARIO ANTES IVA]]</f>
        <v>0</v>
      </c>
    </row>
    <row r="29" spans="1:8" x14ac:dyDescent="0.25">
      <c r="A29" s="6">
        <v>2.2000000000000002</v>
      </c>
      <c r="B29" s="9"/>
      <c r="C29" s="6"/>
      <c r="D29" s="8"/>
      <c r="E29" s="16">
        <v>0</v>
      </c>
      <c r="F29" s="17">
        <f>S_A[[#This Row],[CANT]]*S_A[[#This Row],[PRECIO UNITARIO ANTES IVA]]</f>
        <v>0</v>
      </c>
    </row>
    <row r="30" spans="1:8" x14ac:dyDescent="0.25">
      <c r="A30" s="4">
        <v>3</v>
      </c>
      <c r="B30" s="5"/>
      <c r="C30" s="4"/>
      <c r="D30" s="4"/>
      <c r="E30" s="16"/>
      <c r="F30" s="17">
        <f>S_A[[#This Row],[CANT]]*S_A[[#This Row],[PRECIO UNITARIO ANTES IVA]]</f>
        <v>0</v>
      </c>
    </row>
    <row r="31" spans="1:8" x14ac:dyDescent="0.25">
      <c r="A31" s="6">
        <v>3.1</v>
      </c>
      <c r="B31" s="9"/>
      <c r="C31" s="6"/>
      <c r="D31" s="8"/>
      <c r="E31" s="16">
        <v>0</v>
      </c>
      <c r="F31" s="17">
        <f>S_A[[#This Row],[CANT]]*S_A[[#This Row],[PRECIO UNITARIO ANTES IVA]]</f>
        <v>0</v>
      </c>
    </row>
    <row r="32" spans="1:8" x14ac:dyDescent="0.25">
      <c r="A32" s="6">
        <v>3.2</v>
      </c>
      <c r="B32" s="9"/>
      <c r="C32" s="6"/>
      <c r="D32" s="8"/>
      <c r="E32" s="16">
        <v>0</v>
      </c>
      <c r="F32" s="17">
        <f>S_A[[#This Row],[CANT]]*S_A[[#This Row],[PRECIO UNITARIO ANTES IVA]]</f>
        <v>0</v>
      </c>
    </row>
    <row r="33" spans="1:6" x14ac:dyDescent="0.25">
      <c r="A33" s="6">
        <v>3.3</v>
      </c>
      <c r="B33" s="9"/>
      <c r="C33" s="6"/>
      <c r="D33" s="8"/>
      <c r="E33" s="16">
        <v>0</v>
      </c>
      <c r="F33" s="17">
        <f>S_A[[#This Row],[CANT]]*S_A[[#This Row],[PRECIO UNITARIO ANTES IVA]]</f>
        <v>0</v>
      </c>
    </row>
    <row r="34" spans="1:6" x14ac:dyDescent="0.25">
      <c r="A34" s="4">
        <v>4</v>
      </c>
      <c r="B34" s="5"/>
      <c r="C34" s="4"/>
      <c r="D34" s="4"/>
      <c r="E34" s="16"/>
      <c r="F34" s="17">
        <f>S_A[[#This Row],[CANT]]*S_A[[#This Row],[PRECIO UNITARIO ANTES IVA]]</f>
        <v>0</v>
      </c>
    </row>
    <row r="35" spans="1:6" x14ac:dyDescent="0.25">
      <c r="A35" s="6">
        <v>4.0999999999999996</v>
      </c>
      <c r="B35" s="9"/>
      <c r="C35" s="6"/>
      <c r="D35" s="8"/>
      <c r="E35" s="16">
        <v>0</v>
      </c>
      <c r="F35" s="17">
        <f>S_A[[#This Row],[CANT]]*S_A[[#This Row],[PRECIO UNITARIO ANTES IVA]]</f>
        <v>0</v>
      </c>
    </row>
    <row r="36" spans="1:6" x14ac:dyDescent="0.25">
      <c r="A36" s="6">
        <v>4.2</v>
      </c>
      <c r="B36" s="9"/>
      <c r="C36" s="6"/>
      <c r="D36" s="8"/>
      <c r="E36" s="16">
        <v>0</v>
      </c>
      <c r="F36" s="17">
        <f>S_A[[#This Row],[CANT]]*S_A[[#This Row],[PRECIO UNITARIO ANTES IVA]]</f>
        <v>0</v>
      </c>
    </row>
    <row r="37" spans="1:6" x14ac:dyDescent="0.25">
      <c r="A37" s="6">
        <v>4.3</v>
      </c>
      <c r="B37" s="9"/>
      <c r="C37" s="6"/>
      <c r="D37" s="8"/>
      <c r="E37" s="16">
        <v>0</v>
      </c>
      <c r="F37" s="17">
        <f>S_A[[#This Row],[CANT]]*S_A[[#This Row],[PRECIO UNITARIO ANTES IVA]]</f>
        <v>0</v>
      </c>
    </row>
    <row r="38" spans="1:6" x14ac:dyDescent="0.25">
      <c r="A38" s="4">
        <v>5</v>
      </c>
      <c r="B38" s="5"/>
      <c r="C38" s="4"/>
      <c r="D38" s="4"/>
      <c r="E38" s="16"/>
      <c r="F38" s="17">
        <f>S_A[[#This Row],[CANT]]*S_A[[#This Row],[PRECIO UNITARIO ANTES IVA]]</f>
        <v>0</v>
      </c>
    </row>
    <row r="39" spans="1:6" x14ac:dyDescent="0.25">
      <c r="A39" s="6">
        <v>5.0999999999999996</v>
      </c>
      <c r="B39" s="9"/>
      <c r="C39" s="6"/>
      <c r="D39" s="6"/>
      <c r="E39" s="16">
        <v>0</v>
      </c>
      <c r="F39" s="17">
        <f>S_A[[#This Row],[CANT]]*S_A[[#This Row],[PRECIO UNITARIO ANTES IVA]]</f>
        <v>0</v>
      </c>
    </row>
    <row r="40" spans="1:6" x14ac:dyDescent="0.25">
      <c r="A40" s="6">
        <v>5.2</v>
      </c>
      <c r="B40" s="9"/>
      <c r="C40" s="6"/>
      <c r="D40" s="6"/>
      <c r="E40" s="16">
        <v>0</v>
      </c>
      <c r="F40" s="17">
        <f>S_A[[#This Row],[CANT]]*S_A[[#This Row],[PRECIO UNITARIO ANTES IVA]]</f>
        <v>0</v>
      </c>
    </row>
    <row r="41" spans="1:6" x14ac:dyDescent="0.25">
      <c r="A41" s="6">
        <v>5.3</v>
      </c>
      <c r="B41" s="9"/>
      <c r="C41" s="6"/>
      <c r="D41" s="6"/>
      <c r="E41" s="16">
        <v>0</v>
      </c>
      <c r="F41" s="17">
        <f>S_A[[#This Row],[CANT]]*S_A[[#This Row],[PRECIO UNITARIO ANTES IVA]]</f>
        <v>0</v>
      </c>
    </row>
    <row r="42" spans="1:6" x14ac:dyDescent="0.25">
      <c r="A42" s="4">
        <v>6</v>
      </c>
      <c r="B42" s="5"/>
      <c r="C42" s="4"/>
      <c r="D42" s="4"/>
      <c r="E42" s="16">
        <v>0</v>
      </c>
      <c r="F42" s="17">
        <f>S_A[[#This Row],[CANT]]*S_A[[#This Row],[PRECIO UNITARIO ANTES IVA]]</f>
        <v>0</v>
      </c>
    </row>
    <row r="43" spans="1:6" x14ac:dyDescent="0.25">
      <c r="A43" s="10">
        <v>6.1</v>
      </c>
      <c r="B43" s="9"/>
      <c r="C43" s="6"/>
      <c r="D43" s="10"/>
      <c r="E43" s="16">
        <v>0</v>
      </c>
      <c r="F43" s="17">
        <f>S_A[[#This Row],[CANT]]*S_A[[#This Row],[PRECIO UNITARIO ANTES IVA]]</f>
        <v>0</v>
      </c>
    </row>
    <row r="44" spans="1:6" x14ac:dyDescent="0.25">
      <c r="A44" s="10">
        <v>6.2</v>
      </c>
      <c r="B44" s="9"/>
      <c r="C44" s="6"/>
      <c r="D44" s="10"/>
      <c r="E44" s="16">
        <v>0</v>
      </c>
      <c r="F44" s="17">
        <f>S_A[[#This Row],[CANT]]*S_A[[#This Row],[PRECIO UNITARIO ANTES IVA]]</f>
        <v>0</v>
      </c>
    </row>
    <row r="45" spans="1:6" x14ac:dyDescent="0.25">
      <c r="A45" s="10">
        <v>6.3</v>
      </c>
      <c r="B45" s="9"/>
      <c r="C45" s="6"/>
      <c r="D45" s="6"/>
      <c r="E45" s="16">
        <v>0</v>
      </c>
      <c r="F45" s="17">
        <f>S_A[[#This Row],[CANT]]*S_A[[#This Row],[PRECIO UNITARIO ANTES IVA]]</f>
        <v>0</v>
      </c>
    </row>
    <row r="46" spans="1:6" x14ac:dyDescent="0.25">
      <c r="A46" s="10">
        <v>6.4</v>
      </c>
      <c r="B46" s="9"/>
      <c r="C46" s="6"/>
      <c r="D46" s="6"/>
      <c r="E46" s="16">
        <v>0</v>
      </c>
      <c r="F46" s="17">
        <f>S_A[[#This Row],[CANT]]*S_A[[#This Row],[PRECIO UNITARIO ANTES IVA]]</f>
        <v>0</v>
      </c>
    </row>
    <row r="47" spans="1:6" x14ac:dyDescent="0.25">
      <c r="A47" s="10">
        <v>6.5</v>
      </c>
      <c r="B47" s="9"/>
      <c r="C47" s="6"/>
      <c r="D47" s="6"/>
      <c r="E47" s="16">
        <v>0</v>
      </c>
      <c r="F47" s="17">
        <f>S_A[[#This Row],[CANT]]*S_A[[#This Row],[PRECIO UNITARIO ANTES IVA]]</f>
        <v>0</v>
      </c>
    </row>
    <row r="48" spans="1:6" x14ac:dyDescent="0.25">
      <c r="A48" s="4">
        <v>7</v>
      </c>
      <c r="B48" s="5"/>
      <c r="C48" s="4"/>
      <c r="D48" s="4"/>
      <c r="E48" s="16"/>
      <c r="F48" s="17"/>
    </row>
    <row r="49" spans="1:6" x14ac:dyDescent="0.25">
      <c r="A49" s="6">
        <v>7.1</v>
      </c>
      <c r="B49" s="9"/>
      <c r="C49" s="6"/>
      <c r="D49" s="6"/>
      <c r="E49" s="16">
        <v>0</v>
      </c>
      <c r="F49" s="17">
        <f>+S_A[[#This Row],[CANT]]*S_A[[#This Row],[PRECIO UNITARIO ANTES IVA]]</f>
        <v>0</v>
      </c>
    </row>
    <row r="50" spans="1:6" x14ac:dyDescent="0.25">
      <c r="A50" s="6">
        <v>7.2</v>
      </c>
      <c r="B50" s="9"/>
      <c r="C50" s="6"/>
      <c r="D50" s="6"/>
      <c r="E50" s="16">
        <v>0</v>
      </c>
      <c r="F50" s="17">
        <f>+S_A[[#This Row],[CANT]]*S_A[[#This Row],[PRECIO UNITARIO ANTES IVA]]</f>
        <v>0</v>
      </c>
    </row>
    <row r="51" spans="1:6" x14ac:dyDescent="0.25">
      <c r="A51" s="6">
        <v>7.3</v>
      </c>
      <c r="B51" s="9"/>
      <c r="C51" s="6"/>
      <c r="D51" s="6"/>
      <c r="E51" s="16">
        <v>0</v>
      </c>
      <c r="F51" s="17">
        <f>+S_A[[#This Row],[CANT]]*S_A[[#This Row],[PRECIO UNITARIO ANTES IVA]]</f>
        <v>0</v>
      </c>
    </row>
    <row r="52" spans="1:6" x14ac:dyDescent="0.25">
      <c r="A52" s="6">
        <v>7.4</v>
      </c>
      <c r="B52" s="9"/>
      <c r="C52" s="6"/>
      <c r="D52" s="6"/>
      <c r="E52" s="16">
        <v>0</v>
      </c>
      <c r="F52" s="17">
        <f>+S_A[[#This Row],[CANT]]*S_A[[#This Row],[PRECIO UNITARIO ANTES IVA]]</f>
        <v>0</v>
      </c>
    </row>
    <row r="53" spans="1:6" x14ac:dyDescent="0.25">
      <c r="A53" s="6">
        <v>7.5</v>
      </c>
      <c r="B53" s="9"/>
      <c r="C53" s="6"/>
      <c r="D53" s="6"/>
      <c r="E53" s="16">
        <v>0</v>
      </c>
      <c r="F53" s="17">
        <f>+S_A[[#This Row],[CANT]]*S_A[[#This Row],[PRECIO UNITARIO ANTES IVA]]</f>
        <v>0</v>
      </c>
    </row>
    <row r="54" spans="1:6" x14ac:dyDescent="0.25">
      <c r="A54" s="4">
        <v>8</v>
      </c>
      <c r="B54" s="5"/>
      <c r="C54" s="4"/>
      <c r="D54" s="4"/>
      <c r="E54" s="16">
        <v>0</v>
      </c>
      <c r="F54" s="17">
        <f>+S_A[[#This Row],[CANT]]*S_A[[#This Row],[PRECIO UNITARIO ANTES IVA]]</f>
        <v>0</v>
      </c>
    </row>
    <row r="55" spans="1:6" x14ac:dyDescent="0.25">
      <c r="A55" s="11">
        <v>8.1</v>
      </c>
      <c r="B55" s="12"/>
      <c r="C55" s="6"/>
      <c r="D55" s="11"/>
      <c r="E55" s="16">
        <v>0</v>
      </c>
      <c r="F55" s="17">
        <f>S_A[[#This Row],[CANT]]*S_A[[#This Row],[PRECIO UNITARIO ANTES IVA]]</f>
        <v>0</v>
      </c>
    </row>
    <row r="56" spans="1:6" x14ac:dyDescent="0.25">
      <c r="A56" s="11">
        <v>8.1999999999999993</v>
      </c>
      <c r="B56" s="9"/>
      <c r="C56" s="6"/>
      <c r="D56" s="11"/>
      <c r="E56" s="16">
        <v>0</v>
      </c>
      <c r="F56" s="17">
        <f>S_A[[#This Row],[CANT]]*S_A[[#This Row],[PRECIO UNITARIO ANTES IVA]]</f>
        <v>0</v>
      </c>
    </row>
    <row r="57" spans="1:6" x14ac:dyDescent="0.25">
      <c r="A57" s="11">
        <v>8.3000000000000007</v>
      </c>
      <c r="B57" s="9"/>
      <c r="C57" s="6"/>
      <c r="D57" s="11"/>
      <c r="E57" s="16">
        <v>0</v>
      </c>
      <c r="F57" s="17">
        <f>S_A[[#This Row],[CANT]]*S_A[[#This Row],[PRECIO UNITARIO ANTES IVA]]</f>
        <v>0</v>
      </c>
    </row>
    <row r="58" spans="1:6" x14ac:dyDescent="0.25">
      <c r="A58" s="11">
        <v>8.4</v>
      </c>
      <c r="B58" s="7"/>
      <c r="C58" s="6"/>
      <c r="D58" s="11"/>
      <c r="E58" s="16">
        <v>0</v>
      </c>
      <c r="F58" s="17">
        <f>S_A[[#This Row],[CANT]]*S_A[[#This Row],[PRECIO UNITARIO ANTES IVA]]</f>
        <v>0</v>
      </c>
    </row>
    <row r="59" spans="1:6" ht="15" customHeight="1" x14ac:dyDescent="0.25">
      <c r="A59" s="114" t="s">
        <v>30</v>
      </c>
      <c r="B59" s="115"/>
      <c r="C59" s="115"/>
      <c r="D59" s="115"/>
      <c r="E59" s="116">
        <f>SUBTOTAL(109,S_A[VALOR TOTAL ANTES DE IVA])</f>
        <v>0</v>
      </c>
      <c r="F59" s="117"/>
    </row>
    <row r="60" spans="1:6" ht="15" customHeight="1" x14ac:dyDescent="0.25">
      <c r="A60" s="114" t="s">
        <v>38</v>
      </c>
      <c r="B60" s="115"/>
      <c r="C60" s="115"/>
      <c r="D60" s="115"/>
      <c r="E60" s="18">
        <v>0.1</v>
      </c>
      <c r="F60" s="19">
        <f>E59*E60</f>
        <v>0</v>
      </c>
    </row>
    <row r="61" spans="1:6" ht="15" customHeight="1" x14ac:dyDescent="0.25">
      <c r="A61" s="114" t="s">
        <v>39</v>
      </c>
      <c r="B61" s="115"/>
      <c r="C61" s="115"/>
      <c r="D61" s="115"/>
      <c r="E61" s="18">
        <v>0.05</v>
      </c>
      <c r="F61" s="19">
        <f>E59*E61</f>
        <v>0</v>
      </c>
    </row>
    <row r="62" spans="1:6" ht="15" customHeight="1" x14ac:dyDescent="0.25">
      <c r="A62" s="114" t="s">
        <v>40</v>
      </c>
      <c r="B62" s="115"/>
      <c r="C62" s="115"/>
      <c r="D62" s="115"/>
      <c r="E62" s="20">
        <v>0.19</v>
      </c>
      <c r="F62" s="19">
        <f>F61*E62</f>
        <v>0</v>
      </c>
    </row>
    <row r="63" spans="1:6" ht="15" customHeight="1" x14ac:dyDescent="0.25">
      <c r="A63" s="114" t="s">
        <v>32</v>
      </c>
      <c r="B63" s="115"/>
      <c r="C63" s="115"/>
      <c r="D63" s="115"/>
      <c r="E63" s="116">
        <f>SUM(F59:F62)</f>
        <v>0</v>
      </c>
      <c r="F63" s="117"/>
    </row>
  </sheetData>
  <mergeCells count="13">
    <mergeCell ref="A63:D63"/>
    <mergeCell ref="E63:F63"/>
    <mergeCell ref="E59:F59"/>
    <mergeCell ref="A1:F1"/>
    <mergeCell ref="A14:F18"/>
    <mergeCell ref="A60:D60"/>
    <mergeCell ref="A61:D61"/>
    <mergeCell ref="A62:D62"/>
    <mergeCell ref="A59:D59"/>
    <mergeCell ref="A2:F2"/>
    <mergeCell ref="A6:B6"/>
    <mergeCell ref="A7:E7"/>
    <mergeCell ref="A8:B8"/>
  </mergeCells>
  <pageMargins left="0.7" right="0.7" top="0.75" bottom="0.75" header="0.3" footer="0.3"/>
  <pageSetup orientation="portrait" horizontalDpi="4294967293" verticalDpi="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opLeftCell="A16" workbookViewId="0">
      <selection activeCell="K39" sqref="K39"/>
    </sheetView>
  </sheetViews>
  <sheetFormatPr baseColWidth="10" defaultColWidth="11.42578125" defaultRowHeight="12.75" x14ac:dyDescent="0.2"/>
  <cols>
    <col min="1" max="1" width="7.5703125" style="48" customWidth="1"/>
    <col min="2" max="2" width="48.140625" style="43" customWidth="1"/>
    <col min="3" max="3" width="18.42578125" style="43" customWidth="1"/>
    <col min="4" max="4" width="11" style="43" customWidth="1"/>
    <col min="5" max="5" width="14.140625" style="43" bestFit="1" customWidth="1"/>
    <col min="6" max="6" width="7.85546875" style="43" customWidth="1"/>
    <col min="7" max="7" width="13.140625" style="43" customWidth="1"/>
    <col min="8" max="8" width="17" style="43" customWidth="1"/>
    <col min="9" max="9" width="15.28515625" style="43" customWidth="1"/>
    <col min="10" max="10" width="11.42578125" style="43"/>
    <col min="11" max="11" width="14.140625" style="43" customWidth="1"/>
    <col min="12" max="12" width="26.5703125" style="43" customWidth="1"/>
    <col min="13" max="13" width="13.7109375" style="43" customWidth="1"/>
    <col min="14" max="14" width="14.140625" style="43" bestFit="1" customWidth="1"/>
    <col min="15" max="16384" width="11.42578125" style="43"/>
  </cols>
  <sheetData>
    <row r="1" spans="1:9" ht="39.75" customHeight="1" x14ac:dyDescent="0.2">
      <c r="A1" s="41"/>
      <c r="B1" s="42"/>
      <c r="C1" s="42"/>
      <c r="D1" s="42"/>
      <c r="E1" s="119"/>
      <c r="F1" s="119"/>
      <c r="G1" s="119"/>
      <c r="H1" s="119"/>
      <c r="I1" s="119"/>
    </row>
    <row r="2" spans="1:9" x14ac:dyDescent="0.2">
      <c r="A2" s="44"/>
      <c r="B2" s="45"/>
      <c r="C2" s="45"/>
      <c r="D2" s="45"/>
      <c r="E2" s="45"/>
      <c r="F2" s="45"/>
      <c r="G2" s="45"/>
      <c r="H2" s="45"/>
      <c r="I2" s="45"/>
    </row>
    <row r="4" spans="1:9" x14ac:dyDescent="0.2">
      <c r="A4" s="46"/>
    </row>
    <row r="6" spans="1:9" ht="28.5" customHeight="1" x14ac:dyDescent="0.2">
      <c r="A6" s="120"/>
      <c r="B6" s="120"/>
    </row>
    <row r="7" spans="1:9" ht="44.25" customHeight="1" x14ac:dyDescent="0.2">
      <c r="A7" s="121"/>
      <c r="B7" s="121"/>
      <c r="C7" s="121"/>
      <c r="D7" s="121"/>
      <c r="E7" s="121"/>
      <c r="F7" s="121"/>
      <c r="G7" s="121"/>
      <c r="H7" s="121"/>
      <c r="I7" s="121"/>
    </row>
    <row r="8" spans="1:9" ht="23.25" customHeight="1" x14ac:dyDescent="0.2">
      <c r="A8" s="120"/>
      <c r="B8" s="120"/>
    </row>
    <row r="11" spans="1:9" x14ac:dyDescent="0.2">
      <c r="A11" s="44"/>
    </row>
    <row r="14" spans="1:9" ht="15" customHeight="1" x14ac:dyDescent="0.2">
      <c r="A14" s="122"/>
      <c r="B14" s="122"/>
      <c r="C14" s="122"/>
      <c r="D14" s="122"/>
      <c r="E14" s="122"/>
      <c r="F14" s="122"/>
      <c r="G14" s="122"/>
      <c r="H14" s="122"/>
      <c r="I14" s="122"/>
    </row>
    <row r="15" spans="1:9" x14ac:dyDescent="0.2">
      <c r="A15" s="122"/>
      <c r="B15" s="122"/>
      <c r="C15" s="122"/>
      <c r="D15" s="122"/>
      <c r="E15" s="122"/>
      <c r="F15" s="122"/>
      <c r="G15" s="122"/>
      <c r="H15" s="122"/>
      <c r="I15" s="122"/>
    </row>
    <row r="16" spans="1:9" ht="18" customHeight="1" x14ac:dyDescent="0.2">
      <c r="A16" s="122"/>
      <c r="B16" s="122"/>
      <c r="C16" s="122"/>
      <c r="D16" s="122"/>
      <c r="E16" s="122"/>
      <c r="F16" s="122"/>
      <c r="G16" s="122"/>
      <c r="H16" s="122"/>
      <c r="I16" s="122"/>
    </row>
    <row r="17" spans="1:15" ht="29.25" customHeight="1" x14ac:dyDescent="0.2">
      <c r="A17" s="122"/>
      <c r="B17" s="122"/>
      <c r="C17" s="122"/>
      <c r="D17" s="122"/>
      <c r="E17" s="122"/>
      <c r="F17" s="122"/>
      <c r="G17" s="122"/>
      <c r="H17" s="122"/>
      <c r="I17" s="122"/>
    </row>
    <row r="18" spans="1:15" x14ac:dyDescent="0.2">
      <c r="A18" s="122"/>
      <c r="B18" s="122"/>
      <c r="C18" s="122"/>
      <c r="D18" s="122"/>
      <c r="E18" s="122"/>
      <c r="F18" s="122"/>
      <c r="G18" s="122"/>
      <c r="H18" s="122"/>
      <c r="I18" s="122"/>
    </row>
    <row r="19" spans="1:15" ht="30" customHeight="1" x14ac:dyDescent="0.2"/>
    <row r="20" spans="1:15" ht="45.75" customHeight="1" x14ac:dyDescent="0.2">
      <c r="A20" s="49" t="s">
        <v>0</v>
      </c>
      <c r="B20" s="49" t="s">
        <v>25</v>
      </c>
      <c r="C20" s="49" t="s">
        <v>37</v>
      </c>
      <c r="D20" s="49" t="s">
        <v>41</v>
      </c>
      <c r="E20" s="50" t="s">
        <v>42</v>
      </c>
      <c r="F20" s="49" t="s">
        <v>43</v>
      </c>
      <c r="G20" s="49" t="s">
        <v>44</v>
      </c>
      <c r="H20" s="50" t="s">
        <v>45</v>
      </c>
      <c r="I20" s="50" t="s">
        <v>24</v>
      </c>
    </row>
    <row r="21" spans="1:15" ht="45" customHeight="1" x14ac:dyDescent="0.2">
      <c r="A21" s="105">
        <v>1</v>
      </c>
      <c r="B21" s="107" t="s">
        <v>46</v>
      </c>
      <c r="C21" s="106" t="s">
        <v>47</v>
      </c>
      <c r="D21" s="104">
        <v>57</v>
      </c>
      <c r="E21" s="99"/>
      <c r="F21" s="102">
        <v>0.19</v>
      </c>
      <c r="G21" s="100">
        <f>ROUND(MC_7[[#This Row],[VALOR UNIT ]]*MC_7[[#This Row],[%IVA]],0)</f>
        <v>0</v>
      </c>
      <c r="H21" s="101">
        <f>+MC_7[[#This Row],[VALOR UNIT ]]+MC_7[[#This Row],[IVA]]</f>
        <v>0</v>
      </c>
      <c r="I21" s="101">
        <f>+ROUND(((MC_7[SUBTOTAL + IVA UNIT]*MC_7[CANTIDAD])),0)</f>
        <v>0</v>
      </c>
    </row>
    <row r="22" spans="1:15" x14ac:dyDescent="0.2">
      <c r="A22" s="91"/>
      <c r="B22" s="92" t="s">
        <v>48</v>
      </c>
      <c r="C22" s="93"/>
      <c r="D22" s="94"/>
      <c r="E22" s="95"/>
      <c r="F22" s="96"/>
      <c r="G22" s="103"/>
      <c r="H22" s="103"/>
      <c r="I22" s="103">
        <f>SUBTOTAL(109,MC_7[TOTAL])</f>
        <v>0</v>
      </c>
    </row>
    <row r="26" spans="1:15" x14ac:dyDescent="0.2">
      <c r="M26" s="54"/>
      <c r="N26" s="55"/>
    </row>
    <row r="27" spans="1:15" x14ac:dyDescent="0.2">
      <c r="M27" s="54"/>
      <c r="N27" s="55"/>
      <c r="O27" s="56"/>
    </row>
    <row r="28" spans="1:15" x14ac:dyDescent="0.2">
      <c r="M28" s="54"/>
      <c r="N28" s="55"/>
    </row>
    <row r="29" spans="1:15" x14ac:dyDescent="0.2">
      <c r="M29" s="54"/>
      <c r="N29" s="55"/>
    </row>
    <row r="30" spans="1:15" x14ac:dyDescent="0.2">
      <c r="M30" s="54"/>
      <c r="N30" s="55"/>
    </row>
    <row r="31" spans="1:15" x14ac:dyDescent="0.2">
      <c r="M31" s="54"/>
      <c r="N31" s="55"/>
    </row>
  </sheetData>
  <sheetProtection algorithmName="SHA-512" hashValue="kxyBkGrAzJsqMzxZVjVF4+rQtQZH/AWVIyWT1hSjujgFpjIrIBqz5lTHaQLzlBaZpYZJjH9Zrz50iPCvmQzYKw==" saltValue="hfvSt4ARMfM4svUst6np6w==" spinCount="100000" sheet="1" scenarios="1"/>
  <mergeCells count="5">
    <mergeCell ref="E1:I1"/>
    <mergeCell ref="A6:B6"/>
    <mergeCell ref="A7:I7"/>
    <mergeCell ref="A8:B8"/>
    <mergeCell ref="A14:I18"/>
  </mergeCells>
  <dataValidations count="1">
    <dataValidation type="list" allowBlank="1" showInputMessage="1" showErrorMessage="1" sqref="F21">
      <formula1>"0,5%,10%,19%"</formula1>
    </dataValidation>
  </dataValidations>
  <pageMargins left="0.7" right="0.7" top="0.75" bottom="0.75" header="0.3" footer="0.3"/>
  <pageSetup orientation="portrait" horizontalDpi="4294967293" verticalDpi="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Q52"/>
  <sheetViews>
    <sheetView workbookViewId="0">
      <selection activeCell="N7" sqref="N7"/>
    </sheetView>
  </sheetViews>
  <sheetFormatPr baseColWidth="10" defaultColWidth="11.42578125" defaultRowHeight="12.75" x14ac:dyDescent="0.2"/>
  <cols>
    <col min="1" max="1" width="7.5703125" style="48" customWidth="1"/>
    <col min="2" max="2" width="48.140625" style="43" customWidth="1"/>
    <col min="3" max="3" width="41.28515625" style="43" customWidth="1"/>
    <col min="4" max="4" width="14" style="43" customWidth="1"/>
    <col min="5" max="5" width="8.7109375" style="43" customWidth="1"/>
    <col min="6" max="6" width="8.140625" style="43" customWidth="1"/>
    <col min="7" max="7" width="14.140625" style="43" bestFit="1" customWidth="1"/>
    <col min="8" max="8" width="7.85546875" style="43" customWidth="1"/>
    <col min="9" max="9" width="8.7109375" style="43" customWidth="1"/>
    <col min="10" max="10" width="17" style="43" customWidth="1"/>
    <col min="11" max="11" width="15.28515625" style="43" customWidth="1"/>
    <col min="12" max="12" width="11.42578125" style="43"/>
    <col min="13" max="13" width="14.140625" style="43" customWidth="1"/>
    <col min="14" max="14" width="26.5703125" style="43" customWidth="1"/>
    <col min="15" max="15" width="13.7109375" style="43" customWidth="1"/>
    <col min="16" max="16" width="14.140625" style="43" bestFit="1" customWidth="1"/>
    <col min="17" max="16384" width="11.42578125" style="43"/>
  </cols>
  <sheetData>
    <row r="1" spans="1:11" ht="39.75" customHeight="1" x14ac:dyDescent="0.2">
      <c r="A1" s="41"/>
      <c r="B1" s="42"/>
      <c r="C1" s="42"/>
      <c r="D1" s="42"/>
      <c r="E1" s="42"/>
      <c r="F1" s="42"/>
      <c r="G1" s="119"/>
      <c r="H1" s="119"/>
      <c r="I1" s="119"/>
      <c r="J1" s="119"/>
      <c r="K1" s="119"/>
    </row>
    <row r="2" spans="1:11" x14ac:dyDescent="0.2">
      <c r="A2" s="44"/>
      <c r="B2" s="45"/>
      <c r="C2" s="45"/>
      <c r="D2" s="45"/>
      <c r="E2" s="45"/>
      <c r="F2" s="45"/>
      <c r="G2" s="45"/>
      <c r="H2" s="45"/>
      <c r="I2" s="45"/>
      <c r="J2" s="45"/>
      <c r="K2" s="45"/>
    </row>
    <row r="4" spans="1:11" x14ac:dyDescent="0.2">
      <c r="A4" s="46"/>
    </row>
    <row r="6" spans="1:11" ht="28.5" customHeight="1" x14ac:dyDescent="0.2">
      <c r="A6" s="120"/>
      <c r="B6" s="120"/>
      <c r="C6" s="47"/>
      <c r="D6" s="47"/>
    </row>
    <row r="7" spans="1:11" ht="44.25" customHeight="1" x14ac:dyDescent="0.2">
      <c r="A7" s="121"/>
      <c r="B7" s="121"/>
      <c r="C7" s="121"/>
      <c r="D7" s="121"/>
      <c r="E7" s="121"/>
      <c r="F7" s="121"/>
      <c r="G7" s="121"/>
      <c r="H7" s="121"/>
      <c r="I7" s="121"/>
      <c r="J7" s="121"/>
      <c r="K7" s="121"/>
    </row>
    <row r="8" spans="1:11" ht="23.25" customHeight="1" x14ac:dyDescent="0.2">
      <c r="A8" s="120"/>
      <c r="B8" s="120"/>
      <c r="C8" s="47"/>
      <c r="D8" s="47"/>
    </row>
    <row r="11" spans="1:11" x14ac:dyDescent="0.2">
      <c r="A11" s="44"/>
    </row>
    <row r="14" spans="1:11" ht="15" customHeight="1" x14ac:dyDescent="0.2">
      <c r="A14" s="122"/>
      <c r="B14" s="122"/>
      <c r="C14" s="122"/>
      <c r="D14" s="122"/>
      <c r="E14" s="122"/>
      <c r="F14" s="122"/>
      <c r="G14" s="122"/>
      <c r="H14" s="122"/>
      <c r="I14" s="122"/>
      <c r="J14" s="122"/>
      <c r="K14" s="122"/>
    </row>
    <row r="15" spans="1:11" x14ac:dyDescent="0.2">
      <c r="A15" s="122"/>
      <c r="B15" s="122"/>
      <c r="C15" s="122"/>
      <c r="D15" s="122"/>
      <c r="E15" s="122"/>
      <c r="F15" s="122"/>
      <c r="G15" s="122"/>
      <c r="H15" s="122"/>
      <c r="I15" s="122"/>
      <c r="J15" s="122"/>
      <c r="K15" s="122"/>
    </row>
    <row r="16" spans="1:11" ht="18" customHeight="1" x14ac:dyDescent="0.2">
      <c r="A16" s="122"/>
      <c r="B16" s="122"/>
      <c r="C16" s="122"/>
      <c r="D16" s="122"/>
      <c r="E16" s="122"/>
      <c r="F16" s="122"/>
      <c r="G16" s="122"/>
      <c r="H16" s="122"/>
      <c r="I16" s="122"/>
      <c r="J16" s="122"/>
      <c r="K16" s="122"/>
    </row>
    <row r="17" spans="1:11" ht="29.25" customHeight="1" x14ac:dyDescent="0.2">
      <c r="A17" s="122"/>
      <c r="B17" s="122"/>
      <c r="C17" s="122"/>
      <c r="D17" s="122"/>
      <c r="E17" s="122"/>
      <c r="F17" s="122"/>
      <c r="G17" s="122"/>
      <c r="H17" s="122"/>
      <c r="I17" s="122"/>
      <c r="J17" s="122"/>
      <c r="K17" s="122"/>
    </row>
    <row r="18" spans="1:11" x14ac:dyDescent="0.2">
      <c r="A18" s="122"/>
      <c r="B18" s="122"/>
      <c r="C18" s="122"/>
      <c r="D18" s="122"/>
      <c r="E18" s="122"/>
      <c r="F18" s="122"/>
      <c r="G18" s="122"/>
      <c r="H18" s="122"/>
      <c r="I18" s="122"/>
      <c r="J18" s="122"/>
      <c r="K18" s="122"/>
    </row>
    <row r="19" spans="1:11" ht="30" customHeight="1" x14ac:dyDescent="0.2"/>
    <row r="20" spans="1:11" ht="45.75" customHeight="1" x14ac:dyDescent="0.2">
      <c r="A20" s="49" t="s">
        <v>0</v>
      </c>
      <c r="B20" s="49" t="s">
        <v>25</v>
      </c>
      <c r="C20" s="49" t="s">
        <v>49</v>
      </c>
      <c r="D20" s="49" t="s">
        <v>50</v>
      </c>
      <c r="E20" s="49" t="s">
        <v>37</v>
      </c>
      <c r="F20" s="49" t="s">
        <v>51</v>
      </c>
      <c r="G20" s="50" t="s">
        <v>52</v>
      </c>
      <c r="H20" s="49" t="s">
        <v>43</v>
      </c>
      <c r="I20" s="49" t="s">
        <v>44</v>
      </c>
      <c r="J20" s="50" t="s">
        <v>45</v>
      </c>
      <c r="K20" s="50" t="s">
        <v>53</v>
      </c>
    </row>
    <row r="21" spans="1:11" ht="25.5" x14ac:dyDescent="0.2">
      <c r="A21" s="77">
        <v>1</v>
      </c>
      <c r="B21" s="78" t="s">
        <v>54</v>
      </c>
      <c r="C21" s="79"/>
      <c r="D21" s="79"/>
      <c r="E21" s="80" t="s">
        <v>55</v>
      </c>
      <c r="F21" s="81">
        <v>15</v>
      </c>
      <c r="G21" s="82">
        <v>0</v>
      </c>
      <c r="H21" s="83"/>
      <c r="I21" s="84">
        <f>MC[[#This Row],[VALOR UNIT / VR POR SEDE]]*MC[[#This Row],[%IVA]]</f>
        <v>0</v>
      </c>
      <c r="J21" s="85">
        <f>+MC[[#This Row],[VALOR UNIT / VR POR SEDE]]+MC[[#This Row],[IVA]]</f>
        <v>0</v>
      </c>
      <c r="K21" s="85">
        <f>+MC[[#This Row],[SUBTOTAL + IVA UNIT]]*MC[[#This Row],[SEDES]]</f>
        <v>0</v>
      </c>
    </row>
    <row r="22" spans="1:11" x14ac:dyDescent="0.2">
      <c r="A22" s="59"/>
      <c r="B22" s="52" t="s">
        <v>56</v>
      </c>
      <c r="C22" s="60" t="s">
        <v>57</v>
      </c>
      <c r="D22" s="61" t="s">
        <v>58</v>
      </c>
      <c r="E22" s="57"/>
      <c r="F22" s="58"/>
      <c r="G22" s="73"/>
      <c r="H22" s="51"/>
      <c r="I22" s="70"/>
      <c r="J22" s="71"/>
      <c r="K22" s="71"/>
    </row>
    <row r="23" spans="1:11" x14ac:dyDescent="0.2">
      <c r="A23" s="59"/>
      <c r="B23" s="66" t="s">
        <v>59</v>
      </c>
      <c r="C23" s="60" t="s">
        <v>60</v>
      </c>
      <c r="D23" s="61" t="s">
        <v>58</v>
      </c>
      <c r="E23" s="57"/>
      <c r="F23" s="58"/>
      <c r="G23" s="74"/>
      <c r="H23" s="51"/>
      <c r="I23" s="70"/>
      <c r="J23" s="71"/>
      <c r="K23" s="71"/>
    </row>
    <row r="24" spans="1:11" ht="25.5" x14ac:dyDescent="0.2">
      <c r="A24" s="59"/>
      <c r="B24" s="66" t="s">
        <v>61</v>
      </c>
      <c r="C24" s="60" t="s">
        <v>62</v>
      </c>
      <c r="D24" s="61" t="s">
        <v>58</v>
      </c>
      <c r="E24" s="57"/>
      <c r="F24" s="58"/>
      <c r="G24" s="74"/>
      <c r="H24" s="51"/>
      <c r="I24" s="70"/>
      <c r="J24" s="71"/>
      <c r="K24" s="71"/>
    </row>
    <row r="25" spans="1:11" x14ac:dyDescent="0.2">
      <c r="A25" s="59"/>
      <c r="B25" s="66" t="s">
        <v>63</v>
      </c>
      <c r="C25" s="60" t="s">
        <v>64</v>
      </c>
      <c r="D25" s="61" t="s">
        <v>58</v>
      </c>
      <c r="E25" s="57"/>
      <c r="F25" s="58"/>
      <c r="G25" s="74"/>
      <c r="H25" s="51"/>
      <c r="I25" s="70"/>
      <c r="J25" s="71"/>
      <c r="K25" s="71"/>
    </row>
    <row r="26" spans="1:11" x14ac:dyDescent="0.2">
      <c r="A26" s="59"/>
      <c r="B26" s="66" t="s">
        <v>65</v>
      </c>
      <c r="C26" s="62" t="s">
        <v>66</v>
      </c>
      <c r="D26" s="61" t="s">
        <v>58</v>
      </c>
      <c r="E26" s="57"/>
      <c r="F26" s="58"/>
      <c r="G26" s="74"/>
      <c r="H26" s="51"/>
      <c r="I26" s="70"/>
      <c r="J26" s="71"/>
      <c r="K26" s="71"/>
    </row>
    <row r="27" spans="1:11" x14ac:dyDescent="0.2">
      <c r="A27" s="59"/>
      <c r="B27" s="66" t="s">
        <v>67</v>
      </c>
      <c r="C27" s="63" t="s">
        <v>68</v>
      </c>
      <c r="D27" s="61" t="s">
        <v>58</v>
      </c>
      <c r="E27" s="57"/>
      <c r="F27" s="58"/>
      <c r="G27" s="74"/>
      <c r="H27" s="51"/>
      <c r="I27" s="70"/>
      <c r="J27" s="71"/>
      <c r="K27" s="71"/>
    </row>
    <row r="28" spans="1:11" x14ac:dyDescent="0.2">
      <c r="A28" s="59"/>
      <c r="B28" s="66" t="s">
        <v>69</v>
      </c>
      <c r="C28" s="64" t="s">
        <v>70</v>
      </c>
      <c r="D28" s="61" t="s">
        <v>58</v>
      </c>
      <c r="E28" s="57"/>
      <c r="F28" s="58"/>
      <c r="G28" s="74"/>
      <c r="H28" s="51"/>
      <c r="I28" s="70"/>
      <c r="J28" s="71"/>
      <c r="K28" s="71"/>
    </row>
    <row r="29" spans="1:11" x14ac:dyDescent="0.2">
      <c r="A29" s="59"/>
      <c r="B29" s="66" t="s">
        <v>71</v>
      </c>
      <c r="C29" s="64" t="s">
        <v>72</v>
      </c>
      <c r="D29" s="61" t="s">
        <v>58</v>
      </c>
      <c r="E29" s="57"/>
      <c r="F29" s="58"/>
      <c r="G29" s="74"/>
      <c r="H29" s="51"/>
      <c r="I29" s="70"/>
      <c r="J29" s="71"/>
      <c r="K29" s="71"/>
    </row>
    <row r="30" spans="1:11" x14ac:dyDescent="0.2">
      <c r="A30" s="59"/>
      <c r="B30" s="66" t="s">
        <v>73</v>
      </c>
      <c r="C30" s="60" t="s">
        <v>74</v>
      </c>
      <c r="D30" s="61" t="s">
        <v>58</v>
      </c>
      <c r="E30" s="57"/>
      <c r="F30" s="58"/>
      <c r="G30" s="74"/>
      <c r="H30" s="51"/>
      <c r="I30" s="70"/>
      <c r="J30" s="71"/>
      <c r="K30" s="71"/>
    </row>
    <row r="31" spans="1:11" x14ac:dyDescent="0.2">
      <c r="A31" s="59"/>
      <c r="B31" s="66" t="s">
        <v>75</v>
      </c>
      <c r="C31" s="60" t="s">
        <v>76</v>
      </c>
      <c r="D31" s="61" t="s">
        <v>77</v>
      </c>
      <c r="E31" s="57"/>
      <c r="F31" s="58"/>
      <c r="G31" s="74"/>
      <c r="H31" s="51"/>
      <c r="I31" s="70"/>
      <c r="J31" s="71"/>
      <c r="K31" s="71"/>
    </row>
    <row r="32" spans="1:11" ht="25.5" x14ac:dyDescent="0.2">
      <c r="A32" s="59"/>
      <c r="B32" s="66" t="s">
        <v>78</v>
      </c>
      <c r="C32" s="60" t="s">
        <v>79</v>
      </c>
      <c r="D32" s="61" t="s">
        <v>77</v>
      </c>
      <c r="E32" s="57"/>
      <c r="F32" s="58"/>
      <c r="G32" s="74"/>
      <c r="H32" s="51"/>
      <c r="I32" s="70"/>
      <c r="J32" s="71"/>
      <c r="K32" s="71"/>
    </row>
    <row r="33" spans="1:17" x14ac:dyDescent="0.2">
      <c r="A33" s="59"/>
      <c r="B33" s="66" t="s">
        <v>80</v>
      </c>
      <c r="C33" s="60" t="s">
        <v>81</v>
      </c>
      <c r="D33" s="61" t="s">
        <v>82</v>
      </c>
      <c r="E33" s="57"/>
      <c r="F33" s="58"/>
      <c r="G33" s="74"/>
      <c r="H33" s="51"/>
      <c r="I33" s="70"/>
      <c r="J33" s="71"/>
      <c r="K33" s="71"/>
    </row>
    <row r="34" spans="1:17" ht="25.5" x14ac:dyDescent="0.2">
      <c r="A34" s="59"/>
      <c r="B34" s="66" t="s">
        <v>83</v>
      </c>
      <c r="C34" s="60" t="s">
        <v>84</v>
      </c>
      <c r="D34" s="61" t="s">
        <v>85</v>
      </c>
      <c r="E34" s="57"/>
      <c r="F34" s="58"/>
      <c r="G34" s="74"/>
      <c r="H34" s="51"/>
      <c r="I34" s="70"/>
      <c r="J34" s="71"/>
      <c r="K34" s="71"/>
    </row>
    <row r="35" spans="1:17" x14ac:dyDescent="0.2">
      <c r="A35" s="59"/>
      <c r="B35" s="66" t="s">
        <v>86</v>
      </c>
      <c r="C35" s="60" t="s">
        <v>87</v>
      </c>
      <c r="D35" s="61" t="s">
        <v>88</v>
      </c>
      <c r="E35" s="57"/>
      <c r="F35" s="58"/>
      <c r="G35" s="74"/>
      <c r="H35" s="51"/>
      <c r="I35" s="70"/>
      <c r="J35" s="71"/>
      <c r="K35" s="71"/>
    </row>
    <row r="36" spans="1:17" ht="25.5" x14ac:dyDescent="0.2">
      <c r="A36" s="65"/>
      <c r="B36" s="66" t="s">
        <v>89</v>
      </c>
      <c r="C36" s="67" t="s">
        <v>90</v>
      </c>
      <c r="D36" s="61" t="s">
        <v>91</v>
      </c>
      <c r="E36" s="57"/>
      <c r="F36" s="58"/>
      <c r="G36" s="74"/>
      <c r="H36" s="51"/>
      <c r="I36" s="70"/>
      <c r="J36" s="71"/>
      <c r="K36" s="71"/>
    </row>
    <row r="37" spans="1:17" ht="26.25" thickBot="1" x14ac:dyDescent="0.25">
      <c r="A37" s="77"/>
      <c r="B37" s="98" t="s">
        <v>92</v>
      </c>
      <c r="C37" s="52"/>
      <c r="D37" s="52"/>
      <c r="E37" s="57"/>
      <c r="F37" s="58"/>
      <c r="G37" s="74"/>
      <c r="H37" s="51"/>
      <c r="I37" s="70"/>
      <c r="J37" s="71"/>
      <c r="K37" s="71"/>
    </row>
    <row r="38" spans="1:17" ht="25.5" x14ac:dyDescent="0.2">
      <c r="A38" s="77">
        <v>2</v>
      </c>
      <c r="B38" s="86" t="s">
        <v>93</v>
      </c>
      <c r="C38" s="87" t="s">
        <v>62</v>
      </c>
      <c r="D38" s="88" t="s">
        <v>58</v>
      </c>
      <c r="E38" s="77" t="s">
        <v>55</v>
      </c>
      <c r="F38" s="81">
        <v>1</v>
      </c>
      <c r="G38" s="89">
        <v>0</v>
      </c>
      <c r="H38" s="83"/>
      <c r="I38" s="84">
        <f>MC[[#This Row],[VALOR UNIT / VR POR SEDE]]*MC[[#This Row],[%IVA]]</f>
        <v>0</v>
      </c>
      <c r="J38" s="85">
        <f>+MC[[#This Row],[VALOR UNIT / VR POR SEDE]]+MC[[#This Row],[IVA]]</f>
        <v>0</v>
      </c>
      <c r="K38" s="85">
        <f>+MC[[#This Row],[SUBTOTAL + IVA UNIT]]*MC[[#This Row],[SEDES]]</f>
        <v>0</v>
      </c>
    </row>
    <row r="39" spans="1:17" ht="33.75" customHeight="1" x14ac:dyDescent="0.2">
      <c r="A39" s="77">
        <v>3</v>
      </c>
      <c r="B39" s="86" t="s">
        <v>94</v>
      </c>
      <c r="C39" s="90" t="s">
        <v>57</v>
      </c>
      <c r="D39" s="90" t="s">
        <v>58</v>
      </c>
      <c r="E39" s="77" t="s">
        <v>55</v>
      </c>
      <c r="F39" s="81">
        <v>1</v>
      </c>
      <c r="G39" s="89">
        <v>0</v>
      </c>
      <c r="H39" s="83"/>
      <c r="I39" s="84">
        <f>MC[[#This Row],[VALOR UNIT / VR POR SEDE]]*MC[[#This Row],[%IVA]]</f>
        <v>0</v>
      </c>
      <c r="J39" s="85">
        <f>+MC[[#This Row],[VALOR UNIT / VR POR SEDE]]+MC[[#This Row],[IVA]]</f>
        <v>0</v>
      </c>
      <c r="K39" s="85">
        <f>+MC[[#This Row],[SUBTOTAL + IVA UNIT]]*MC[[#This Row],[SEDES]]</f>
        <v>0</v>
      </c>
    </row>
    <row r="40" spans="1:17" x14ac:dyDescent="0.2">
      <c r="A40" s="57"/>
      <c r="B40" s="25"/>
      <c r="C40" s="25"/>
      <c r="D40" s="25"/>
      <c r="E40" s="57"/>
      <c r="F40" s="58"/>
      <c r="G40" s="75"/>
      <c r="H40" s="51"/>
      <c r="I40" s="70"/>
      <c r="J40" s="70">
        <f>+MC[[#This Row],[VALOR UNIT / VR POR SEDE]]+MC[[#This Row],[IVA]]</f>
        <v>0</v>
      </c>
      <c r="K40" s="71"/>
    </row>
    <row r="41" spans="1:17" x14ac:dyDescent="0.2">
      <c r="A41" s="57"/>
      <c r="B41" s="25" t="s">
        <v>13</v>
      </c>
      <c r="C41" s="25"/>
      <c r="D41" s="25"/>
      <c r="E41" s="57"/>
      <c r="F41" s="58"/>
      <c r="G41" s="76"/>
      <c r="H41" s="51"/>
      <c r="I41" s="70"/>
      <c r="J41" s="70">
        <f>+MC[[#This Row],[VALOR UNIT / VR POR SEDE]]+MC[[#This Row],[IVA]]</f>
        <v>0</v>
      </c>
      <c r="K41" s="71">
        <f>SUBTOTAL(109,K21:K40)</f>
        <v>0</v>
      </c>
    </row>
    <row r="42" spans="1:17" x14ac:dyDescent="0.2">
      <c r="A42" s="68"/>
      <c r="B42" s="53" t="s">
        <v>95</v>
      </c>
      <c r="C42" s="25"/>
      <c r="D42" s="53"/>
      <c r="E42" s="68"/>
      <c r="F42" s="69"/>
      <c r="G42" s="76"/>
      <c r="H42" s="51"/>
      <c r="I42" s="70"/>
      <c r="J42" s="72">
        <v>4.5</v>
      </c>
      <c r="K42" s="70"/>
    </row>
    <row r="43" spans="1:17" x14ac:dyDescent="0.2">
      <c r="A43" s="91"/>
      <c r="B43" s="92" t="s">
        <v>48</v>
      </c>
      <c r="C43" s="93"/>
      <c r="D43" s="93"/>
      <c r="E43" s="93"/>
      <c r="F43" s="94"/>
      <c r="G43" s="95"/>
      <c r="H43" s="96"/>
      <c r="I43" s="97"/>
      <c r="J43" s="97"/>
      <c r="K43" s="97">
        <f>+K41*J42</f>
        <v>0</v>
      </c>
    </row>
    <row r="47" spans="1:17" x14ac:dyDescent="0.2">
      <c r="O47" s="54"/>
      <c r="P47" s="55"/>
    </row>
    <row r="48" spans="1:17" x14ac:dyDescent="0.2">
      <c r="O48" s="54"/>
      <c r="P48" s="55"/>
      <c r="Q48" s="56"/>
    </row>
    <row r="49" spans="15:16" x14ac:dyDescent="0.2">
      <c r="O49" s="54"/>
      <c r="P49" s="55"/>
    </row>
    <row r="50" spans="15:16" x14ac:dyDescent="0.2">
      <c r="O50" s="54"/>
      <c r="P50" s="55"/>
    </row>
    <row r="51" spans="15:16" x14ac:dyDescent="0.2">
      <c r="O51" s="54"/>
      <c r="P51" s="55"/>
    </row>
    <row r="52" spans="15:16" x14ac:dyDescent="0.2">
      <c r="O52" s="54"/>
      <c r="P52" s="55"/>
    </row>
  </sheetData>
  <mergeCells count="5">
    <mergeCell ref="A14:K18"/>
    <mergeCell ref="G1:K1"/>
    <mergeCell ref="A7:K7"/>
    <mergeCell ref="A6:B6"/>
    <mergeCell ref="A8:B8"/>
  </mergeCells>
  <dataValidations disablePrompts="1" count="1">
    <dataValidation type="list" allowBlank="1" showInputMessage="1" showErrorMessage="1" sqref="H21:H42">
      <formula1>"0,5%,10%,19%"</formula1>
    </dataValidation>
  </dataValidations>
  <pageMargins left="0.7" right="0.7" top="0.75" bottom="0.75" header="0.3" footer="0.3"/>
  <pageSetup orientation="portrait" horizontalDpi="4294967293" verticalDpi="0"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5AF66B6BC208F46A2D393B92A36B8FB" ma:contentTypeVersion="17" ma:contentTypeDescription="Crear nuevo documento." ma:contentTypeScope="" ma:versionID="b3d1c8a47a1a5bd10c0122a61826c59a">
  <xsd:schema xmlns:xsd="http://www.w3.org/2001/XMLSchema" xmlns:xs="http://www.w3.org/2001/XMLSchema" xmlns:p="http://schemas.microsoft.com/office/2006/metadata/properties" xmlns:ns3="ae5aaf8a-a356-4778-9b6b-043498fc221b" xmlns:ns4="1e90f0fd-1ef4-4de1-bd79-736f871764bb" targetNamespace="http://schemas.microsoft.com/office/2006/metadata/properties" ma:root="true" ma:fieldsID="996ea8ede9f0211803d6e03ab62c9149" ns3:_="" ns4:_="">
    <xsd:import namespace="ae5aaf8a-a356-4778-9b6b-043498fc221b"/>
    <xsd:import namespace="1e90f0fd-1ef4-4de1-bd79-736f871764b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aaf8a-a356-4778-9b6b-043498fc22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90f0fd-1ef4-4de1-bd79-736f871764b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e5aaf8a-a356-4778-9b6b-043498fc221b" xsi:nil="true"/>
  </documentManagement>
</p:properties>
</file>

<file path=customXml/itemProps1.xml><?xml version="1.0" encoding="utf-8"?>
<ds:datastoreItem xmlns:ds="http://schemas.openxmlformats.org/officeDocument/2006/customXml" ds:itemID="{15BB16D1-34E7-4963-935F-D5FEED3B0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aaf8a-a356-4778-9b6b-043498fc221b"/>
    <ds:schemaRef ds:uri="1e90f0fd-1ef4-4de1-bd79-736f87176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36C1F6-4419-400E-A5B4-DB0110A455E5}">
  <ds:schemaRefs>
    <ds:schemaRef ds:uri="http://schemas.microsoft.com/sharepoint/v3/contenttype/forms"/>
  </ds:schemaRefs>
</ds:datastoreItem>
</file>

<file path=customXml/itemProps3.xml><?xml version="1.0" encoding="utf-8"?>
<ds:datastoreItem xmlns:ds="http://schemas.openxmlformats.org/officeDocument/2006/customXml" ds:itemID="{1C624818-1577-4366-A0A0-0E886D903955}">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http://purl.org/dc/terms/"/>
    <ds:schemaRef ds:uri="http://www.w3.org/XML/1998/namespace"/>
    <ds:schemaRef ds:uri="1e90f0fd-1ef4-4de1-bd79-736f871764bb"/>
    <ds:schemaRef ds:uri="ae5aaf8a-a356-4778-9b6b-043498fc221b"/>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SB (2)</vt:lpstr>
      <vt:lpstr>SB</vt:lpstr>
      <vt:lpstr>Hoja1</vt:lpstr>
      <vt:lpstr>LC</vt:lpstr>
      <vt:lpstr>S_A</vt:lpstr>
      <vt:lpstr>MC (2)</vt:lpstr>
      <vt:lpstr>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Betancur Gomez</dc:creator>
  <cp:keywords/>
  <dc:description/>
  <cp:lastModifiedBy>Monica Durango Castro</cp:lastModifiedBy>
  <cp:revision/>
  <dcterms:created xsi:type="dcterms:W3CDTF">2022-08-30T19:02:56Z</dcterms:created>
  <dcterms:modified xsi:type="dcterms:W3CDTF">2024-02-29T15:45:55Z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0x01010085AF66B6BC208F46A2D393B92A36B8FB</vt:lpwstr>
  </property>
</Properties>
</file>