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120" yWindow="481995" windowWidth="5715" windowHeight="3915" firstSheet="8" activeTab="21"/>
  </bookViews>
  <sheets>
    <sheet name="Discp." sheetId="22" r:id="rId1"/>
    <sheet name="T-Admv." sheetId="2" r:id="rId2"/>
    <sheet name="J-Admv." sheetId="3" r:id="rId3"/>
    <sheet name="T-SCFL" sheetId="4" r:id="rId4"/>
    <sheet name="T-SP" sheetId="5" r:id="rId5"/>
    <sheet name="Espec." sheetId="7" r:id="rId6"/>
    <sheet name="EPMS" sheetId="6" r:id="rId7"/>
    <sheet name="Extinc." sheetId="9" r:id="rId8"/>
    <sheet name="P-Cto" sheetId="8" r:id="rId9"/>
    <sheet name="P-Mcp" sheetId="10" r:id="rId10"/>
    <sheet name="Gtías" sheetId="11" r:id="rId11"/>
    <sheet name="RPA-Cto" sheetId="12" r:id="rId12"/>
    <sheet name="RPA-Mcp" sheetId="13" r:id="rId13"/>
    <sheet name="C-Cto" sheetId="14" r:id="rId14"/>
    <sheet name="C-Mcp" sheetId="15" r:id="rId15"/>
    <sheet name="Fmla." sheetId="16" r:id="rId16"/>
    <sheet name="Laboral" sheetId="18" r:id="rId17"/>
    <sheet name="Prom-Cto." sheetId="19" r:id="rId18"/>
    <sheet name="PqCCM" sheetId="21" r:id="rId19"/>
    <sheet name="PqCLab" sheetId="24" r:id="rId20"/>
    <sheet name="Prom.-Mcp" sheetId="20" r:id="rId21"/>
    <sheet name="consol" sheetId="25" r:id="rId2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4" l="1"/>
  <c r="E13" i="14" s="1"/>
  <c r="F12" i="14"/>
  <c r="F13" i="14" s="1"/>
  <c r="G12" i="14"/>
  <c r="G13" i="14" s="1"/>
  <c r="H12" i="14"/>
  <c r="H13" i="14" s="1"/>
  <c r="I12" i="14"/>
  <c r="I13" i="14" s="1"/>
  <c r="D12" i="14"/>
  <c r="D13" i="14" s="1"/>
  <c r="F14" i="14" s="1"/>
  <c r="E118" i="11" l="1"/>
  <c r="F118" i="11"/>
  <c r="G118" i="11"/>
  <c r="H118" i="11"/>
  <c r="I118" i="11"/>
  <c r="D118" i="11"/>
  <c r="H72" i="8"/>
  <c r="I72" i="8"/>
  <c r="E104" i="14" l="1"/>
  <c r="F104" i="14"/>
  <c r="D104" i="14"/>
  <c r="D28" i="14" l="1"/>
  <c r="E150" i="16" l="1"/>
  <c r="E151" i="16" s="1"/>
  <c r="D150" i="16"/>
  <c r="D151" i="16" s="1"/>
  <c r="G141" i="16"/>
  <c r="G139" i="16"/>
  <c r="G133" i="16"/>
  <c r="E152" i="16" l="1"/>
  <c r="E141" i="15"/>
  <c r="F141" i="15"/>
  <c r="D141" i="15"/>
  <c r="F98" i="8" l="1"/>
  <c r="E98" i="8"/>
  <c r="D98" i="8"/>
  <c r="C35" i="22" l="1"/>
  <c r="E104" i="20" l="1"/>
  <c r="F104" i="20"/>
  <c r="D104" i="20"/>
  <c r="F33" i="24"/>
  <c r="E33" i="24"/>
  <c r="D33" i="24"/>
  <c r="F35" i="21"/>
  <c r="E35" i="21"/>
  <c r="D35" i="21"/>
  <c r="F34" i="19"/>
  <c r="E34" i="19"/>
  <c r="D34" i="19"/>
  <c r="F32" i="9"/>
  <c r="E32" i="9"/>
  <c r="D32" i="9"/>
  <c r="F90" i="18"/>
  <c r="E90" i="18"/>
  <c r="D90" i="18"/>
  <c r="F124" i="16"/>
  <c r="E124" i="16"/>
  <c r="D124" i="16"/>
  <c r="F37" i="13"/>
  <c r="E37" i="13"/>
  <c r="D37" i="13"/>
  <c r="F36" i="12"/>
  <c r="E36" i="12"/>
  <c r="D36" i="12"/>
  <c r="F135" i="11"/>
  <c r="E135" i="11"/>
  <c r="D135" i="11"/>
  <c r="F127" i="10"/>
  <c r="E127" i="10"/>
  <c r="D127" i="10"/>
  <c r="E38" i="7"/>
  <c r="D38" i="7"/>
  <c r="C38" i="7"/>
  <c r="E40" i="6"/>
  <c r="D40" i="6"/>
  <c r="C40" i="6"/>
  <c r="E39" i="5"/>
  <c r="D39" i="5"/>
  <c r="C39" i="5"/>
  <c r="C41" i="4"/>
  <c r="E41" i="4"/>
  <c r="D41" i="4"/>
  <c r="E48" i="3"/>
  <c r="D48" i="3"/>
  <c r="C48" i="3"/>
  <c r="E35" i="22"/>
  <c r="D35" i="22"/>
  <c r="C43" i="2"/>
  <c r="E19" i="24" l="1"/>
  <c r="E20" i="24" s="1"/>
  <c r="F19" i="24"/>
  <c r="F20" i="24" s="1"/>
  <c r="G19" i="24"/>
  <c r="G20" i="24" s="1"/>
  <c r="H19" i="24"/>
  <c r="H20" i="24" s="1"/>
  <c r="I19" i="24"/>
  <c r="I20" i="24" s="1"/>
  <c r="I21" i="19"/>
  <c r="I22" i="19" s="1"/>
  <c r="H21" i="19"/>
  <c r="H22" i="19" s="1"/>
  <c r="G21" i="19"/>
  <c r="G22" i="19" s="1"/>
  <c r="F21" i="19"/>
  <c r="F22" i="19" s="1"/>
  <c r="E21" i="19"/>
  <c r="E22" i="19" s="1"/>
  <c r="D21" i="19"/>
  <c r="D22" i="19" s="1"/>
  <c r="I9" i="19"/>
  <c r="H9" i="19"/>
  <c r="H10" i="19" s="1"/>
  <c r="G9" i="19"/>
  <c r="G10" i="19" s="1"/>
  <c r="F9" i="19"/>
  <c r="E9" i="19"/>
  <c r="D9" i="19"/>
  <c r="D10" i="19" s="1"/>
  <c r="E76" i="18"/>
  <c r="F76" i="18"/>
  <c r="G76" i="18"/>
  <c r="H76" i="18"/>
  <c r="I76" i="18"/>
  <c r="E49" i="18"/>
  <c r="E50" i="18" s="1"/>
  <c r="F49" i="18"/>
  <c r="F50" i="18" s="1"/>
  <c r="G49" i="18"/>
  <c r="G50" i="18" s="1"/>
  <c r="H49" i="18"/>
  <c r="H50" i="18" s="1"/>
  <c r="I49" i="18"/>
  <c r="I50" i="18" s="1"/>
  <c r="D49" i="18"/>
  <c r="F24" i="19" l="1"/>
  <c r="F10" i="19"/>
  <c r="D24" i="19"/>
  <c r="H24" i="19"/>
  <c r="E24" i="19"/>
  <c r="I24" i="19"/>
  <c r="H11" i="19"/>
  <c r="E23" i="19"/>
  <c r="I23" i="19"/>
  <c r="H23" i="19"/>
  <c r="F23" i="19"/>
  <c r="G24" i="19"/>
  <c r="E10" i="19"/>
  <c r="F11" i="19" s="1"/>
  <c r="I10" i="19"/>
  <c r="I11" i="19" s="1"/>
  <c r="E11" i="19" l="1"/>
  <c r="E25" i="19" s="1"/>
  <c r="I25" i="19"/>
  <c r="I12" i="19"/>
  <c r="F25" i="19"/>
  <c r="F12" i="19"/>
  <c r="H25" i="19"/>
  <c r="F16" i="3"/>
  <c r="F17" i="3" s="1"/>
  <c r="P73" i="20"/>
  <c r="P74" i="20"/>
  <c r="P75" i="20"/>
  <c r="P76" i="20"/>
  <c r="P77" i="20"/>
  <c r="P78" i="20"/>
  <c r="P79" i="20"/>
  <c r="P80" i="20"/>
  <c r="P81" i="20"/>
  <c r="P82" i="20"/>
  <c r="P83" i="20"/>
  <c r="P84" i="20"/>
  <c r="P85" i="20"/>
  <c r="P86" i="20"/>
  <c r="P87" i="20"/>
  <c r="P88" i="20"/>
  <c r="P72" i="20"/>
  <c r="F89" i="20"/>
  <c r="F90" i="20" s="1"/>
  <c r="G89" i="20"/>
  <c r="G90" i="20" s="1"/>
  <c r="I89" i="20"/>
  <c r="I90" i="20" s="1"/>
  <c r="J89" i="20"/>
  <c r="J90" i="20" s="1"/>
  <c r="K89" i="20"/>
  <c r="K90" i="20" s="1"/>
  <c r="M89" i="20"/>
  <c r="M90" i="20" s="1"/>
  <c r="N89" i="20"/>
  <c r="N90" i="20" s="1"/>
  <c r="O89" i="20"/>
  <c r="O90" i="20" s="1"/>
  <c r="E89" i="20"/>
  <c r="E90" i="20" s="1"/>
  <c r="P50" i="20"/>
  <c r="P51" i="20"/>
  <c r="P52" i="20"/>
  <c r="P53" i="20"/>
  <c r="P54" i="20"/>
  <c r="P55" i="20"/>
  <c r="P56" i="20"/>
  <c r="P49" i="20"/>
  <c r="P30" i="20"/>
  <c r="P31" i="20"/>
  <c r="P32" i="20"/>
  <c r="P33" i="20"/>
  <c r="F57" i="20"/>
  <c r="F58" i="20" s="1"/>
  <c r="G57" i="20"/>
  <c r="G58" i="20" s="1"/>
  <c r="I57" i="20"/>
  <c r="I58" i="20" s="1"/>
  <c r="J57" i="20"/>
  <c r="J58" i="20" s="1"/>
  <c r="K57" i="20"/>
  <c r="K58" i="20" s="1"/>
  <c r="M57" i="20"/>
  <c r="M58" i="20" s="1"/>
  <c r="N57" i="20"/>
  <c r="N58" i="20" s="1"/>
  <c r="O57" i="20"/>
  <c r="O58" i="20" s="1"/>
  <c r="E57" i="20"/>
  <c r="E58" i="20" s="1"/>
  <c r="H32" i="20"/>
  <c r="F34" i="20"/>
  <c r="F35" i="20" s="1"/>
  <c r="G34" i="20"/>
  <c r="G35" i="20" s="1"/>
  <c r="I34" i="20"/>
  <c r="I35" i="20" s="1"/>
  <c r="J34" i="20"/>
  <c r="J35" i="20" s="1"/>
  <c r="K34" i="20"/>
  <c r="K35" i="20" s="1"/>
  <c r="M34" i="20"/>
  <c r="M35" i="20" s="1"/>
  <c r="N34" i="20"/>
  <c r="N35" i="20" s="1"/>
  <c r="O34" i="20"/>
  <c r="O35" i="20" s="1"/>
  <c r="E34" i="20"/>
  <c r="E35" i="20" s="1"/>
  <c r="I15" i="20"/>
  <c r="I16" i="20" s="1"/>
  <c r="J15" i="20"/>
  <c r="J16" i="20" s="1"/>
  <c r="K15" i="20"/>
  <c r="K16" i="20" s="1"/>
  <c r="M15" i="20"/>
  <c r="M16" i="20" s="1"/>
  <c r="N15" i="20"/>
  <c r="N16" i="20" s="1"/>
  <c r="O15" i="20"/>
  <c r="O16" i="20" s="1"/>
  <c r="F15" i="20"/>
  <c r="F16" i="20" s="1"/>
  <c r="G15" i="20"/>
  <c r="G16" i="20" s="1"/>
  <c r="E15" i="20"/>
  <c r="E16" i="20" s="1"/>
  <c r="D19" i="24"/>
  <c r="D20" i="24" s="1"/>
  <c r="F21" i="24" s="1"/>
  <c r="I8" i="24"/>
  <c r="I9" i="24" s="1"/>
  <c r="H8" i="24"/>
  <c r="H9" i="24" s="1"/>
  <c r="G8" i="24"/>
  <c r="G9" i="24" s="1"/>
  <c r="F8" i="24"/>
  <c r="F9" i="24" s="1"/>
  <c r="E8" i="24"/>
  <c r="E9" i="24" s="1"/>
  <c r="D8" i="24"/>
  <c r="D9" i="24" s="1"/>
  <c r="D21" i="21"/>
  <c r="D22" i="21" s="1"/>
  <c r="D9" i="21"/>
  <c r="D10" i="21" s="1"/>
  <c r="I9" i="21"/>
  <c r="I10" i="21" s="1"/>
  <c r="H9" i="21"/>
  <c r="H10" i="21" s="1"/>
  <c r="G9" i="21"/>
  <c r="G10" i="21" s="1"/>
  <c r="F9" i="21"/>
  <c r="F10" i="21" s="1"/>
  <c r="E9" i="21"/>
  <c r="E10" i="21" s="1"/>
  <c r="I21" i="21"/>
  <c r="I22" i="21" s="1"/>
  <c r="H21" i="21"/>
  <c r="H22" i="21" s="1"/>
  <c r="G21" i="21"/>
  <c r="F21" i="21"/>
  <c r="F22" i="21" s="1"/>
  <c r="E21" i="21"/>
  <c r="E22" i="21" s="1"/>
  <c r="I77" i="18"/>
  <c r="H77" i="18"/>
  <c r="F77" i="18"/>
  <c r="E77" i="18"/>
  <c r="D76" i="18"/>
  <c r="I65" i="18"/>
  <c r="I66" i="18" s="1"/>
  <c r="H65" i="18"/>
  <c r="H66" i="18" s="1"/>
  <c r="G65" i="18"/>
  <c r="G66" i="18" s="1"/>
  <c r="F65" i="18"/>
  <c r="F66" i="18" s="1"/>
  <c r="E65" i="18"/>
  <c r="E66" i="18" s="1"/>
  <c r="D65" i="18"/>
  <c r="D66" i="18" s="1"/>
  <c r="D50" i="18"/>
  <c r="E51" i="18" s="1"/>
  <c r="E38" i="18"/>
  <c r="E39" i="18" s="1"/>
  <c r="F38" i="18"/>
  <c r="F39" i="18" s="1"/>
  <c r="G38" i="18"/>
  <c r="G52" i="18" s="1"/>
  <c r="H38" i="18"/>
  <c r="H52" i="18" s="1"/>
  <c r="I38" i="18"/>
  <c r="I52" i="18" s="1"/>
  <c r="D38" i="18"/>
  <c r="D39" i="18" s="1"/>
  <c r="D23" i="18"/>
  <c r="D24" i="18" s="1"/>
  <c r="D10" i="18"/>
  <c r="D11" i="18" s="1"/>
  <c r="I23" i="18"/>
  <c r="I24" i="18" s="1"/>
  <c r="H23" i="18"/>
  <c r="H24" i="18" s="1"/>
  <c r="G23" i="18"/>
  <c r="G24" i="18" s="1"/>
  <c r="F23" i="18"/>
  <c r="E23" i="18"/>
  <c r="E24" i="18" s="1"/>
  <c r="I10" i="18"/>
  <c r="I11" i="18" s="1"/>
  <c r="H10" i="18"/>
  <c r="H11" i="18" s="1"/>
  <c r="G10" i="18"/>
  <c r="G11" i="18" s="1"/>
  <c r="F10" i="18"/>
  <c r="F11" i="18" s="1"/>
  <c r="E10" i="18"/>
  <c r="E11" i="18" s="1"/>
  <c r="I110" i="16"/>
  <c r="H110" i="16"/>
  <c r="H111" i="16" s="1"/>
  <c r="G110" i="16"/>
  <c r="G111" i="16" s="1"/>
  <c r="F110" i="16"/>
  <c r="E110" i="16"/>
  <c r="D110" i="16"/>
  <c r="D111" i="16" s="1"/>
  <c r="I99" i="16"/>
  <c r="H99" i="16"/>
  <c r="G99" i="16"/>
  <c r="F99" i="16"/>
  <c r="E99" i="16"/>
  <c r="E100" i="16" s="1"/>
  <c r="D99" i="16"/>
  <c r="E84" i="16"/>
  <c r="E85" i="16" s="1"/>
  <c r="F84" i="16"/>
  <c r="F85" i="16" s="1"/>
  <c r="G84" i="16"/>
  <c r="G85" i="16" s="1"/>
  <c r="H84" i="16"/>
  <c r="H85" i="16" s="1"/>
  <c r="I84" i="16"/>
  <c r="I85" i="16" s="1"/>
  <c r="D84" i="16"/>
  <c r="D85" i="16" s="1"/>
  <c r="E72" i="16"/>
  <c r="E73" i="16" s="1"/>
  <c r="F72" i="16"/>
  <c r="F73" i="16" s="1"/>
  <c r="G72" i="16"/>
  <c r="H72" i="16"/>
  <c r="H73" i="16" s="1"/>
  <c r="I72" i="16"/>
  <c r="I73" i="16" s="1"/>
  <c r="J72" i="16"/>
  <c r="J73" i="16" s="1"/>
  <c r="K72" i="16"/>
  <c r="L72" i="16"/>
  <c r="L73" i="16" s="1"/>
  <c r="D72" i="16"/>
  <c r="D73" i="16" s="1"/>
  <c r="E56" i="16"/>
  <c r="E57" i="16" s="1"/>
  <c r="F56" i="16"/>
  <c r="F57" i="16" s="1"/>
  <c r="G56" i="16"/>
  <c r="G57" i="16" s="1"/>
  <c r="H56" i="16"/>
  <c r="H57" i="16" s="1"/>
  <c r="I56" i="16"/>
  <c r="I57" i="16" s="1"/>
  <c r="D56" i="16"/>
  <c r="D57" i="16" s="1"/>
  <c r="E44" i="16"/>
  <c r="E45" i="16" s="1"/>
  <c r="F44" i="16"/>
  <c r="F45" i="16" s="1"/>
  <c r="G44" i="16"/>
  <c r="G45" i="16" s="1"/>
  <c r="H44" i="16"/>
  <c r="I44" i="16"/>
  <c r="I45" i="16" s="1"/>
  <c r="D44" i="16"/>
  <c r="D45" i="16" s="1"/>
  <c r="D28" i="16"/>
  <c r="E12" i="16"/>
  <c r="E13" i="16" s="1"/>
  <c r="F12" i="16"/>
  <c r="G12" i="16"/>
  <c r="H12" i="16"/>
  <c r="I12" i="16"/>
  <c r="D12" i="16"/>
  <c r="D13" i="16" s="1"/>
  <c r="I28" i="16"/>
  <c r="I29" i="16" s="1"/>
  <c r="H28" i="16"/>
  <c r="G28" i="16"/>
  <c r="G29" i="16" s="1"/>
  <c r="F28" i="16"/>
  <c r="F29" i="16" s="1"/>
  <c r="E28" i="16"/>
  <c r="E29" i="16" s="1"/>
  <c r="E126" i="15"/>
  <c r="E127" i="15" s="1"/>
  <c r="F126" i="15"/>
  <c r="G126" i="15"/>
  <c r="G127" i="15" s="1"/>
  <c r="H126" i="15"/>
  <c r="I126" i="15"/>
  <c r="D126" i="15"/>
  <c r="D127" i="15" s="1"/>
  <c r="E113" i="15"/>
  <c r="E114" i="15" s="1"/>
  <c r="F113" i="15"/>
  <c r="F114" i="15" s="1"/>
  <c r="G113" i="15"/>
  <c r="G114" i="15" s="1"/>
  <c r="H113" i="15"/>
  <c r="H114" i="15" s="1"/>
  <c r="I113" i="15"/>
  <c r="I114" i="15" s="1"/>
  <c r="D113" i="15"/>
  <c r="D114" i="15" s="1"/>
  <c r="E115" i="15" s="1"/>
  <c r="D95" i="15"/>
  <c r="D82" i="15"/>
  <c r="D83" i="15" s="1"/>
  <c r="E37" i="15"/>
  <c r="F37" i="15"/>
  <c r="F38" i="15" s="1"/>
  <c r="G37" i="15"/>
  <c r="G38" i="15" s="1"/>
  <c r="H37" i="15"/>
  <c r="H38" i="15" s="1"/>
  <c r="I37" i="15"/>
  <c r="I38" i="15" s="1"/>
  <c r="D37" i="15"/>
  <c r="D38" i="15" s="1"/>
  <c r="E17" i="15"/>
  <c r="E18" i="15" s="1"/>
  <c r="F17" i="15"/>
  <c r="F18" i="15" s="1"/>
  <c r="G17" i="15"/>
  <c r="H17" i="15"/>
  <c r="H18" i="15" s="1"/>
  <c r="I17" i="15"/>
  <c r="I18" i="15" s="1"/>
  <c r="D17" i="15"/>
  <c r="D18" i="15" s="1"/>
  <c r="I95" i="15"/>
  <c r="I96" i="15" s="1"/>
  <c r="H95" i="15"/>
  <c r="H96" i="15" s="1"/>
  <c r="G95" i="15"/>
  <c r="G96" i="15" s="1"/>
  <c r="F95" i="15"/>
  <c r="E95" i="15"/>
  <c r="E96" i="15" s="1"/>
  <c r="I65" i="15"/>
  <c r="I66" i="15" s="1"/>
  <c r="H65" i="15"/>
  <c r="H66" i="15" s="1"/>
  <c r="G65" i="15"/>
  <c r="G66" i="15" s="1"/>
  <c r="F65" i="15"/>
  <c r="E65" i="15"/>
  <c r="E66" i="15" s="1"/>
  <c r="D65" i="15"/>
  <c r="D66" i="15" s="1"/>
  <c r="I82" i="15"/>
  <c r="I83" i="15" s="1"/>
  <c r="H82" i="15"/>
  <c r="H83" i="15" s="1"/>
  <c r="G82" i="15"/>
  <c r="G83" i="15" s="1"/>
  <c r="F82" i="15"/>
  <c r="F83" i="15" s="1"/>
  <c r="E82" i="15"/>
  <c r="E83" i="15" s="1"/>
  <c r="I53" i="15"/>
  <c r="H53" i="15"/>
  <c r="G53" i="15"/>
  <c r="G54" i="15" s="1"/>
  <c r="F53" i="15"/>
  <c r="F54" i="15" s="1"/>
  <c r="E53" i="15"/>
  <c r="E54" i="15" s="1"/>
  <c r="D53" i="15"/>
  <c r="D88" i="14"/>
  <c r="D74" i="14"/>
  <c r="D75" i="14" s="1"/>
  <c r="D57" i="14"/>
  <c r="D45" i="14"/>
  <c r="D46" i="14" s="1"/>
  <c r="E28" i="14"/>
  <c r="E29" i="14" s="1"/>
  <c r="F28" i="14"/>
  <c r="F29" i="14" s="1"/>
  <c r="F31" i="14" s="1"/>
  <c r="G28" i="14"/>
  <c r="G29" i="14" s="1"/>
  <c r="H28" i="14"/>
  <c r="I28" i="14"/>
  <c r="I74" i="14"/>
  <c r="I75" i="14" s="1"/>
  <c r="H74" i="14"/>
  <c r="H75" i="14" s="1"/>
  <c r="G74" i="14"/>
  <c r="G75" i="14" s="1"/>
  <c r="F74" i="14"/>
  <c r="F75" i="14" s="1"/>
  <c r="E74" i="14"/>
  <c r="E75" i="14" s="1"/>
  <c r="I45" i="14"/>
  <c r="I46" i="14" s="1"/>
  <c r="H45" i="14"/>
  <c r="H46" i="14" s="1"/>
  <c r="G45" i="14"/>
  <c r="G46" i="14" s="1"/>
  <c r="F45" i="14"/>
  <c r="F46" i="14" s="1"/>
  <c r="E45" i="14"/>
  <c r="E46" i="14" s="1"/>
  <c r="I88" i="14"/>
  <c r="I89" i="14" s="1"/>
  <c r="H88" i="14"/>
  <c r="H89" i="14" s="1"/>
  <c r="G88" i="14"/>
  <c r="G89" i="14" s="1"/>
  <c r="F88" i="14"/>
  <c r="F89" i="14" s="1"/>
  <c r="E88" i="14"/>
  <c r="E89" i="14" s="1"/>
  <c r="I57" i="14"/>
  <c r="I58" i="14" s="1"/>
  <c r="H57" i="14"/>
  <c r="H58" i="14" s="1"/>
  <c r="G57" i="14"/>
  <c r="G58" i="14" s="1"/>
  <c r="F57" i="14"/>
  <c r="F58" i="14" s="1"/>
  <c r="E57" i="14"/>
  <c r="E58" i="14" s="1"/>
  <c r="E23" i="13"/>
  <c r="E24" i="13" s="1"/>
  <c r="F23" i="13"/>
  <c r="F24" i="13" s="1"/>
  <c r="G23" i="13"/>
  <c r="H23" i="13"/>
  <c r="H24" i="13" s="1"/>
  <c r="I23" i="13"/>
  <c r="I24" i="13" s="1"/>
  <c r="D23" i="13"/>
  <c r="D24" i="13" s="1"/>
  <c r="E10" i="13"/>
  <c r="E11" i="13" s="1"/>
  <c r="F10" i="13"/>
  <c r="F11" i="13" s="1"/>
  <c r="G10" i="13"/>
  <c r="G11" i="13" s="1"/>
  <c r="H10" i="13"/>
  <c r="H11" i="13" s="1"/>
  <c r="I10" i="13"/>
  <c r="I11" i="13" s="1"/>
  <c r="D10" i="13"/>
  <c r="D11" i="13" s="1"/>
  <c r="D22" i="12"/>
  <c r="D23" i="12" s="1"/>
  <c r="E9" i="12"/>
  <c r="E10" i="12" s="1"/>
  <c r="F9" i="12"/>
  <c r="F10" i="12" s="1"/>
  <c r="G9" i="12"/>
  <c r="G10" i="12" s="1"/>
  <c r="H9" i="12"/>
  <c r="H10" i="12" s="1"/>
  <c r="I9" i="12"/>
  <c r="D9" i="12"/>
  <c r="D10" i="12" s="1"/>
  <c r="I22" i="12"/>
  <c r="I23" i="12" s="1"/>
  <c r="H22" i="12"/>
  <c r="H23" i="12" s="1"/>
  <c r="G22" i="12"/>
  <c r="G23" i="12" s="1"/>
  <c r="F22" i="12"/>
  <c r="F23" i="12" s="1"/>
  <c r="E22" i="12"/>
  <c r="E23" i="12" s="1"/>
  <c r="D119" i="11"/>
  <c r="G119" i="11"/>
  <c r="E119" i="11"/>
  <c r="E89" i="11"/>
  <c r="E90" i="11" s="1"/>
  <c r="F89" i="11"/>
  <c r="F90" i="11" s="1"/>
  <c r="G89" i="11"/>
  <c r="G90" i="11" s="1"/>
  <c r="H89" i="11"/>
  <c r="H90" i="11" s="1"/>
  <c r="I89" i="11"/>
  <c r="I90" i="11" s="1"/>
  <c r="D89" i="11"/>
  <c r="D90" i="11" s="1"/>
  <c r="E75" i="11"/>
  <c r="F75" i="11"/>
  <c r="F76" i="11" s="1"/>
  <c r="G75" i="11"/>
  <c r="H75" i="11"/>
  <c r="I75" i="11"/>
  <c r="I76" i="11" s="1"/>
  <c r="D75" i="11"/>
  <c r="E57" i="11"/>
  <c r="E58" i="11" s="1"/>
  <c r="F57" i="11"/>
  <c r="F58" i="11" s="1"/>
  <c r="G57" i="11"/>
  <c r="G58" i="11" s="1"/>
  <c r="H57" i="11"/>
  <c r="H58" i="11" s="1"/>
  <c r="D57" i="11"/>
  <c r="D58" i="11" s="1"/>
  <c r="E44" i="11"/>
  <c r="E45" i="11" s="1"/>
  <c r="F44" i="11"/>
  <c r="G44" i="11"/>
  <c r="H44" i="11"/>
  <c r="H45" i="11" s="1"/>
  <c r="I44" i="11"/>
  <c r="I45" i="11" s="1"/>
  <c r="J44" i="11"/>
  <c r="J45" i="11" s="1"/>
  <c r="K44" i="11"/>
  <c r="K45" i="11" s="1"/>
  <c r="L44" i="11"/>
  <c r="L45" i="11" s="1"/>
  <c r="D44" i="11"/>
  <c r="D45" i="11" s="1"/>
  <c r="I106" i="11"/>
  <c r="I107" i="11" s="1"/>
  <c r="H106" i="11"/>
  <c r="H107" i="11" s="1"/>
  <c r="G106" i="11"/>
  <c r="G107" i="11" s="1"/>
  <c r="F106" i="11"/>
  <c r="F107" i="11" s="1"/>
  <c r="E106" i="11"/>
  <c r="E107" i="11" s="1"/>
  <c r="D106" i="11"/>
  <c r="D107" i="11" s="1"/>
  <c r="E27" i="11"/>
  <c r="E28" i="11" s="1"/>
  <c r="F27" i="11"/>
  <c r="F28" i="11" s="1"/>
  <c r="G27" i="11"/>
  <c r="G28" i="11" s="1"/>
  <c r="H27" i="11"/>
  <c r="H28" i="11" s="1"/>
  <c r="I27" i="11"/>
  <c r="I28" i="11" s="1"/>
  <c r="D27" i="11"/>
  <c r="D28" i="11" s="1"/>
  <c r="E12" i="11"/>
  <c r="E13" i="11" s="1"/>
  <c r="F12" i="11"/>
  <c r="F13" i="11" s="1"/>
  <c r="G12" i="11"/>
  <c r="G13" i="11" s="1"/>
  <c r="H12" i="11"/>
  <c r="I12" i="11"/>
  <c r="I13" i="11" s="1"/>
  <c r="D12" i="11"/>
  <c r="D13" i="11" s="1"/>
  <c r="D112" i="10"/>
  <c r="D113" i="10" s="1"/>
  <c r="E100" i="10"/>
  <c r="E101" i="10" s="1"/>
  <c r="D100" i="10"/>
  <c r="D101" i="10" s="1"/>
  <c r="E84" i="10"/>
  <c r="E85" i="10" s="1"/>
  <c r="F84" i="10"/>
  <c r="F85" i="10" s="1"/>
  <c r="G84" i="10"/>
  <c r="G85" i="10" s="1"/>
  <c r="H84" i="10"/>
  <c r="H85" i="10" s="1"/>
  <c r="I84" i="10"/>
  <c r="I85" i="10" s="1"/>
  <c r="D84" i="10"/>
  <c r="D85" i="10" s="1"/>
  <c r="E70" i="10"/>
  <c r="E71" i="10" s="1"/>
  <c r="F70" i="10"/>
  <c r="G70" i="10"/>
  <c r="H70" i="10"/>
  <c r="H71" i="10" s="1"/>
  <c r="I70" i="10"/>
  <c r="I71" i="10" s="1"/>
  <c r="D70" i="10"/>
  <c r="D71" i="10" s="1"/>
  <c r="D53" i="10"/>
  <c r="D54" i="10" s="1"/>
  <c r="E25" i="10"/>
  <c r="F25" i="10"/>
  <c r="F26" i="10" s="1"/>
  <c r="G25" i="10"/>
  <c r="G26" i="10" s="1"/>
  <c r="H25" i="10"/>
  <c r="H26" i="10" s="1"/>
  <c r="I25" i="10"/>
  <c r="D25" i="10"/>
  <c r="D26" i="10" s="1"/>
  <c r="E11" i="10"/>
  <c r="E12" i="10" s="1"/>
  <c r="F11" i="10"/>
  <c r="F12" i="10" s="1"/>
  <c r="G11" i="10"/>
  <c r="H11" i="10"/>
  <c r="H12" i="10" s="1"/>
  <c r="I11" i="10"/>
  <c r="I12" i="10" s="1"/>
  <c r="D11" i="10"/>
  <c r="L41" i="10"/>
  <c r="L42" i="10" s="1"/>
  <c r="K41" i="10"/>
  <c r="K42" i="10" s="1"/>
  <c r="J41" i="10"/>
  <c r="J42" i="10" s="1"/>
  <c r="I41" i="10"/>
  <c r="I42" i="10" s="1"/>
  <c r="H41" i="10"/>
  <c r="H42" i="10" s="1"/>
  <c r="G41" i="10"/>
  <c r="G42" i="10" s="1"/>
  <c r="F41" i="10"/>
  <c r="F42" i="10" s="1"/>
  <c r="E41" i="10"/>
  <c r="E42" i="10" s="1"/>
  <c r="D41" i="10"/>
  <c r="D42" i="10" s="1"/>
  <c r="I53" i="10"/>
  <c r="H53" i="10"/>
  <c r="H54" i="10" s="1"/>
  <c r="G53" i="10"/>
  <c r="F53" i="10"/>
  <c r="E53" i="10"/>
  <c r="I112" i="10"/>
  <c r="I113" i="10" s="1"/>
  <c r="H112" i="10"/>
  <c r="G112" i="10"/>
  <c r="G113" i="10" s="1"/>
  <c r="F112" i="10"/>
  <c r="E112" i="10"/>
  <c r="E113" i="10" s="1"/>
  <c r="I100" i="10"/>
  <c r="I101" i="10" s="1"/>
  <c r="H100" i="10"/>
  <c r="H101" i="10" s="1"/>
  <c r="G100" i="10"/>
  <c r="G101" i="10" s="1"/>
  <c r="F100" i="10"/>
  <c r="F101" i="10" s="1"/>
  <c r="D7" i="9"/>
  <c r="D8" i="9" s="1"/>
  <c r="D19" i="9"/>
  <c r="D20" i="9" s="1"/>
  <c r="I19" i="9"/>
  <c r="I22" i="9" s="1"/>
  <c r="H19" i="9"/>
  <c r="H22" i="9" s="1"/>
  <c r="G19" i="9"/>
  <c r="G20" i="9" s="1"/>
  <c r="F19" i="9"/>
  <c r="F20" i="9" s="1"/>
  <c r="E19" i="9"/>
  <c r="E20" i="9" s="1"/>
  <c r="I7" i="9"/>
  <c r="I8" i="9" s="1"/>
  <c r="H7" i="9"/>
  <c r="H8" i="9" s="1"/>
  <c r="G7" i="9"/>
  <c r="G8" i="9" s="1"/>
  <c r="F7" i="9"/>
  <c r="F22" i="9" s="1"/>
  <c r="E7" i="9"/>
  <c r="E56" i="8"/>
  <c r="E57" i="8" s="1"/>
  <c r="F56" i="8"/>
  <c r="F57" i="8" s="1"/>
  <c r="G56" i="8"/>
  <c r="G57" i="8" s="1"/>
  <c r="H56" i="8"/>
  <c r="H57" i="8" s="1"/>
  <c r="I56" i="8"/>
  <c r="I57" i="8" s="1"/>
  <c r="D56" i="8"/>
  <c r="D57" i="8" s="1"/>
  <c r="E44" i="8"/>
  <c r="F44" i="8"/>
  <c r="F45" i="8" s="1"/>
  <c r="G44" i="8"/>
  <c r="G45" i="8" s="1"/>
  <c r="H44" i="8"/>
  <c r="H45" i="8" s="1"/>
  <c r="I44" i="8"/>
  <c r="I45" i="8" s="1"/>
  <c r="D44" i="8"/>
  <c r="D45" i="8" s="1"/>
  <c r="E84" i="8"/>
  <c r="E85" i="8" s="1"/>
  <c r="F84" i="8"/>
  <c r="F85" i="8" s="1"/>
  <c r="G84" i="8"/>
  <c r="G85" i="8" s="1"/>
  <c r="H84" i="8"/>
  <c r="I84" i="8"/>
  <c r="D84" i="8"/>
  <c r="E72" i="8"/>
  <c r="F72" i="8"/>
  <c r="G72" i="8"/>
  <c r="G73" i="8" s="1"/>
  <c r="H73" i="8"/>
  <c r="I87" i="8"/>
  <c r="D72" i="8"/>
  <c r="E28" i="8"/>
  <c r="E29" i="8" s="1"/>
  <c r="F28" i="8"/>
  <c r="F29" i="8" s="1"/>
  <c r="G28" i="8"/>
  <c r="G29" i="8" s="1"/>
  <c r="H28" i="8"/>
  <c r="H29" i="8" s="1"/>
  <c r="I28" i="8"/>
  <c r="I29" i="8" s="1"/>
  <c r="D28" i="8"/>
  <c r="D29" i="8" s="1"/>
  <c r="I12" i="8"/>
  <c r="I13" i="8" s="1"/>
  <c r="H12" i="8"/>
  <c r="H13" i="8" s="1"/>
  <c r="G12" i="8"/>
  <c r="G13" i="8" s="1"/>
  <c r="F12" i="8"/>
  <c r="F13" i="8" s="1"/>
  <c r="E12" i="8"/>
  <c r="E13" i="8" s="1"/>
  <c r="D12" i="8"/>
  <c r="D13" i="8" s="1"/>
  <c r="D23" i="7"/>
  <c r="E23" i="7"/>
  <c r="E24" i="7" s="1"/>
  <c r="F23" i="7"/>
  <c r="F24" i="7" s="1"/>
  <c r="G23" i="7"/>
  <c r="H23" i="7"/>
  <c r="C23" i="7"/>
  <c r="C24" i="7" s="1"/>
  <c r="C10" i="7"/>
  <c r="D10" i="7"/>
  <c r="D11" i="7" s="1"/>
  <c r="E10" i="7"/>
  <c r="E11" i="7" s="1"/>
  <c r="F10" i="7"/>
  <c r="G10" i="7"/>
  <c r="G11" i="7" s="1"/>
  <c r="H10" i="7"/>
  <c r="H11" i="7" s="1"/>
  <c r="G25" i="6"/>
  <c r="G26" i="6" s="1"/>
  <c r="H25" i="6"/>
  <c r="H26" i="6" s="1"/>
  <c r="E25" i="6"/>
  <c r="E26" i="6" s="1"/>
  <c r="D25" i="6"/>
  <c r="H11" i="6"/>
  <c r="H12" i="6" s="1"/>
  <c r="G11" i="6"/>
  <c r="G12" i="6" s="1"/>
  <c r="E11" i="6"/>
  <c r="E12" i="6" s="1"/>
  <c r="D11" i="6"/>
  <c r="D12" i="6" s="1"/>
  <c r="D25" i="5"/>
  <c r="D26" i="5" s="1"/>
  <c r="E25" i="5"/>
  <c r="E26" i="5" s="1"/>
  <c r="F25" i="5"/>
  <c r="F26" i="5" s="1"/>
  <c r="G25" i="5"/>
  <c r="G26" i="5" s="1"/>
  <c r="H25" i="5"/>
  <c r="H26" i="5" s="1"/>
  <c r="C25" i="5"/>
  <c r="C26" i="5" s="1"/>
  <c r="D27" i="5" s="1"/>
  <c r="D11" i="5"/>
  <c r="E11" i="5"/>
  <c r="F11" i="5"/>
  <c r="F12" i="5" s="1"/>
  <c r="G11" i="5"/>
  <c r="H11" i="5"/>
  <c r="C11" i="5"/>
  <c r="E22" i="9" l="1"/>
  <c r="E58" i="8"/>
  <c r="F87" i="8"/>
  <c r="D28" i="10"/>
  <c r="D73" i="8"/>
  <c r="D87" i="8"/>
  <c r="C28" i="5"/>
  <c r="G28" i="10"/>
  <c r="F56" i="10"/>
  <c r="F87" i="10"/>
  <c r="G26" i="13"/>
  <c r="F8" i="9"/>
  <c r="H20" i="9"/>
  <c r="H21" i="9" s="1"/>
  <c r="D12" i="10"/>
  <c r="E13" i="10" s="1"/>
  <c r="F71" i="10"/>
  <c r="F72" i="10" s="1"/>
  <c r="E102" i="10"/>
  <c r="E21" i="9"/>
  <c r="G24" i="13"/>
  <c r="I25" i="13" s="1"/>
  <c r="I20" i="9"/>
  <c r="E8" i="9"/>
  <c r="E9" i="9" s="1"/>
  <c r="G56" i="10"/>
  <c r="I28" i="10"/>
  <c r="I56" i="10"/>
  <c r="G87" i="10"/>
  <c r="F115" i="10"/>
  <c r="G12" i="10"/>
  <c r="I13" i="10" s="1"/>
  <c r="D26" i="13"/>
  <c r="E114" i="10"/>
  <c r="D87" i="10"/>
  <c r="I87" i="10"/>
  <c r="G71" i="10"/>
  <c r="I72" i="10" s="1"/>
  <c r="D115" i="10"/>
  <c r="I22" i="24"/>
  <c r="D22" i="24"/>
  <c r="G22" i="24"/>
  <c r="F22" i="24"/>
  <c r="G39" i="18"/>
  <c r="I67" i="18"/>
  <c r="D52" i="18"/>
  <c r="F129" i="15"/>
  <c r="D68" i="15"/>
  <c r="H68" i="15"/>
  <c r="H31" i="14"/>
  <c r="E24" i="12"/>
  <c r="I25" i="12"/>
  <c r="D25" i="12"/>
  <c r="G25" i="12"/>
  <c r="F25" i="12"/>
  <c r="I10" i="12"/>
  <c r="I11" i="12" s="1"/>
  <c r="F73" i="8"/>
  <c r="F14" i="8"/>
  <c r="F15" i="8" s="1"/>
  <c r="I73" i="8"/>
  <c r="I74" i="8" s="1"/>
  <c r="H74" i="8"/>
  <c r="I59" i="8"/>
  <c r="D59" i="8"/>
  <c r="E45" i="8"/>
  <c r="E46" i="8" s="1"/>
  <c r="E60" i="8" s="1"/>
  <c r="G87" i="8"/>
  <c r="E14" i="8"/>
  <c r="E73" i="8"/>
  <c r="G59" i="8"/>
  <c r="D28" i="6"/>
  <c r="H28" i="6"/>
  <c r="F26" i="7"/>
  <c r="C26" i="7"/>
  <c r="C11" i="7"/>
  <c r="D12" i="7" s="1"/>
  <c r="G26" i="7"/>
  <c r="F11" i="7"/>
  <c r="H26" i="7"/>
  <c r="D26" i="7"/>
  <c r="F60" i="11"/>
  <c r="G60" i="11"/>
  <c r="D92" i="11"/>
  <c r="D60" i="11"/>
  <c r="G45" i="11"/>
  <c r="I46" i="11" s="1"/>
  <c r="F14" i="11"/>
  <c r="E14" i="11"/>
  <c r="F45" i="11"/>
  <c r="F46" i="11" s="1"/>
  <c r="P89" i="20"/>
  <c r="P90" i="20" s="1"/>
  <c r="F52" i="18"/>
  <c r="I39" i="18"/>
  <c r="F26" i="18"/>
  <c r="H39" i="18"/>
  <c r="D79" i="18"/>
  <c r="F98" i="15"/>
  <c r="I68" i="15"/>
  <c r="I54" i="15"/>
  <c r="D54" i="15"/>
  <c r="F55" i="15" s="1"/>
  <c r="F56" i="15" s="1"/>
  <c r="H54" i="15"/>
  <c r="H55" i="15" s="1"/>
  <c r="I129" i="15"/>
  <c r="F68" i="15"/>
  <c r="G40" i="15"/>
  <c r="E40" i="15"/>
  <c r="D98" i="15"/>
  <c r="H129" i="15"/>
  <c r="G68" i="15"/>
  <c r="F40" i="15"/>
  <c r="D31" i="14"/>
  <c r="D29" i="14"/>
  <c r="F30" i="14" s="1"/>
  <c r="F32" i="14" s="1"/>
  <c r="D91" i="14"/>
  <c r="G91" i="14"/>
  <c r="D121" i="11"/>
  <c r="P57" i="20"/>
  <c r="P58" i="20" s="1"/>
  <c r="I100" i="16"/>
  <c r="I113" i="16"/>
  <c r="F100" i="16"/>
  <c r="F113" i="16"/>
  <c r="G100" i="16"/>
  <c r="G113" i="16"/>
  <c r="G87" i="16"/>
  <c r="D100" i="16"/>
  <c r="E101" i="16" s="1"/>
  <c r="D113" i="16"/>
  <c r="H100" i="16"/>
  <c r="H113" i="16"/>
  <c r="P34" i="20"/>
  <c r="P35" i="20" s="1"/>
  <c r="G79" i="18"/>
  <c r="G77" i="18"/>
  <c r="I79" i="18"/>
  <c r="D26" i="18"/>
  <c r="I26" i="18"/>
  <c r="H26" i="18"/>
  <c r="G26" i="18"/>
  <c r="G129" i="15"/>
  <c r="I127" i="15"/>
  <c r="H127" i="15"/>
  <c r="D129" i="15"/>
  <c r="F127" i="15"/>
  <c r="D96" i="15"/>
  <c r="E97" i="15" s="1"/>
  <c r="I98" i="15"/>
  <c r="H98" i="15"/>
  <c r="G98" i="15"/>
  <c r="F66" i="15"/>
  <c r="F67" i="15" s="1"/>
  <c r="F91" i="14"/>
  <c r="D89" i="14"/>
  <c r="E90" i="14" s="1"/>
  <c r="I91" i="14"/>
  <c r="E91" i="14"/>
  <c r="H91" i="14"/>
  <c r="G31" i="14"/>
  <c r="I29" i="14"/>
  <c r="I31" i="14" s="1"/>
  <c r="H29" i="14"/>
  <c r="I30" i="14" s="1"/>
  <c r="I92" i="11"/>
  <c r="G92" i="11"/>
  <c r="D76" i="11"/>
  <c r="G76" i="11"/>
  <c r="G121" i="11"/>
  <c r="I119" i="11"/>
  <c r="E76" i="11"/>
  <c r="E77" i="11" s="1"/>
  <c r="H76" i="11"/>
  <c r="I77" i="11" s="1"/>
  <c r="F31" i="11"/>
  <c r="G115" i="10"/>
  <c r="I115" i="10"/>
  <c r="F86" i="10"/>
  <c r="E86" i="10"/>
  <c r="D56" i="10"/>
  <c r="I26" i="10"/>
  <c r="E26" i="10"/>
  <c r="E27" i="10" s="1"/>
  <c r="F28" i="10"/>
  <c r="D85" i="8"/>
  <c r="E86" i="8" s="1"/>
  <c r="H85" i="8"/>
  <c r="H86" i="8" s="1"/>
  <c r="I31" i="8"/>
  <c r="H31" i="8"/>
  <c r="D31" i="8"/>
  <c r="E31" i="8"/>
  <c r="E26" i="7"/>
  <c r="H24" i="7"/>
  <c r="D24" i="7"/>
  <c r="D25" i="7" s="1"/>
  <c r="G24" i="7"/>
  <c r="G25" i="7" s="1"/>
  <c r="G28" i="5"/>
  <c r="F59" i="20"/>
  <c r="F91" i="20"/>
  <c r="G91" i="20"/>
  <c r="G92" i="20" s="1"/>
  <c r="G59" i="20"/>
  <c r="G60" i="20" s="1"/>
  <c r="G36" i="20"/>
  <c r="G37" i="20" s="1"/>
  <c r="F36" i="20"/>
  <c r="G17" i="20"/>
  <c r="G18" i="20" s="1"/>
  <c r="F17" i="20"/>
  <c r="E21" i="24"/>
  <c r="I10" i="24"/>
  <c r="F10" i="24"/>
  <c r="F11" i="24" s="1"/>
  <c r="E10" i="24"/>
  <c r="H10" i="24"/>
  <c r="D24" i="21"/>
  <c r="G24" i="21"/>
  <c r="G22" i="21"/>
  <c r="I23" i="21" s="1"/>
  <c r="H11" i="21"/>
  <c r="F11" i="21"/>
  <c r="E11" i="21"/>
  <c r="I11" i="21"/>
  <c r="F23" i="21"/>
  <c r="E23" i="21"/>
  <c r="D77" i="18"/>
  <c r="F79" i="18"/>
  <c r="E67" i="18"/>
  <c r="F67" i="18"/>
  <c r="F68" i="18" s="1"/>
  <c r="H67" i="18"/>
  <c r="E12" i="18"/>
  <c r="I51" i="18"/>
  <c r="F40" i="18"/>
  <c r="F41" i="18" s="1"/>
  <c r="E40" i="18"/>
  <c r="E53" i="18" s="1"/>
  <c r="F51" i="18"/>
  <c r="H51" i="18"/>
  <c r="I25" i="18"/>
  <c r="H25" i="18"/>
  <c r="E25" i="18"/>
  <c r="F24" i="18"/>
  <c r="F25" i="18" s="1"/>
  <c r="I12" i="18"/>
  <c r="H12" i="18"/>
  <c r="F12" i="18"/>
  <c r="F13" i="18" s="1"/>
  <c r="E31" i="16"/>
  <c r="F111" i="16"/>
  <c r="E111" i="16"/>
  <c r="E112" i="16" s="1"/>
  <c r="E114" i="16" s="1"/>
  <c r="I111" i="16"/>
  <c r="I112" i="16" s="1"/>
  <c r="H112" i="16"/>
  <c r="G59" i="16"/>
  <c r="I31" i="16"/>
  <c r="F87" i="16"/>
  <c r="H31" i="16"/>
  <c r="H59" i="16"/>
  <c r="G31" i="16"/>
  <c r="I13" i="16"/>
  <c r="F59" i="16"/>
  <c r="D87" i="16"/>
  <c r="I87" i="16"/>
  <c r="E87" i="16"/>
  <c r="H45" i="16"/>
  <c r="H46" i="16" s="1"/>
  <c r="F31" i="16"/>
  <c r="D59" i="16"/>
  <c r="I59" i="16"/>
  <c r="E59" i="16"/>
  <c r="H87" i="16"/>
  <c r="K73" i="16"/>
  <c r="K74" i="16" s="1"/>
  <c r="G73" i="16"/>
  <c r="H74" i="16" s="1"/>
  <c r="H13" i="16"/>
  <c r="D31" i="16"/>
  <c r="G13" i="16"/>
  <c r="F13" i="16"/>
  <c r="F14" i="16" s="1"/>
  <c r="D29" i="16"/>
  <c r="E14" i="16"/>
  <c r="H58" i="16"/>
  <c r="F74" i="16"/>
  <c r="E74" i="16"/>
  <c r="F46" i="16"/>
  <c r="E46" i="16"/>
  <c r="H29" i="16"/>
  <c r="H30" i="16" s="1"/>
  <c r="H115" i="15"/>
  <c r="F96" i="15"/>
  <c r="E128" i="15"/>
  <c r="E130" i="15" s="1"/>
  <c r="I115" i="15"/>
  <c r="F115" i="15"/>
  <c r="F116" i="15" s="1"/>
  <c r="D40" i="15"/>
  <c r="I40" i="15"/>
  <c r="E67" i="15"/>
  <c r="H40" i="15"/>
  <c r="G18" i="15"/>
  <c r="I19" i="15" s="1"/>
  <c r="E38" i="15"/>
  <c r="F39" i="15" s="1"/>
  <c r="I97" i="15"/>
  <c r="H97" i="15"/>
  <c r="I84" i="15"/>
  <c r="H84" i="15"/>
  <c r="F84" i="15"/>
  <c r="F85" i="15" s="1"/>
  <c r="E84" i="15"/>
  <c r="E19" i="15"/>
  <c r="F19" i="15"/>
  <c r="F76" i="14"/>
  <c r="F77" i="14" s="1"/>
  <c r="E76" i="14"/>
  <c r="I76" i="14"/>
  <c r="H76" i="14"/>
  <c r="I47" i="14"/>
  <c r="H47" i="14"/>
  <c r="F47" i="14"/>
  <c r="F48" i="14" s="1"/>
  <c r="E47" i="14"/>
  <c r="D60" i="14"/>
  <c r="F60" i="14"/>
  <c r="E14" i="14"/>
  <c r="I14" i="14"/>
  <c r="H14" i="14"/>
  <c r="I90" i="14"/>
  <c r="H90" i="14"/>
  <c r="I59" i="14"/>
  <c r="H59" i="14"/>
  <c r="H60" i="14"/>
  <c r="D58" i="14"/>
  <c r="I60" i="14"/>
  <c r="G60" i="14"/>
  <c r="H25" i="13"/>
  <c r="I26" i="13"/>
  <c r="F25" i="13"/>
  <c r="E25" i="13"/>
  <c r="F26" i="13"/>
  <c r="F12" i="13"/>
  <c r="E12" i="13"/>
  <c r="I12" i="13"/>
  <c r="H12" i="13"/>
  <c r="H27" i="13" s="1"/>
  <c r="F24" i="12"/>
  <c r="I24" i="12"/>
  <c r="H24" i="12"/>
  <c r="F11" i="12"/>
  <c r="E11" i="12"/>
  <c r="H11" i="12"/>
  <c r="H119" i="11"/>
  <c r="I120" i="11" s="1"/>
  <c r="E120" i="11"/>
  <c r="F119" i="11"/>
  <c r="F120" i="11" s="1"/>
  <c r="H13" i="11"/>
  <c r="I14" i="11" s="1"/>
  <c r="I31" i="11"/>
  <c r="E59" i="11"/>
  <c r="D31" i="11"/>
  <c r="G31" i="11"/>
  <c r="I108" i="11"/>
  <c r="F108" i="11"/>
  <c r="F109" i="11" s="1"/>
  <c r="E108" i="11"/>
  <c r="H108" i="11"/>
  <c r="F91" i="11"/>
  <c r="E91" i="11"/>
  <c r="H91" i="11"/>
  <c r="I91" i="11"/>
  <c r="F59" i="11"/>
  <c r="H59" i="11"/>
  <c r="L46" i="11"/>
  <c r="K46" i="11"/>
  <c r="E46" i="11"/>
  <c r="E29" i="11"/>
  <c r="F29" i="11"/>
  <c r="I29" i="11"/>
  <c r="H29" i="11"/>
  <c r="H86" i="10"/>
  <c r="E72" i="10"/>
  <c r="H27" i="10"/>
  <c r="I54" i="10"/>
  <c r="F113" i="10"/>
  <c r="F114" i="10" s="1"/>
  <c r="F54" i="10"/>
  <c r="H113" i="10"/>
  <c r="H114" i="10" s="1"/>
  <c r="E54" i="10"/>
  <c r="E55" i="10" s="1"/>
  <c r="F43" i="10"/>
  <c r="F44" i="10" s="1"/>
  <c r="E43" i="10"/>
  <c r="L43" i="10"/>
  <c r="K43" i="10"/>
  <c r="I43" i="10"/>
  <c r="H43" i="10"/>
  <c r="G54" i="10"/>
  <c r="I102" i="10"/>
  <c r="F102" i="10"/>
  <c r="F103" i="10" s="1"/>
  <c r="H102" i="10"/>
  <c r="F21" i="9"/>
  <c r="I9" i="9"/>
  <c r="H9" i="9"/>
  <c r="F59" i="8"/>
  <c r="I85" i="8"/>
  <c r="I14" i="8"/>
  <c r="H14" i="8"/>
  <c r="E30" i="8"/>
  <c r="F30" i="8"/>
  <c r="I30" i="8"/>
  <c r="H30" i="8"/>
  <c r="G31" i="8"/>
  <c r="F31" i="8"/>
  <c r="F58" i="8"/>
  <c r="I58" i="8"/>
  <c r="H58" i="8"/>
  <c r="I46" i="8"/>
  <c r="H46" i="8"/>
  <c r="H13" i="6"/>
  <c r="D26" i="6"/>
  <c r="D27" i="6" s="1"/>
  <c r="E28" i="6"/>
  <c r="G28" i="6"/>
  <c r="H28" i="5"/>
  <c r="D28" i="5"/>
  <c r="E27" i="5"/>
  <c r="F28" i="5"/>
  <c r="G27" i="5"/>
  <c r="E28" i="5"/>
  <c r="H27" i="6"/>
  <c r="G27" i="6"/>
  <c r="E13" i="6"/>
  <c r="D13" i="6"/>
  <c r="G13" i="6"/>
  <c r="E12" i="5"/>
  <c r="C12" i="5"/>
  <c r="H12" i="5"/>
  <c r="D12" i="5"/>
  <c r="G12" i="5"/>
  <c r="G13" i="5" s="1"/>
  <c r="H27" i="5"/>
  <c r="C35" i="3"/>
  <c r="E28" i="4"/>
  <c r="E29" i="4" s="1"/>
  <c r="D28" i="4"/>
  <c r="D29" i="4" s="1"/>
  <c r="F28" i="4"/>
  <c r="F29" i="4" s="1"/>
  <c r="G28" i="4"/>
  <c r="G29" i="4" s="1"/>
  <c r="H28" i="4"/>
  <c r="H29" i="4" s="1"/>
  <c r="C28" i="4"/>
  <c r="C29" i="4" s="1"/>
  <c r="D12" i="4"/>
  <c r="D14" i="4" s="1"/>
  <c r="E12" i="4"/>
  <c r="E14" i="4" s="1"/>
  <c r="F12" i="4"/>
  <c r="F14" i="4" s="1"/>
  <c r="G12" i="4"/>
  <c r="H12" i="4"/>
  <c r="H14" i="4" s="1"/>
  <c r="C12" i="4"/>
  <c r="C14" i="4" s="1"/>
  <c r="D35" i="3"/>
  <c r="D16" i="3"/>
  <c r="D17" i="3" s="1"/>
  <c r="L74" i="16" l="1"/>
  <c r="I74" i="16"/>
  <c r="E23" i="9"/>
  <c r="F13" i="10"/>
  <c r="F14" i="10" s="1"/>
  <c r="I32" i="14"/>
  <c r="F15" i="14"/>
  <c r="E13" i="5"/>
  <c r="E14" i="5" s="1"/>
  <c r="H72" i="10"/>
  <c r="H88" i="10" s="1"/>
  <c r="F9" i="9"/>
  <c r="F10" i="9" s="1"/>
  <c r="F26" i="12"/>
  <c r="H101" i="16"/>
  <c r="H114" i="16" s="1"/>
  <c r="H13" i="10"/>
  <c r="H29" i="10" s="1"/>
  <c r="H29" i="6"/>
  <c r="F61" i="11"/>
  <c r="I27" i="13"/>
  <c r="E57" i="10"/>
  <c r="E27" i="13"/>
  <c r="I21" i="9"/>
  <c r="I23" i="9" s="1"/>
  <c r="H46" i="11"/>
  <c r="H61" i="11" s="1"/>
  <c r="E29" i="10"/>
  <c r="H23" i="9"/>
  <c r="E116" i="10"/>
  <c r="F116" i="10"/>
  <c r="H23" i="21"/>
  <c r="H25" i="21" s="1"/>
  <c r="F23" i="9"/>
  <c r="F55" i="10"/>
  <c r="F57" i="10" s="1"/>
  <c r="H116" i="10"/>
  <c r="E88" i="10"/>
  <c r="E23" i="24"/>
  <c r="F23" i="24"/>
  <c r="E25" i="21"/>
  <c r="I68" i="18"/>
  <c r="I40" i="18"/>
  <c r="I53" i="18" s="1"/>
  <c r="E27" i="18"/>
  <c r="H27" i="18"/>
  <c r="H40" i="18"/>
  <c r="H53" i="18" s="1"/>
  <c r="I55" i="15"/>
  <c r="I56" i="15" s="1"/>
  <c r="I99" i="15"/>
  <c r="E99" i="15"/>
  <c r="H92" i="14"/>
  <c r="E30" i="14"/>
  <c r="E32" i="14" s="1"/>
  <c r="H61" i="14"/>
  <c r="F90" i="14"/>
  <c r="F92" i="14" s="1"/>
  <c r="E92" i="14"/>
  <c r="I92" i="14"/>
  <c r="E26" i="12"/>
  <c r="H26" i="12"/>
  <c r="F12" i="12"/>
  <c r="I26" i="12"/>
  <c r="F74" i="8"/>
  <c r="F75" i="8" s="1"/>
  <c r="I86" i="8"/>
  <c r="I88" i="8" s="1"/>
  <c r="F32" i="8"/>
  <c r="H88" i="8"/>
  <c r="F46" i="8"/>
  <c r="F60" i="8" s="1"/>
  <c r="E74" i="8"/>
  <c r="E88" i="8" s="1"/>
  <c r="E32" i="8"/>
  <c r="F86" i="8"/>
  <c r="D29" i="6"/>
  <c r="E27" i="6"/>
  <c r="E29" i="6" s="1"/>
  <c r="H14" i="6"/>
  <c r="D27" i="7"/>
  <c r="E12" i="7"/>
  <c r="E13" i="7" s="1"/>
  <c r="H25" i="7"/>
  <c r="G12" i="7"/>
  <c r="G27" i="7" s="1"/>
  <c r="H12" i="7"/>
  <c r="G31" i="4"/>
  <c r="G14" i="4"/>
  <c r="E30" i="4"/>
  <c r="F77" i="11"/>
  <c r="I78" i="11" s="1"/>
  <c r="I93" i="11"/>
  <c r="F32" i="11"/>
  <c r="F47" i="11"/>
  <c r="E122" i="11"/>
  <c r="E61" i="11"/>
  <c r="I27" i="18"/>
  <c r="F53" i="18"/>
  <c r="F27" i="18"/>
  <c r="E55" i="15"/>
  <c r="E69" i="15" s="1"/>
  <c r="H99" i="15"/>
  <c r="F69" i="15"/>
  <c r="F97" i="15"/>
  <c r="F99" i="15" s="1"/>
  <c r="I61" i="14"/>
  <c r="F101" i="16"/>
  <c r="F102" i="16" s="1"/>
  <c r="I101" i="16"/>
  <c r="I114" i="16" s="1"/>
  <c r="I78" i="18"/>
  <c r="I80" i="18" s="1"/>
  <c r="H78" i="18"/>
  <c r="H80" i="18" s="1"/>
  <c r="H60" i="16"/>
  <c r="I128" i="15"/>
  <c r="I130" i="15" s="1"/>
  <c r="H128" i="15"/>
  <c r="H130" i="15" s="1"/>
  <c r="E39" i="15"/>
  <c r="E41" i="15" s="1"/>
  <c r="H30" i="14"/>
  <c r="H32" i="14" s="1"/>
  <c r="I109" i="11"/>
  <c r="H77" i="11"/>
  <c r="H93" i="11" s="1"/>
  <c r="H14" i="11"/>
  <c r="H32" i="11" s="1"/>
  <c r="E93" i="11"/>
  <c r="F27" i="10"/>
  <c r="F29" i="10" s="1"/>
  <c r="H60" i="8"/>
  <c r="I60" i="8"/>
  <c r="I32" i="8"/>
  <c r="E25" i="7"/>
  <c r="F31" i="4"/>
  <c r="D38" i="3"/>
  <c r="I11" i="24"/>
  <c r="I21" i="24"/>
  <c r="I23" i="24" s="1"/>
  <c r="H21" i="24"/>
  <c r="H23" i="24" s="1"/>
  <c r="F25" i="21"/>
  <c r="I25" i="21"/>
  <c r="F12" i="21"/>
  <c r="I12" i="21"/>
  <c r="F78" i="18"/>
  <c r="F80" i="18" s="1"/>
  <c r="E78" i="18"/>
  <c r="E80" i="18" s="1"/>
  <c r="I13" i="18"/>
  <c r="I30" i="16"/>
  <c r="I46" i="16"/>
  <c r="I47" i="16" s="1"/>
  <c r="I14" i="16"/>
  <c r="F112" i="16"/>
  <c r="H14" i="16"/>
  <c r="H32" i="16" s="1"/>
  <c r="F47" i="16"/>
  <c r="I75" i="16"/>
  <c r="F15" i="16"/>
  <c r="F75" i="16"/>
  <c r="H86" i="16"/>
  <c r="H88" i="16" s="1"/>
  <c r="F58" i="16"/>
  <c r="F60" i="16" s="1"/>
  <c r="E58" i="16"/>
  <c r="E60" i="16" s="1"/>
  <c r="I58" i="16"/>
  <c r="F30" i="16"/>
  <c r="F32" i="16" s="1"/>
  <c r="E30" i="16"/>
  <c r="E32" i="16" s="1"/>
  <c r="F128" i="15"/>
  <c r="F130" i="15" s="1"/>
  <c r="H19" i="15"/>
  <c r="F20" i="15"/>
  <c r="F41" i="15"/>
  <c r="I116" i="15"/>
  <c r="I20" i="15"/>
  <c r="I67" i="15"/>
  <c r="H67" i="15"/>
  <c r="H69" i="15" s="1"/>
  <c r="I85" i="15"/>
  <c r="I39" i="15"/>
  <c r="I41" i="15" s="1"/>
  <c r="H39" i="15"/>
  <c r="I77" i="14"/>
  <c r="I48" i="14"/>
  <c r="I15" i="14"/>
  <c r="E59" i="14"/>
  <c r="E61" i="14" s="1"/>
  <c r="F59" i="14"/>
  <c r="F61" i="14" s="1"/>
  <c r="I13" i="13"/>
  <c r="F13" i="13"/>
  <c r="F27" i="13"/>
  <c r="I12" i="12"/>
  <c r="F122" i="11"/>
  <c r="I122" i="11"/>
  <c r="H120" i="11"/>
  <c r="H122" i="11" s="1"/>
  <c r="E32" i="11"/>
  <c r="I47" i="11"/>
  <c r="F15" i="11"/>
  <c r="I15" i="11"/>
  <c r="I32" i="11"/>
  <c r="I114" i="10"/>
  <c r="I116" i="10" s="1"/>
  <c r="I73" i="10"/>
  <c r="F73" i="10"/>
  <c r="F88" i="10"/>
  <c r="I86" i="10"/>
  <c r="I88" i="10" s="1"/>
  <c r="I27" i="10"/>
  <c r="I29" i="10" s="1"/>
  <c r="I103" i="10"/>
  <c r="I44" i="10"/>
  <c r="I55" i="10"/>
  <c r="I57" i="10" s="1"/>
  <c r="H55" i="10"/>
  <c r="H57" i="10" s="1"/>
  <c r="I10" i="9"/>
  <c r="H32" i="8"/>
  <c r="I15" i="8"/>
  <c r="G29" i="5"/>
  <c r="H13" i="5"/>
  <c r="D13" i="5"/>
  <c r="E14" i="6"/>
  <c r="G30" i="4"/>
  <c r="D31" i="4"/>
  <c r="C31" i="4"/>
  <c r="D13" i="4"/>
  <c r="D15" i="4" s="1"/>
  <c r="D30" i="4"/>
  <c r="E31" i="4"/>
  <c r="E13" i="4"/>
  <c r="E15" i="4" s="1"/>
  <c r="H31" i="4"/>
  <c r="H30" i="4"/>
  <c r="G13" i="4"/>
  <c r="G15" i="4" s="1"/>
  <c r="H13" i="4"/>
  <c r="H15" i="4" s="1"/>
  <c r="D36" i="3"/>
  <c r="E35" i="3"/>
  <c r="E36" i="3" s="1"/>
  <c r="F35" i="3"/>
  <c r="F36" i="3" s="1"/>
  <c r="G35" i="3"/>
  <c r="H35" i="3"/>
  <c r="H36" i="3" s="1"/>
  <c r="C36" i="3"/>
  <c r="E16" i="3"/>
  <c r="E17" i="3" s="1"/>
  <c r="G16" i="3"/>
  <c r="H16" i="3"/>
  <c r="H17" i="3" s="1"/>
  <c r="C16" i="3"/>
  <c r="C17" i="3" s="1"/>
  <c r="I14" i="10" l="1"/>
  <c r="E37" i="3"/>
  <c r="H13" i="7"/>
  <c r="F78" i="11"/>
  <c r="I102" i="16"/>
  <c r="F93" i="11"/>
  <c r="I41" i="18"/>
  <c r="I69" i="15"/>
  <c r="F88" i="8"/>
  <c r="I75" i="8"/>
  <c r="I47" i="8"/>
  <c r="F47" i="8"/>
  <c r="E27" i="7"/>
  <c r="H27" i="7"/>
  <c r="H14" i="5"/>
  <c r="E32" i="4"/>
  <c r="H41" i="15"/>
  <c r="D18" i="3"/>
  <c r="E18" i="3"/>
  <c r="E19" i="3" s="1"/>
  <c r="F114" i="16"/>
  <c r="I60" i="16"/>
  <c r="I32" i="16"/>
  <c r="D32" i="4"/>
  <c r="G32" i="4"/>
  <c r="G36" i="3"/>
  <c r="H37" i="3" s="1"/>
  <c r="G38" i="3"/>
  <c r="G17" i="3"/>
  <c r="C38" i="3"/>
  <c r="I15" i="16"/>
  <c r="E86" i="16"/>
  <c r="E88" i="16" s="1"/>
  <c r="F86" i="16"/>
  <c r="F88" i="16" s="1"/>
  <c r="I86" i="16"/>
  <c r="I88" i="16" s="1"/>
  <c r="H29" i="5"/>
  <c r="E29" i="5"/>
  <c r="D29" i="5"/>
  <c r="H16" i="4"/>
  <c r="H32" i="4"/>
  <c r="F38" i="3"/>
  <c r="E16" i="4"/>
  <c r="E38" i="3"/>
  <c r="D37" i="3"/>
  <c r="H38" i="3"/>
  <c r="G37" i="3" l="1"/>
  <c r="G18" i="3"/>
  <c r="H18" i="3"/>
  <c r="H39" i="3" s="1"/>
  <c r="E39" i="3"/>
  <c r="D39" i="3"/>
  <c r="G39" i="3" l="1"/>
  <c r="H19" i="3"/>
  <c r="D21" i="22"/>
  <c r="D22" i="22" s="1"/>
  <c r="E21" i="22"/>
  <c r="E22" i="22" s="1"/>
  <c r="F21" i="22"/>
  <c r="F22" i="22" s="1"/>
  <c r="G21" i="22"/>
  <c r="G22" i="22" s="1"/>
  <c r="H21" i="22"/>
  <c r="H22" i="22" s="1"/>
  <c r="C21" i="22"/>
  <c r="C22" i="22" s="1"/>
  <c r="D23" i="22" s="1"/>
  <c r="D9" i="22"/>
  <c r="D10" i="22" s="1"/>
  <c r="E9" i="22"/>
  <c r="E10" i="22" s="1"/>
  <c r="F9" i="22"/>
  <c r="F10" i="22" s="1"/>
  <c r="G9" i="22"/>
  <c r="G10" i="22" s="1"/>
  <c r="H9" i="22"/>
  <c r="H10" i="22" s="1"/>
  <c r="C9" i="22"/>
  <c r="E13" i="2"/>
  <c r="C29" i="2"/>
  <c r="C30" i="2" s="1"/>
  <c r="H24" i="22" l="1"/>
  <c r="E24" i="22"/>
  <c r="H11" i="22"/>
  <c r="G11" i="22"/>
  <c r="G24" i="22"/>
  <c r="H23" i="22"/>
  <c r="E23" i="22"/>
  <c r="D24" i="22"/>
  <c r="C10" i="22"/>
  <c r="D11" i="22" s="1"/>
  <c r="E14" i="2"/>
  <c r="L88" i="20"/>
  <c r="H88" i="20"/>
  <c r="L87" i="20"/>
  <c r="H87" i="20"/>
  <c r="L86" i="20"/>
  <c r="H86" i="20"/>
  <c r="L85" i="20"/>
  <c r="H85" i="20"/>
  <c r="L84" i="20"/>
  <c r="H84" i="20"/>
  <c r="L83" i="20"/>
  <c r="H83" i="20"/>
  <c r="L82" i="20"/>
  <c r="H82" i="20"/>
  <c r="L81" i="20"/>
  <c r="H81" i="20"/>
  <c r="L80" i="20"/>
  <c r="H80" i="20"/>
  <c r="L79" i="20"/>
  <c r="H79" i="20"/>
  <c r="L78" i="20"/>
  <c r="H78" i="20"/>
  <c r="L77" i="20"/>
  <c r="H77" i="20"/>
  <c r="L76" i="20"/>
  <c r="H76" i="20"/>
  <c r="L75" i="20"/>
  <c r="H75" i="20"/>
  <c r="L74" i="20"/>
  <c r="H74" i="20"/>
  <c r="L73" i="20"/>
  <c r="H73" i="20"/>
  <c r="L72" i="20"/>
  <c r="H72" i="20"/>
  <c r="L56" i="20"/>
  <c r="H56" i="20"/>
  <c r="L55" i="20"/>
  <c r="H55" i="20"/>
  <c r="L54" i="20"/>
  <c r="H54" i="20"/>
  <c r="L53" i="20"/>
  <c r="H53" i="20"/>
  <c r="L52" i="20"/>
  <c r="H52" i="20"/>
  <c r="L51" i="20"/>
  <c r="H51" i="20"/>
  <c r="L50" i="20"/>
  <c r="H50" i="20"/>
  <c r="L49" i="20"/>
  <c r="H49" i="20"/>
  <c r="L33" i="20"/>
  <c r="H33" i="20"/>
  <c r="L32" i="20"/>
  <c r="L31" i="20"/>
  <c r="H31" i="20"/>
  <c r="L30" i="20"/>
  <c r="H30" i="20"/>
  <c r="P14" i="20"/>
  <c r="L14" i="20"/>
  <c r="H14" i="20"/>
  <c r="P13" i="20"/>
  <c r="L13" i="20"/>
  <c r="H13" i="20"/>
  <c r="P12" i="20"/>
  <c r="L12" i="20"/>
  <c r="H12" i="20"/>
  <c r="P11" i="20"/>
  <c r="L11" i="20"/>
  <c r="H11" i="20"/>
  <c r="P10" i="20"/>
  <c r="L10" i="20"/>
  <c r="H10" i="20"/>
  <c r="P9" i="20"/>
  <c r="L9" i="20"/>
  <c r="H9" i="20"/>
  <c r="P8" i="20"/>
  <c r="L8" i="20"/>
  <c r="H8" i="20"/>
  <c r="P7" i="20"/>
  <c r="L7" i="20"/>
  <c r="H7" i="20"/>
  <c r="D25" i="22" l="1"/>
  <c r="E11" i="22"/>
  <c r="H25" i="22"/>
  <c r="L57" i="20"/>
  <c r="L58" i="20" s="1"/>
  <c r="L89" i="20"/>
  <c r="L90" i="20" s="1"/>
  <c r="H89" i="20"/>
  <c r="H90" i="20" s="1"/>
  <c r="H57" i="20"/>
  <c r="H58" i="20" s="1"/>
  <c r="L15" i="20"/>
  <c r="L16" i="20" s="1"/>
  <c r="H34" i="20"/>
  <c r="H35" i="20" s="1"/>
  <c r="L34" i="20"/>
  <c r="L35" i="20" s="1"/>
  <c r="P15" i="20"/>
  <c r="P16" i="20" s="1"/>
  <c r="H15" i="20"/>
  <c r="H16" i="20" s="1"/>
  <c r="J59" i="20"/>
  <c r="K59" i="20"/>
  <c r="J60" i="20" s="1"/>
  <c r="O59" i="20"/>
  <c r="N59" i="20"/>
  <c r="G23" i="22"/>
  <c r="G25" i="22" s="1"/>
  <c r="E12" i="22" l="1"/>
  <c r="E25" i="22"/>
  <c r="H12" i="22"/>
  <c r="N36" i="20"/>
  <c r="O36" i="20"/>
  <c r="J36" i="20"/>
  <c r="K36" i="20"/>
  <c r="J37" i="20" s="1"/>
  <c r="K17" i="20"/>
  <c r="J18" i="20" s="1"/>
  <c r="J17" i="20"/>
  <c r="O91" i="20"/>
  <c r="N91" i="20"/>
  <c r="O17" i="20"/>
  <c r="N17" i="20"/>
  <c r="J91" i="20"/>
  <c r="K91" i="20"/>
  <c r="J92" i="20" s="1"/>
  <c r="D43" i="2" l="1"/>
  <c r="E43" i="2"/>
  <c r="D29" i="2" l="1"/>
  <c r="D30" i="2" s="1"/>
  <c r="E29" i="2"/>
  <c r="E32" i="2" s="1"/>
  <c r="F29" i="2"/>
  <c r="F30" i="2" s="1"/>
  <c r="G29" i="2"/>
  <c r="G30" i="2" s="1"/>
  <c r="H29" i="2"/>
  <c r="H30" i="2" s="1"/>
  <c r="C13" i="2"/>
  <c r="D13" i="2"/>
  <c r="F13" i="2"/>
  <c r="F32" i="2" s="1"/>
  <c r="G13" i="2"/>
  <c r="H13" i="2"/>
  <c r="G32" i="2" l="1"/>
  <c r="D31" i="2"/>
  <c r="E30" i="2"/>
  <c r="E31" i="2" s="1"/>
  <c r="H31" i="2"/>
  <c r="G31" i="2"/>
  <c r="D32" i="2"/>
  <c r="D14" i="2"/>
  <c r="H32" i="2"/>
  <c r="H14" i="2"/>
  <c r="G14" i="2"/>
  <c r="C32" i="2"/>
  <c r="C14" i="2"/>
  <c r="F14" i="2"/>
  <c r="H15" i="2" l="1"/>
  <c r="H33" i="2" s="1"/>
  <c r="G15" i="2"/>
  <c r="G33" i="2" s="1"/>
  <c r="E15" i="2"/>
  <c r="E16" i="2" s="1"/>
  <c r="D15" i="2"/>
  <c r="D33" i="2" s="1"/>
  <c r="E33" i="2" l="1"/>
  <c r="H16" i="2"/>
</calcChain>
</file>

<file path=xl/comments1.xml><?xml version="1.0" encoding="utf-8"?>
<comments xmlns="http://schemas.openxmlformats.org/spreadsheetml/2006/main">
  <authors>
    <author>Usuario de Windows</author>
  </authors>
  <commentList>
    <comment ref="B34" authorId="0">
      <text>
        <r>
          <rPr>
            <b/>
            <sz val="9"/>
            <color indexed="81"/>
            <rFont val="Tahoma"/>
            <family val="2"/>
          </rPr>
          <t>Usuario de Windows:</t>
        </r>
        <r>
          <rPr>
            <sz val="9"/>
            <color indexed="81"/>
            <rFont val="Tahoma"/>
            <family val="2"/>
          </rPr>
          <t xml:space="preserve">
La rata de crecimiento de los ingresos es más alta que los egresos, por lo que el inventario aumentó y se prevé que puede congestionarse.</t>
        </r>
      </text>
    </comment>
  </commentList>
</comments>
</file>

<file path=xl/comments2.xml><?xml version="1.0" encoding="utf-8"?>
<comments xmlns="http://schemas.openxmlformats.org/spreadsheetml/2006/main">
  <authors>
    <author>Usuario de Windows</author>
  </authors>
  <commentList>
    <comment ref="C64" authorId="0">
      <text>
        <r>
          <rPr>
            <b/>
            <sz val="9"/>
            <color indexed="81"/>
            <rFont val="Tahoma"/>
            <charset val="1"/>
          </rPr>
          <t>Usuario de Windows:</t>
        </r>
        <r>
          <rPr>
            <sz val="9"/>
            <color indexed="81"/>
            <rFont val="Tahoma"/>
            <charset val="1"/>
          </rPr>
          <t xml:space="preserve">
Los egresos del Juzgado 002 están desviados
</t>
        </r>
      </text>
    </comment>
    <comment ref="C124" authorId="0">
      <text>
        <r>
          <rPr>
            <b/>
            <sz val="9"/>
            <color indexed="81"/>
            <rFont val="Tahoma"/>
            <family val="2"/>
          </rPr>
          <t>Usuario de Windows:</t>
        </r>
        <r>
          <rPr>
            <sz val="9"/>
            <color indexed="81"/>
            <rFont val="Tahoma"/>
            <family val="2"/>
          </rPr>
          <t xml:space="preserve">
Revisar con Fiscalía la carga</t>
        </r>
      </text>
    </comment>
  </commentList>
</comments>
</file>

<file path=xl/sharedStrings.xml><?xml version="1.0" encoding="utf-8"?>
<sst xmlns="http://schemas.openxmlformats.org/spreadsheetml/2006/main" count="2750" uniqueCount="301">
  <si>
    <t>DESPACHO JUDICIAL</t>
  </si>
  <si>
    <t>INGRESO EFECTIVO</t>
  </si>
  <si>
    <t>EGRESO EFECTIVO</t>
  </si>
  <si>
    <t>INVENTARIO FINAL</t>
  </si>
  <si>
    <t>Oral</t>
  </si>
  <si>
    <t>Escrito</t>
  </si>
  <si>
    <t>Tutela</t>
  </si>
  <si>
    <t>Sala de Decisión 001</t>
  </si>
  <si>
    <t>Sala de Decisión 002</t>
  </si>
  <si>
    <t>Sala de Decisión 003</t>
  </si>
  <si>
    <t>Sala de Decisión 004</t>
  </si>
  <si>
    <t>Sala de Decisión 005</t>
  </si>
  <si>
    <t>Sala de Decisión 006</t>
  </si>
  <si>
    <t>Juzgado 01</t>
  </si>
  <si>
    <t>Juzgado 02</t>
  </si>
  <si>
    <t>Juzgado 03</t>
  </si>
  <si>
    <t>Juzgado 04</t>
  </si>
  <si>
    <t>Juzgado 05</t>
  </si>
  <si>
    <t>Juzgado 06</t>
  </si>
  <si>
    <t>Juzgado 07</t>
  </si>
  <si>
    <t>Juzgado 08</t>
  </si>
  <si>
    <t>Juzgado 09</t>
  </si>
  <si>
    <t xml:space="preserve">Escrito </t>
  </si>
  <si>
    <t xml:space="preserve">Oral </t>
  </si>
  <si>
    <t xml:space="preserve">Juzgado 001 </t>
  </si>
  <si>
    <t>Juzgado 002</t>
  </si>
  <si>
    <t>Juzgado 003</t>
  </si>
  <si>
    <t>Juzgado 004</t>
  </si>
  <si>
    <t>CIRCUITO JUDICIAL</t>
  </si>
  <si>
    <t>NEIVA</t>
  </si>
  <si>
    <t>Juzgado 001</t>
  </si>
  <si>
    <t>Juzgado 005</t>
  </si>
  <si>
    <t>GARZON</t>
  </si>
  <si>
    <t>PITALITO</t>
  </si>
  <si>
    <t>Juzgado 006</t>
  </si>
  <si>
    <t>Juzgado 009</t>
  </si>
  <si>
    <t>LA PLATA</t>
  </si>
  <si>
    <t>R</t>
  </si>
  <si>
    <t>Juzgado 007</t>
  </si>
  <si>
    <t>Juzgado 008</t>
  </si>
  <si>
    <t>Juzgado 010</t>
  </si>
  <si>
    <t>GIGANTE</t>
  </si>
  <si>
    <t>GUADALUPE</t>
  </si>
  <si>
    <t>EL PITAL</t>
  </si>
  <si>
    <t>SUAZA</t>
  </si>
  <si>
    <t>TARQUI</t>
  </si>
  <si>
    <t>LA ARGENTINA</t>
  </si>
  <si>
    <t>NATAGA</t>
  </si>
  <si>
    <t>PAICOL</t>
  </si>
  <si>
    <t>TESALIA</t>
  </si>
  <si>
    <t>ACEVEDO</t>
  </si>
  <si>
    <t>ELIAS</t>
  </si>
  <si>
    <t>ISNOS</t>
  </si>
  <si>
    <t>OPORAPA</t>
  </si>
  <si>
    <t>PALESTINA</t>
  </si>
  <si>
    <t>SALADOBLANCO</t>
  </si>
  <si>
    <t>SAN AGUSTIN</t>
  </si>
  <si>
    <t xml:space="preserve">TIMANA </t>
  </si>
  <si>
    <t>AIPE</t>
  </si>
  <si>
    <t>ALGECIRAS</t>
  </si>
  <si>
    <t>BARAYA</t>
  </si>
  <si>
    <t>CAMPOALEGRE</t>
  </si>
  <si>
    <t>COLOMBIA</t>
  </si>
  <si>
    <t>HOBO</t>
  </si>
  <si>
    <t>IQUIRA</t>
  </si>
  <si>
    <t>PALERMO</t>
  </si>
  <si>
    <t>RIVERA</t>
  </si>
  <si>
    <t>SANTA MARIA</t>
  </si>
  <si>
    <t>TELLO</t>
  </si>
  <si>
    <t>TERUEL</t>
  </si>
  <si>
    <t>VILLAVIEJA</t>
  </si>
  <si>
    <t>YAGUARA</t>
  </si>
  <si>
    <t>Distrito Judicial del Huila</t>
  </si>
  <si>
    <t>Total juzgados circuitos pais 313</t>
  </si>
  <si>
    <t>DISTRITO</t>
  </si>
  <si>
    <t>INGRESOS EFECTIVOS</t>
  </si>
  <si>
    <t>EGRESOS EFECTIVOS</t>
  </si>
  <si>
    <t>INVENTARIO</t>
  </si>
  <si>
    <t>Medellín</t>
  </si>
  <si>
    <t>Arauca</t>
  </si>
  <si>
    <t>Leticia</t>
  </si>
  <si>
    <t>Barranquilla</t>
  </si>
  <si>
    <t>Barrancabermeja</t>
  </si>
  <si>
    <t>Cartagena</t>
  </si>
  <si>
    <t>Cartago</t>
  </si>
  <si>
    <t>Sogamoso</t>
  </si>
  <si>
    <t>Tunja</t>
  </si>
  <si>
    <t>Buenaventura</t>
  </si>
  <si>
    <t>Buga</t>
  </si>
  <si>
    <t>Manizales</t>
  </si>
  <si>
    <t>Florencia</t>
  </si>
  <si>
    <t>Girardot</t>
  </si>
  <si>
    <t>Casanare</t>
  </si>
  <si>
    <t>Popayán</t>
  </si>
  <si>
    <t>Valledupar</t>
  </si>
  <si>
    <t>Quibdó</t>
  </si>
  <si>
    <t>Montería</t>
  </si>
  <si>
    <t>S. Andrés</t>
  </si>
  <si>
    <t>Duitama</t>
  </si>
  <si>
    <t>Facatativa</t>
  </si>
  <si>
    <t>Riohacha</t>
  </si>
  <si>
    <t>Neiva</t>
  </si>
  <si>
    <t>Pamplona</t>
  </si>
  <si>
    <t>S. Marta</t>
  </si>
  <si>
    <t>Villavicencio</t>
  </si>
  <si>
    <t>Pasto</t>
  </si>
  <si>
    <t>Cúcuta</t>
  </si>
  <si>
    <t>Armenia</t>
  </si>
  <si>
    <t>Pereira</t>
  </si>
  <si>
    <t>Bucaramanga</t>
  </si>
  <si>
    <t xml:space="preserve">Turbo </t>
  </si>
  <si>
    <t>Sincelejo</t>
  </si>
  <si>
    <t>S. Gil</t>
  </si>
  <si>
    <t>Ibagué</t>
  </si>
  <si>
    <t>Cali</t>
  </si>
  <si>
    <t>Mocoa</t>
  </si>
  <si>
    <t>Zipaquirá</t>
  </si>
  <si>
    <t>AGRADO</t>
  </si>
  <si>
    <t>ALTAMIRA</t>
  </si>
  <si>
    <t xml:space="preserve">PITALITO </t>
  </si>
  <si>
    <t xml:space="preserve">GARZON </t>
  </si>
  <si>
    <t xml:space="preserve">LA PLATA </t>
  </si>
  <si>
    <t>Suma</t>
  </si>
  <si>
    <t>Total por sistemas</t>
  </si>
  <si>
    <t>Sistemas/despacho</t>
  </si>
  <si>
    <t>Prom. por despacho</t>
  </si>
  <si>
    <t>Variación</t>
  </si>
  <si>
    <t>Participación tutelas</t>
  </si>
  <si>
    <t>Variación por sistemas</t>
  </si>
  <si>
    <t>Demanda</t>
  </si>
  <si>
    <t>Oferta</t>
  </si>
  <si>
    <t>Inventario</t>
  </si>
  <si>
    <t>Evacuación</t>
  </si>
  <si>
    <t>Total sistemas</t>
  </si>
  <si>
    <t>Variación sistemas</t>
  </si>
  <si>
    <t>INVENTARIO FI0L</t>
  </si>
  <si>
    <t>Los egresos se mantuvieron casi constantes, con un índice de evacuación del 82%.</t>
  </si>
  <si>
    <t>Por las particularidades de la especialidad, estos despachos no reportan inventario.</t>
  </si>
  <si>
    <t xml:space="preserve">El ingreso promedio por despacho es de 156 procesos, de los cuales 74 procesos (47%) corresponden a acciones de tutela. La demanda agregada se mantuvo casi igual. </t>
  </si>
  <si>
    <t>Los egresos disminuyeron 17%, pasando de 153 procesos a 127 procesos, incluyendo las acciones de tutela, con un índice de evacuación del 81%.</t>
  </si>
  <si>
    <t>El inventario total se mantuvo igual, con un promedio cercano a 115 procesos por despacho.</t>
  </si>
  <si>
    <t xml:space="preserve">El ingreso promedio por despacho es de 153 procesos, de los cuales 61 procesos (40%) corresponden a acciones de tutela. La demanda agregada disminuyó 14%. </t>
  </si>
  <si>
    <t>Los egresos se redujeron 11%, aun cuando en la especialidad aumentaron 20%, pasando de 134 procesos a 119 procesos en el global, incluyendo las acciones de tutela, con un índice de evacuación del 78%.</t>
  </si>
  <si>
    <t>El inventario total se mantuvo igual, con un promedio cercano a 61 procesos por despacho.</t>
  </si>
  <si>
    <t xml:space="preserve">El ingreso promedio por despacho es de 722 procesos, de los cuales 161 procesos (22%) corresponden a acciones de tutela. La demanda agregada creció 36% y en la especialidad 47%, pasando de 382 procesos a 561 procesos. </t>
  </si>
  <si>
    <t>Los egresos aumentaron 21%, pasando de 414 procesos a 502 procesos, incluyendo las acciones de tutela, con un índice de evacuación del 69%.</t>
  </si>
  <si>
    <t xml:space="preserve">El ingreso de este despacho fue de 602 procesos, de los cuales 41 procesos (7%) corresponden a acciones de tutela. La demanda agregada se redujo 17%. </t>
  </si>
  <si>
    <t>Los egresos disminuyeron 10%, pasando de 575 procesos a 519 procesos, incluyendo las acciones de tutela, con un índice de evacuación del 86%.</t>
  </si>
  <si>
    <t xml:space="preserve">El ingreso promedio por despacho es de 421 procesos, de los cuales 84 procesos (20%) corresponden a acciones de tutela. La demanda agregada se mantuvo casi igual (97%). </t>
  </si>
  <si>
    <t>Los egresos disminuyeron levemente (7%), pasando de 389 procesos a 362 procesos, incluyendo las acciones de tutela, con un índice de evacuación del 86%.</t>
  </si>
  <si>
    <t xml:space="preserve">El ingreso promedio por despacho es de 488 procesos, de los cuales 116 procesos (24%) corresponden a acciones de tutela. La demanda agregada disminuyó 13%. </t>
  </si>
  <si>
    <t>Los egresos disminuyeron 16%, pasando de 469 procesos a 393 procesos, incluyendo las acciones de tutela, con un índice de evacuación del 81%.</t>
  </si>
  <si>
    <t xml:space="preserve">El ingreso promedio por despacho es de 410 procesos, de los cuales 90 procesos (22%) corresponden a acciones de tutela. La demanda agregada disminuyó levemente (9%). </t>
  </si>
  <si>
    <t>Los egresos disminuyeron 14%, pasando de 346 procesos a 297 procesos, incluyendo las acciones de tutela, con un índice de evacuación del 72%.</t>
  </si>
  <si>
    <t xml:space="preserve">El ingreso promedio por despacho es de 184 procesos, de los cuales 26 procesos (14%) corresponden a acciones de tutela. La demanda agregada aumentó 14%. </t>
  </si>
  <si>
    <t>Los egresos disminuyeron 12%, pasando de 160 procesos a 141 procesos, incluyendo las acciones de tutela, con un índice de evacuación del 77%.</t>
  </si>
  <si>
    <t xml:space="preserve">El ingreso promedio por despacho es de 180 procesos, de los cuales 29 procesos (16%) corresponden a acciones de tutela. La demanda agregada se redujo 17%. </t>
  </si>
  <si>
    <t>Los egresos disminuyeron 22%, pasando de 164 procesos a 128 procesos, incluyendo las acciones de tutela, con un índice de evacuación del 71%.</t>
  </si>
  <si>
    <t xml:space="preserve">El ingreso promedio por despacho es de 79 procesos, de los cuales 22 procesos (27%) corresponden a acciones de tutela. La demanda agregada se redujó levemente (4%). </t>
  </si>
  <si>
    <t>Los egresos aumentaron 21%, pasando de 57 procesos a 69 procesos, incluyendo las acciones de tutela, con un índice de evacuación del 87%.</t>
  </si>
  <si>
    <t xml:space="preserve">El ingreso promedio por despacho es de 534 procesos, de los cuales 121 procesos (23%) corresponden a acciones de tutela. La demanda agregada se mantuvo casi igual (96%). </t>
  </si>
  <si>
    <t>Los egresos se conservaron constantes (94%)%, pasando de 494 procesos a 465 procesos, incluyendo las acciones de tutela, con un índice de evacuación del 87%.</t>
  </si>
  <si>
    <t xml:space="preserve">El ingreso promedio por despacho es de 94 procesos, de los cuales 25 procesos (27%) corresponden a acciones de tutela. La demanda agregada se mantuvo igual. </t>
  </si>
  <si>
    <t>Los egresos disminuyeron 28%, pasando de 106 procesos a 76 procesos, incluyendo las acciones de tutela, con un índice de evacuación del 81%.</t>
  </si>
  <si>
    <t xml:space="preserve">El ingreso promedio por despacho es de 203 procesos, de los cuales 29 procesos (14%) corresponden a acciones de tutela. La demanda agregada se mantuvo constante. </t>
  </si>
  <si>
    <t>Los egresos mantuvieron constantes, pasando de 204 procesos a 205 procesos, incluyendo las acciones de tutela, con un índice de evacuación del 101%.</t>
  </si>
  <si>
    <t>Los egresos aumentaron 88%, pasando de 277 procesos a 581 procesos, incluyendo las acciones de tutela, con un índice de evacuación del 1034%, lo cual demuestra la efectividad de la medida de descongestión.</t>
  </si>
  <si>
    <t xml:space="preserve">El ingreso fue de 536 procesos, de los cuales 184 procesos (26%) corresponden a acciones de tutela. La demanda agregada aumentó 39%, aun cuando en la especialidad el aumento fue del 49%. </t>
  </si>
  <si>
    <t>Los egresos aumentaron 12%, pasando de 423 procesos a 474 procesos, incluyendo las acciones de tutela, con un índice de evacuación del 66%.</t>
  </si>
  <si>
    <t xml:space="preserve">El promedio por despacho es de 236 procesos, de los cuales 37 procesos son acciones de tutela (16%). Los despachos del Agrado (56%) y Altamira (48%) tienen una baja carga laboral. </t>
  </si>
  <si>
    <t>El egreso promedio es de 214 procesos, con un índice de evacuación del 91%. El Juzgado de Altamira presenta un índice de evacuación muy bajo, apenas el 30% del promedio. También tiene un bajo rendimiento, aun cuando no tan bajo como Altamira, los juzgados de El Pital (75%) y Agrado (76%).</t>
  </si>
  <si>
    <t xml:space="preserve">El inventario promedio es de 121 procesos. Se observa que los menores inventarios son Altamira con 32 procesos y Agrado con 74 procesos, lo cual explica también el bajo rendimiento. No ocurre lo mismo con el juzgado de El Pital, que además de tener un rendimiento bajo, tiene el mayor inventario del Circuito. </t>
  </si>
  <si>
    <t xml:space="preserve">El promedio por despacho es de 121 procesos, de los cuales 31 procesos son acciones de tutela (26%). </t>
  </si>
  <si>
    <t xml:space="preserve">El egreso promedio es de 163 procesos, con un índice de evacuación del 135%.. Sin embargo, el juzgado de Nátaga presenta un índice de evacuación bajo, apenas el 60% del promedio. </t>
  </si>
  <si>
    <t xml:space="preserve">El inventario promedio es de 127 procesos. Se observa que los menores inventarios están en el juzgado de Nátaga con 47 procesos y Paicol con 85 procesos, lo cual explica también el bajo rendimiento del primero. </t>
  </si>
  <si>
    <t xml:space="preserve">El egreso promedio es de 248 procesos, con un índice de evacuación del 87%. El juzgado de Palestina presenta el índice de evacuación más bajo, apenas el 55% del promedio, seguido del juzgado de Elías, con salidas equivalentes al 63% del promedio. En contraste, se destaca el juzgado de Timana por su rendimiento. </t>
  </si>
  <si>
    <t>El promedio por despacho es de 285 procesos, de los cuales 27 procesos son acciones de tutela (9%). Preocupa la carga del juzgado de San Agustín, que ha recibido 482 procesos, 70% por encima del promedio del Circuito, por lo que se insiste en la necesidad de crear otro despacho en este municipio.</t>
  </si>
  <si>
    <t xml:space="preserve">El inventario promedio es de 284 procesos. Se observa que los menores inventarios están en el juzgado de Elías con 32 procesos y Timana con 97 procesos, lo cual demuestra que, a pesar de que tiene altos ingresos, su buen rendimiento permite tener una baja carga en inventario. </t>
  </si>
  <si>
    <t>El promedio de ingresos es de 240 procesos, con una distribución uniforme en casi todos los municipios, siendo el de menores ingresos el juzgado de Iquira, que recibe el 60% en comparación con los otros despachos.</t>
  </si>
  <si>
    <t>La oferta promedio es de 226 procesos, para un índice de evacuación del 94%, preocupa el rendimiento de los juzgados de Santa María, que solo alcanza el 61% de evacuación, a pesar de que sus ingreso es de los más bajos del Circuito. También preocupa el rendimiento del Juzgado 001 de Campoalegre, que solo alcanza el 70% del grupo. En contraste, el Juzgado 002 de Campoalegre tiene el mayor rendimiento del Circuito, seguido del juzgado de Aipe.</t>
  </si>
  <si>
    <t>El inventario promedio es de 152 procesos, aun cuando las cifras varian mucho. Sin embargo, preocupa el alto inventario del juzgado 002 de Campoalegre y el del juzgado de Aipe.</t>
  </si>
  <si>
    <t>Diagnóstico</t>
  </si>
  <si>
    <t>La demanda creció un 8%, pero en la especialidad aumentó 23%. Las acciones de tutela representan el 36% de los ingresos.</t>
  </si>
  <si>
    <t>MUNICIPIO</t>
  </si>
  <si>
    <t>La oferta judicial creció 8%, con un índice de evacuación del 78%.</t>
  </si>
  <si>
    <t>* Los datos del Juzgado 002 se obtuvieron directamente de los formularios del SIERJU.</t>
  </si>
  <si>
    <t>Promedio Nacional SIN Cundinamarca y Antioquia</t>
  </si>
  <si>
    <t>La Sala Penal del Tribunal Superior muestra una carga laboral y un rendimiento similar al de los demás Distritos Judiciales.</t>
  </si>
  <si>
    <t xml:space="preserve">El egreso es ligeramente superior al promedio nacional (16%). Se toman los datos consolidados con la función de control de garantías para los Circuitos de Garzón, Pitalito y La Plata. </t>
  </si>
  <si>
    <t>Circuito de Neiva</t>
  </si>
  <si>
    <t>Los juzgados de Neiva tienen una carga laboral y un rendimiento similar al promedio nacional, aun cuando se incrementaron las acciones de tutela por las razones dadas.</t>
  </si>
  <si>
    <t>Los juzgados de Neiva tienen una carga laboral muy alta, superior un 60% a la media nacional. Su rendimiento también está muy por encima del promedio (62%). Se requieren medidas de apoyo para la subespecialidad, como el reforzamiento del centro de servicios, mediante la creación del cargo de coordinador (secretario o profesional universitario grado 16) , además de un técnico en sistemas, tres escribientes y un citador, o la integración de este centro con el de los juzgados especializados.</t>
  </si>
  <si>
    <t>Los juzgados del Circuito Judicial de Neiva muestran ingresos superiores al promedio nacional (19%), al igual que mayores egresos (27%), presentando un alto inventario, en comparación con sus pares en el resto del país.</t>
  </si>
  <si>
    <t>El juzgado del Distrito Judicial del Huila tienen una carga laboral inferior al promedio nacional (14%) y un rendimiento equivalente a la media, por lo que tienen un inventario razonable.</t>
  </si>
  <si>
    <t>A pesar de que el rendimiento del juzgado es superior a la media nacional (11%), este despacho está congestionado, pues tienen ingresos muy altos, 34% por encima de la media nacional y con un inventario también superior, en similar proporción (32%). Se espera que con algunas medidas adoptadas por este Consejo Seccional a mitad de año, mediante Acuerdo _____________ pueda disminuir la carga laboral.</t>
  </si>
  <si>
    <t>Promedio Nacional CON Cundinamarca y Antioquia</t>
  </si>
  <si>
    <t>Juzgado de San Agustín</t>
  </si>
  <si>
    <t>Se considera crítica la situación del juzgado de San Agustín, que tiene ingresos por encima del doble del promedio nacional (125%), lo cual conlleva a que también acumule un inventario altísimo. Debe recordarse que este despacho asumió los procesos de otro despacho que fue trasladado a Pitalito. Sin embargo, las condicioens particulares de este municipio, tanto en materia de seguridad, como por sus actividades económicas, hacen necesario que se cree otro despacho para atender la demanda.</t>
  </si>
  <si>
    <t>El rendimiento de la Corporación está mejorando en comparación con el año anterior, aun cuando la Sala conformada por los despachos 002, 005 y 006 está por debajo de su par. El rendimiento es igual alpromedio del resto del país, sin contar los Distritos Judiciales de Cundinamarca y Antioquia.</t>
  </si>
  <si>
    <t xml:space="preserve">El ingreso del Distrito Judicial es superiro en 52% al promedio nacional. De igual manera, se destaca el rendimiento, que supera en 70% al promedio del país. Existe una alta congestión en esta jurisdicción, siendo insuficiente el personal de apoyo, por lo que se requiere crear un cargo de nivel profesional en cada despacho. </t>
  </si>
  <si>
    <t>Cali *</t>
  </si>
  <si>
    <t>* Se toman solo los despachos que reportaron 9 meses</t>
  </si>
  <si>
    <t>Yopal</t>
  </si>
  <si>
    <t xml:space="preserve">El desempeño de estos despachos sigue siendo sobresaliente, estando 36% por encima del promedio nacional, únicamente superado por el Distrito Judicial de Caquetá. </t>
  </si>
  <si>
    <t xml:space="preserve">El Tribunal Superior en la Sala Civil - Familia - Laboral tiene una carga laboral y un rendimiento ligeramente superior al promedio nacional. A pesar de ello, el inventario está creciendo, por lo que se requiere la creación de otro despacho, con el fin de que se puedan conformar dos salas para trabajar simultáneamente. </t>
  </si>
  <si>
    <t>El egreso está alrededor del promedio nacional, aun cuando su inventario es muy inferior. Por presentar una desviación significativa, no se toman en cuenta los datos de  los Jueces de Valledupar y Quibdó. Se insiste en la necesidad de integrar el centro de servicios de los juzgados especializados con el centro de servicios de los juzgados del sistema penal acusatorio, el cual tiene una carga laboral muy alta.</t>
  </si>
  <si>
    <t>Acacías</t>
  </si>
  <si>
    <t>4187*</t>
  </si>
  <si>
    <t>Estos despachos tienen una alta carga laboral, con ingresos superiores al 36% en comparación con el resto del país. Su rendimiento también es muy superior al promedio nacional. Mediante Acuerdo PCSJA18-11031, fueron creado dos cargos de descongestión el año pasado, pero es necesario que se creen de manera permanente estos cargos.</t>
  </si>
  <si>
    <t>* Se advierte una desviación significativa</t>
  </si>
  <si>
    <t>Palmira</t>
  </si>
  <si>
    <t>Tulúa</t>
  </si>
  <si>
    <t>Circuito Judicial de Neiva</t>
  </si>
  <si>
    <t>*  No se toma en cuenta el Juzgado 03 de Bucaramanga porque presenta una desviación significativa en las cifras</t>
  </si>
  <si>
    <t>Aun cuando los ingresos y los egresos del Distrito Judicial están alrededor del promedio nacional, los Juzgados del Circuito de Neiva están por encima del resto del país, tanto en ingresos como en egresos. Se insiste en la necesidad de integrar el centro de servicios de los juzgados especializados con el centro de servicios de los juzgados del sistema penal acusatorio, el cual tiene una carga laboral muy alta.</t>
  </si>
  <si>
    <t xml:space="preserve">Yopal </t>
  </si>
  <si>
    <t>665*</t>
  </si>
  <si>
    <t>Distrito Judicial de Neiva</t>
  </si>
  <si>
    <t>* Para calcular el promedio no se tuvieron en cuenta los ingresos del Circuito de Pereira por presentar una desviación significativa, ni las cifras del Juzgado 01 por aparentes inconsistencias.</t>
  </si>
  <si>
    <t>La Plata</t>
  </si>
  <si>
    <t>Cricuito Judical de Neiva</t>
  </si>
  <si>
    <t>Los juzgados del Distrito Judicial del Huila tienen una carga laboral ligeramente superior al promedio nacional y un rendimiento similar a la media.</t>
  </si>
  <si>
    <t>* Se excluyen los datos de los Circuitos Judiciales de Yopal y Pereira por presentar desviaciones significativas. Tampoco se incluyen las cifras de los Juzgados 05 y 07 de Tunja por aparentes inconsistencias.</t>
  </si>
  <si>
    <t>*1344</t>
  </si>
  <si>
    <t>*663</t>
  </si>
  <si>
    <t>*3348</t>
  </si>
  <si>
    <t>*1003</t>
  </si>
  <si>
    <t>*829</t>
  </si>
  <si>
    <t>*748</t>
  </si>
  <si>
    <t>Los juzgados del Distrito Judicial del Huila tienen una carga laboral ligeramente inferior al promedio nacional y un rendimiento también inferior a la media  (12%), cifras que al relacionarlas con el índice de rendimiento, permite afirmar que tienen un margen para mejorar.</t>
  </si>
  <si>
    <t>Los juzgados del Distrito Judicial del Huila tienen una carga laboral superior al promedio nacional y un rendimiento igualmente muy por encima de la media, realizando una buena gestión en el periodo analizado.</t>
  </si>
  <si>
    <t>El juzgado del Distrito Judicial del Huila tienen una carga laboral superior al promedio nacional (22%) y un rendimiento considerablemente superior a la media  (196%), debido a que este despacho conoce de acciones de tutela, a diferencia de otros juzgados de la misma especialidad.</t>
  </si>
  <si>
    <t>Sabanalarga</t>
  </si>
  <si>
    <t>La diferencia enlos ingresos de los juzgados del Circuito Judicial de Neiva en relación con los demás juzgados del país, se debe a las medidas adoptadas por el Consejo Seccional de la Judicatura del Huila, mediante las cuales se ha logrado descongestionar en una gran magnitud estos despachos. Aún asi, el inventario sigue siendo considerablemente alto, por lo que es necesario mantenerlas. Los egresos se aproximan a la media nacional.</t>
  </si>
  <si>
    <t>Disciplinario</t>
  </si>
  <si>
    <t>Trib. Admin.</t>
  </si>
  <si>
    <t>Tri. Sup. CFL</t>
  </si>
  <si>
    <t>Tri. Sup. Penal</t>
  </si>
  <si>
    <t>Juzg. Admin.</t>
  </si>
  <si>
    <t>Juzg. Ej. Penas MS</t>
  </si>
  <si>
    <t>Juzg. Penal Espec.</t>
  </si>
  <si>
    <t>Juzg. Penal Circuito</t>
  </si>
  <si>
    <t>J. Penal Mcp. Conoc.</t>
  </si>
  <si>
    <r>
      <t>J. P</t>
    </r>
    <r>
      <rPr>
        <sz val="11"/>
        <rFont val="Calibri"/>
        <family val="2"/>
        <scheme val="minor"/>
      </rPr>
      <t>enal Mcp. Gtías.</t>
    </r>
  </si>
  <si>
    <t>J. R. P. Adoles. Cto.</t>
  </si>
  <si>
    <t>J. R. P. Adoles. Mcp.</t>
  </si>
  <si>
    <t>Juzg. Civil Cto.</t>
  </si>
  <si>
    <t>Juzg. Civil Mcp.</t>
  </si>
  <si>
    <t>Juzg. Familia</t>
  </si>
  <si>
    <t>Juzg. Laborales</t>
  </si>
  <si>
    <t>Juzg. Extinc. Dom.</t>
  </si>
  <si>
    <t>El ingreso promedio por despacho es de 295 procesos, de los cuales 150 procesos (51%) corresponden a acciones de tutela. La demanda agregada permaneció casi igual.</t>
  </si>
  <si>
    <t>Los egresos aumentaron 14%, pasando de 255 procesos a 290 procesos, incluyendo las acciones de tutela, con un índice de evacuación del 98%.</t>
  </si>
  <si>
    <t xml:space="preserve">El ingreso promedio por despacho es de 326 procesos, de los cuales 189 procesos (58%) corresponden a acciones de tutela. La demanda agregada tuvo una ligera disminución (6%), aun cuando las acciones de tutela aumentaron 32%, debido a una medida del Consejo Seccional de la Judicatura, que permitió redistribuir las cargas con otros despachos, especialmente los de control de garantías. </t>
  </si>
  <si>
    <t>Los egresos disminuyeron levemente (9%)%, pasando de 3400 procesos a 310 procesos, incluyendo las acciones de tutela, con un índice de evacuación del 95%.</t>
  </si>
  <si>
    <t>Los juzgados del Distrito Judicial del Huila tienen una carga laboral y un rendimiento ligeramente inferior a la media nacional. En contraste, los Jueces del Circuito de Neiva tienen ingresos superiores al promedio (14%); y sus egresos son ligeramente superiores a los de sus pares en el resto del país (15%).</t>
  </si>
  <si>
    <t>NA</t>
  </si>
  <si>
    <t>Se está aclarando la información del Despacho 001, pues no es consiste.</t>
  </si>
  <si>
    <t xml:space="preserve">La demanda agregada aumentó considerablemente (50%), pasando de 865 a 1300 procesos. El ingreso promedio por despacho es de 144 procesos, de los cuales, 25 procesos (18%), corresponden a acciones de tutela. </t>
  </si>
  <si>
    <t>Los egresos aumentaron 33%, pasando de 350 procesos a 422 procesos, incluyendo las acciones de tutela, con un índice de evacuación del 89%.</t>
  </si>
  <si>
    <t xml:space="preserve">El ingreso promedio por despacho es de 80 procesos. La demanda agregada se mantuvo casi igual (93%). </t>
  </si>
  <si>
    <t>Los egresos disminuyeron 11%, pasando de 501 a 446 procesos, con un índice de evacuación total del 71%, incluyendo las acciones de tutela, las cuales disminuyeron considerablemente (60%). En la especialidad hubo un ligero aumento en los egresos (5%).</t>
  </si>
  <si>
    <t>Los egresos disminuyeron 15%, con un promedio de 72 procesos por despacho, incluyendo las acciones de tutela, para un índice de evacuación de apenas el 50%, situación que es preocupante, teniendo en cuenta que refleja una variación significativa frente al comportamiento de los periodos anteriores. Se destaca el rendimento del Juzgado 002, que está 60% por encima de sus pares. También se advierte que el Juzgado 002 ya no tiene procesos escritos y es el despacho con el menor inventario, después del Juzgado 006, cuyo rendimiento históricamente ha sido destacado. Por otra parte, son preocupantes los altos inventarios de los Juzgados 001, 008 y 009, de igual manera que llaman la atención los altos inventarios de los Juzgados 007 y 009 en el sistema escrito. Se observa que los despachos 001, 006 y 008 no evacuaron procesos del sistema escrito durante el periodo.</t>
  </si>
  <si>
    <t>Los egresos aumentaron 16%, pasando de 244 procesos a 282 procesos, incluyendo las acciones de tutela, con un índice de evacuación del 91%. En la especialidad el aumento fue del 25%.</t>
  </si>
  <si>
    <t>Los egresos se redujeron 9%, con un índice de evacuación del 90%.</t>
  </si>
  <si>
    <t>El ingreso promedio por despacho es de 183 procesos, de los cuales, 26 procesos (14%) corresponden a acciones de tutela. La demanda agregada disminuyó 7%.</t>
  </si>
  <si>
    <t>El inventario total disminuyó 12%, con un promedio cercano a 2596 procesos por despacho, en parte porque se hizo un ajuste del inventario a raíz de la visita realizada por el Consejo Seccional.</t>
  </si>
  <si>
    <t>Los egresos disminuyeron 44%, pasando de 41 procesos a 23 procesos, incluyendo las acciones de tutela, con un índice de evacuación del 74%.</t>
  </si>
  <si>
    <t xml:space="preserve">El ingreso promedio por despacho es de 135 procesos, de los cuales, 45 procesos (33%) corresponden a acciones de tutela. La demanda agregada se mantuvó casi igual, aun cuando hubo un aumento en los ingresos del sistema oral (33%). </t>
  </si>
  <si>
    <t xml:space="preserve">El ingreso promedio por despacho es de 52 procesos, de los cuales, 28 procesos (35%) corresponden a acciones de tutela. La demanda agregada aumentó considerablemente (59%). </t>
  </si>
  <si>
    <t>Los egresos aumentaron (21%), pasando de 55 procesos a 66 procesos, incluyendo las acciones de tutela, con un índice de evacuación del 83%.</t>
  </si>
  <si>
    <t>El ingreso promedio por despacho es de 91 procesos. Las acciones de tutela aumentaron 32% y representan el 27% de los ingresos. La demanda aumentó 20%.</t>
  </si>
  <si>
    <t>Los egresos aumentaron 20%, pasando de 103 a 124 procesos, incluyendo las acciones de tutela, con un índice de evacuación de solo 68%.</t>
  </si>
  <si>
    <t xml:space="preserve">El ingreso promedio por despacho es de 383 procesos, de los cuales, 153 procesos (40%) corresponden a acciones de tutela. La demanda agregada se mantuvo casi igual (95%). </t>
  </si>
  <si>
    <t>Los egresos permanecen constantes (409), incluyendo las acciones de tutela, con un índice de evacuación del 107%.</t>
  </si>
  <si>
    <t xml:space="preserve">El ingreso promedio por despacho es de 27 procesos, de los cuales, 16 procesos (60%) corresponden a acciones de tutela. La demanda agregada creció 18%. </t>
  </si>
  <si>
    <t>Los egresos aumentaron 27%, pasando de 44 a 56 procesos, incluyendo las acciones de tutela, con un índice de evacuación del 106%.</t>
  </si>
  <si>
    <t xml:space="preserve">El ingreso promedio por despacho es de 108 procesos, de los cuales, 35 procesos (33%) corresponden a acciones de tutela. La demanda agregada aumentó 24%. </t>
  </si>
  <si>
    <t>Los egresos aumentaron 20%, pasando de 251 a 302 procesos, incluyendo las acciones de tutela, con un índice de evacuación del 93%.</t>
  </si>
  <si>
    <t xml:space="preserve">El ingreso promedio por despacho es de 56 procesos, de los cuales, 29 procesos (51%) corresponden a acciones de tutela. La demanda agregada se mantuvo casi igual. </t>
  </si>
  <si>
    <t>Los egresos se mantuvieron iguales, con un índice de evacuación del 100%.</t>
  </si>
  <si>
    <t xml:space="preserve">El ingreso promedio por despacho es de 459 procesos, de los cuales, 146 procesos (6%) corresponden a acciones de tutela. La demanda agregada aumentó 10%. </t>
  </si>
  <si>
    <t>Los egresos aumentaron 13%, pasando de 2033 procesos a 2294 procesos, incluyendo las acciones de tutela, con un índice de evacuación del 100%.</t>
  </si>
  <si>
    <t xml:space="preserve">El ingreso promedio por despacho es de 76 procesos, para un total de 93 procesos, tomando en cuenta las tutelas y los de conocimiento. La demanda agregada aumentó 12%. </t>
  </si>
  <si>
    <t xml:space="preserve">El ingreso promedio por despacho es de 239 procesos. La demanda agregada aumentó 67%. </t>
  </si>
  <si>
    <t>Los egresos aumentaron 36%, pasando de 176 procesos a 240 procesos, con un índice de evacuación del 101%.</t>
  </si>
  <si>
    <t xml:space="preserve">El ingreso promedio por despacho es de 347 procesos. La demanda agregada disminuyó 61%. </t>
  </si>
  <si>
    <t>Los egresos aumentaron 22%, con un índice de evacuación del 99%.</t>
  </si>
  <si>
    <t>Variación por área</t>
  </si>
  <si>
    <t>2018 IT</t>
  </si>
  <si>
    <t>2019 IT</t>
  </si>
  <si>
    <t xml:space="preserve">La demanda agregada se redujó levemente (9%), como resultado de una disminución del 18% en el sistema escrito y del 68% en las acciones de tutelas. El ingreso promedio por despacho es de 105 procesos, de los cuales, 10 procesos (9%) corresponden a acciones de tutela. </t>
  </si>
  <si>
    <t xml:space="preserve">La demanda agregada aumentó 19% y en la especialidad un 26%. El ingreso promedio por despacho es de 95 procesos, de los cuales, 36 procesos (38% ) corresponden a acciones de tutela.  </t>
  </si>
  <si>
    <t xml:space="preserve">La demanda agregada aumentó levemente (4%), como resultado de un crecimiento de los ingresos del sistema oral (11%). El ingreso promedio por despacho es de 78 procesos, de los cuales, 46 procesos (59%) corresponden a acciones de tutela. </t>
  </si>
  <si>
    <t xml:space="preserve">La demanda agregada tuvo una disminución del 14%. El ingreso del despacho fue de 31 procesos, de los cuales, 19 procesos (61%) corresponden a acciones de tutela. </t>
  </si>
  <si>
    <t>El ingreso promedio por despacho es de128 procesos, de los cuales, 67 procesos (58%) corresponden a acciones de tutela. La demanda agregada aumentó 15%, pero en la especialidad tuvo un aumento del 20%.</t>
  </si>
  <si>
    <t>Los egresos disminuyeron levemente (3%), incluyendo las acciones de tutela, con un índice de evacuación del 86%.</t>
  </si>
  <si>
    <t>El ingreso promedio por despacho es de 37 procesos, de los cuales, 24 procesos (65%) corresponden a acciones de tutela. La demanda agregada creció 11%. Es de señalar que en 2018, el Consejo Superior de la Judicatura ordenó el traslado de 170 procesos de otros Distritos Judiciales a estos despachos.  Además, el Consejo Seccional de la Judicatura redistribuyó la carga por acciones de tutela, por lo que también aumentarán sus ingresos en esta área.</t>
  </si>
  <si>
    <t>Se debe corroborar la información con los despachos.</t>
  </si>
  <si>
    <t>El ingreso promedio por despacho es de 61 procesos, de los cuales 14 procesos (11%) corresponden a acciones de tutela. La demanda agregada disminuyó 98%, debido a las medidas de descongestión adoptadas por el Consejo Seccional de la Judicatura, que dividieron territorialmente la ciudad, asignándole a cada juzgado competencia sobre una comuna solamente, según el domicilio del demandado. Las demandas que corresponden a otras comunas son repartidas entre los diez juzgados civiles municipales.</t>
  </si>
  <si>
    <t>Neiva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</si>
</sst>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3"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font>
    <font>
      <sz val="9"/>
      <color theme="1"/>
      <name val="Arial"/>
      <family val="2"/>
    </font>
    <font>
      <sz val="9"/>
      <color rgb="FF000000"/>
      <name val="Calibri"/>
      <family val="2"/>
    </font>
    <font>
      <b/>
      <sz val="9"/>
      <color theme="0"/>
      <name val="Calibri"/>
      <family val="2"/>
      <scheme val="minor"/>
    </font>
    <font>
      <sz val="9"/>
      <color theme="1"/>
      <name val="Calibri"/>
      <family val="2"/>
    </font>
    <font>
      <b/>
      <sz val="9"/>
      <color theme="1"/>
      <name val="Calibri"/>
      <family val="2"/>
    </font>
    <font>
      <sz val="9"/>
      <color rgb="FFFF0000"/>
      <name val="Calibri"/>
      <family val="2"/>
    </font>
    <font>
      <sz val="9"/>
      <color rgb="FFFF0000"/>
      <name val="Calibri"/>
      <family val="2"/>
      <scheme val="minor"/>
    </font>
    <font>
      <b/>
      <sz val="8"/>
      <color theme="0"/>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0"/>
      <color rgb="FF000000"/>
      <name val="Calibri"/>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rgb="FF767171"/>
        <bgColor indexed="64"/>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3"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14999847407452621"/>
        <bgColor indexed="64"/>
      </patternFill>
    </fill>
  </fills>
  <borders count="49">
    <border>
      <left/>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rgb="FF000000"/>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medium">
        <color indexed="64"/>
      </right>
      <top/>
      <bottom/>
      <diagonal/>
    </border>
    <border>
      <left style="medium">
        <color indexed="64"/>
      </left>
      <right style="medium">
        <color indexed="64"/>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31">
    <xf numFmtId="0" fontId="0" fillId="0" borderId="0" xfId="0"/>
    <xf numFmtId="0" fontId="2" fillId="0" borderId="0" xfId="0" applyFont="1"/>
    <xf numFmtId="0" fontId="5" fillId="0" borderId="0" xfId="0" applyFont="1" applyAlignment="1">
      <alignment vertical="center" wrapText="1"/>
    </xf>
    <xf numFmtId="0" fontId="6" fillId="0" borderId="22" xfId="0" applyFont="1" applyBorder="1" applyAlignment="1">
      <alignment horizontal="left" vertical="center" wrapText="1"/>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Fill="1" applyBorder="1" applyAlignment="1">
      <alignment horizontal="justify" vertical="center" wrapText="1"/>
    </xf>
    <xf numFmtId="164" fontId="2" fillId="0" borderId="0" xfId="0" applyNumberFormat="1" applyFont="1"/>
    <xf numFmtId="1" fontId="2" fillId="0" borderId="0" xfId="0" applyNumberFormat="1" applyFont="1"/>
    <xf numFmtId="0" fontId="6" fillId="0" borderId="6" xfId="0" applyFont="1" applyFill="1" applyBorder="1" applyAlignment="1">
      <alignment horizontal="justify" vertical="center" wrapText="1"/>
    </xf>
    <xf numFmtId="9" fontId="2" fillId="0" borderId="0" xfId="1" applyFont="1"/>
    <xf numFmtId="1" fontId="2" fillId="6" borderId="17" xfId="0" applyNumberFormat="1" applyFont="1" applyFill="1" applyBorder="1"/>
    <xf numFmtId="9" fontId="2" fillId="6" borderId="14" xfId="1" applyFont="1" applyFill="1" applyBorder="1"/>
    <xf numFmtId="0" fontId="6" fillId="0" borderId="22" xfId="0" applyFont="1" applyBorder="1" applyAlignment="1">
      <alignment horizontal="justify" vertical="center" wrapText="1"/>
    </xf>
    <xf numFmtId="0" fontId="7" fillId="3" borderId="29" xfId="0" applyFont="1" applyFill="1" applyBorder="1" applyAlignment="1">
      <alignment horizontal="center" vertical="center"/>
    </xf>
    <xf numFmtId="0" fontId="7" fillId="3"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3" fillId="5" borderId="30" xfId="0" applyFont="1" applyFill="1" applyBorder="1" applyAlignment="1"/>
    <xf numFmtId="1" fontId="2" fillId="0" borderId="30" xfId="0" applyNumberFormat="1" applyFont="1" applyBorder="1"/>
    <xf numFmtId="0" fontId="6" fillId="0" borderId="6" xfId="0" applyFont="1" applyBorder="1" applyAlignment="1">
      <alignment horizontal="justify" vertical="center" wrapText="1"/>
    </xf>
    <xf numFmtId="0" fontId="8" fillId="0" borderId="7" xfId="0" applyFont="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justify" vertical="center" wrapText="1"/>
    </xf>
    <xf numFmtId="1" fontId="2" fillId="0" borderId="0" xfId="0" applyNumberFormat="1" applyFont="1" applyBorder="1"/>
    <xf numFmtId="9" fontId="2" fillId="0" borderId="0" xfId="1" applyFont="1" applyBorder="1"/>
    <xf numFmtId="0" fontId="6" fillId="0" borderId="15" xfId="0" applyFont="1" applyBorder="1" applyAlignment="1">
      <alignment horizontal="justify"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horizontal="left" vertical="top" wrapText="1"/>
    </xf>
    <xf numFmtId="0" fontId="4" fillId="0" borderId="27" xfId="0" applyFont="1" applyBorder="1" applyAlignment="1">
      <alignment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4" fillId="0" borderId="15" xfId="0" applyFont="1" applyBorder="1" applyAlignment="1">
      <alignment vertical="center" wrapText="1"/>
    </xf>
    <xf numFmtId="0" fontId="2" fillId="0" borderId="32" xfId="0" applyFont="1" applyBorder="1"/>
    <xf numFmtId="0" fontId="6" fillId="0" borderId="7" xfId="0" applyFont="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4" fillId="0" borderId="15" xfId="0" applyFont="1" applyBorder="1" applyAlignment="1">
      <alignment horizontal="center" vertical="center"/>
    </xf>
    <xf numFmtId="0" fontId="2" fillId="0" borderId="27" xfId="0" applyFont="1" applyBorder="1" applyAlignment="1">
      <alignment horizont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6" fillId="0" borderId="7" xfId="0" applyFont="1" applyBorder="1" applyAlignment="1">
      <alignment horizontal="left" vertical="center" wrapText="1"/>
    </xf>
    <xf numFmtId="0" fontId="2" fillId="0" borderId="14" xfId="0" applyFont="1" applyBorder="1" applyAlignment="1">
      <alignment horizontal="center"/>
    </xf>
    <xf numFmtId="0" fontId="6" fillId="0" borderId="4"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7" xfId="0" applyFont="1" applyBorder="1" applyAlignment="1">
      <alignment horizontal="justify"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justify" vertical="center"/>
    </xf>
    <xf numFmtId="0" fontId="6"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6" fillId="6" borderId="17" xfId="0" applyFont="1" applyFill="1" applyBorder="1" applyAlignment="1">
      <alignment horizontal="justify" vertical="center" wrapText="1"/>
    </xf>
    <xf numFmtId="0" fontId="4" fillId="0" borderId="27" xfId="0" applyFont="1" applyBorder="1" applyAlignment="1">
      <alignment horizontal="center" vertical="center" wrapText="1"/>
    </xf>
    <xf numFmtId="0" fontId="10" fillId="0" borderId="0" xfId="0" applyFont="1" applyBorder="1" applyAlignment="1">
      <alignment horizontal="center" vertical="center"/>
    </xf>
    <xf numFmtId="0" fontId="11" fillId="0" borderId="0" xfId="0" applyFont="1"/>
    <xf numFmtId="0" fontId="4" fillId="0" borderId="15" xfId="0" applyFont="1" applyBorder="1" applyAlignment="1">
      <alignment horizontal="center" vertical="center" wrapText="1"/>
    </xf>
    <xf numFmtId="0" fontId="2" fillId="0" borderId="0" xfId="0" applyFont="1" applyAlignment="1">
      <alignment horizontal="left"/>
    </xf>
    <xf numFmtId="0" fontId="6" fillId="0" borderId="26"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11" fillId="0" borderId="0" xfId="0" applyFont="1" applyAlignment="1">
      <alignment horizontal="center"/>
    </xf>
    <xf numFmtId="0" fontId="6" fillId="0" borderId="15" xfId="0" applyFont="1" applyBorder="1" applyAlignment="1">
      <alignment horizontal="left" vertical="center" wrapText="1"/>
    </xf>
    <xf numFmtId="0" fontId="6" fillId="0" borderId="33" xfId="0" applyFont="1" applyBorder="1" applyAlignment="1">
      <alignment horizontal="left" vertical="center" wrapText="1"/>
    </xf>
    <xf numFmtId="0" fontId="6" fillId="0" borderId="27" xfId="0" applyFont="1" applyBorder="1" applyAlignment="1">
      <alignment horizontal="left" vertical="center" wrapText="1"/>
    </xf>
    <xf numFmtId="0" fontId="2" fillId="0" borderId="0" xfId="0" applyFont="1" applyFill="1"/>
    <xf numFmtId="0" fontId="6" fillId="0" borderId="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28" xfId="0" applyFont="1" applyBorder="1" applyAlignment="1">
      <alignment horizontal="left" vertical="center" wrapText="1"/>
    </xf>
    <xf numFmtId="0" fontId="3" fillId="0" borderId="0" xfId="0" applyFont="1" applyAlignment="1">
      <alignment horizontal="center"/>
    </xf>
    <xf numFmtId="0" fontId="2" fillId="0" borderId="0" xfId="0" applyFont="1" applyAlignment="1">
      <alignment horizontal="left" vertical="top" wrapText="1"/>
    </xf>
    <xf numFmtId="0" fontId="3" fillId="0" borderId="0" xfId="0" applyFont="1" applyAlignment="1">
      <alignment horizontal="center" vertical="top" wrapText="1"/>
    </xf>
    <xf numFmtId="1" fontId="3" fillId="0" borderId="0" xfId="0" applyNumberFormat="1" applyFont="1" applyAlignment="1">
      <alignment horizontal="center"/>
    </xf>
    <xf numFmtId="0" fontId="6" fillId="0" borderId="15" xfId="0" applyFont="1" applyBorder="1" applyAlignment="1">
      <alignment horizontal="center" vertical="center"/>
    </xf>
    <xf numFmtId="9" fontId="11" fillId="0" borderId="0" xfId="1" applyFont="1"/>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1" fontId="2" fillId="0" borderId="17" xfId="0" applyNumberFormat="1" applyFont="1" applyBorder="1" applyAlignment="1">
      <alignment horizontal="center"/>
    </xf>
    <xf numFmtId="1" fontId="2" fillId="0" borderId="14" xfId="0" applyNumberFormat="1" applyFont="1" applyBorder="1" applyAlignment="1">
      <alignment horizontal="center"/>
    </xf>
    <xf numFmtId="1" fontId="2" fillId="0" borderId="27" xfId="0" applyNumberFormat="1" applyFont="1" applyBorder="1" applyAlignment="1">
      <alignment horizontal="center"/>
    </xf>
    <xf numFmtId="1" fontId="2" fillId="0" borderId="17" xfId="0" applyNumberFormat="1" applyFont="1" applyBorder="1" applyAlignment="1">
      <alignment horizontal="center" vertical="center"/>
    </xf>
    <xf numFmtId="1" fontId="2" fillId="0" borderId="27"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6" fillId="0" borderId="7" xfId="0" applyFont="1" applyBorder="1" applyAlignment="1">
      <alignment horizontal="left" vertical="top" wrapText="1"/>
    </xf>
    <xf numFmtId="0" fontId="4" fillId="0" borderId="7" xfId="0" applyFont="1" applyBorder="1" applyAlignment="1">
      <alignment horizontal="center" vertical="center" wrapText="1"/>
    </xf>
    <xf numFmtId="0" fontId="12" fillId="3" borderId="29" xfId="0" applyFont="1" applyFill="1" applyBorder="1" applyAlignment="1">
      <alignment horizontal="center" vertical="center"/>
    </xf>
    <xf numFmtId="0" fontId="12" fillId="3" borderId="29"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3" fillId="5" borderId="30" xfId="0" applyFont="1" applyFill="1" applyBorder="1" applyAlignment="1"/>
    <xf numFmtId="1" fontId="14" fillId="0" borderId="30" xfId="0" applyNumberFormat="1" applyFont="1" applyBorder="1"/>
    <xf numFmtId="0" fontId="13" fillId="5" borderId="31" xfId="0" applyFont="1" applyFill="1" applyBorder="1" applyAlignment="1"/>
    <xf numFmtId="1" fontId="14" fillId="0" borderId="30" xfId="0" applyNumberFormat="1" applyFont="1" applyBorder="1" applyAlignment="1">
      <alignment horizontal="right"/>
    </xf>
    <xf numFmtId="0" fontId="12" fillId="3" borderId="36" xfId="0" applyFont="1" applyFill="1" applyBorder="1" applyAlignment="1">
      <alignment horizontal="center" vertical="center"/>
    </xf>
    <xf numFmtId="0" fontId="12" fillId="3"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3" fillId="0" borderId="39" xfId="0" applyFont="1" applyBorder="1"/>
    <xf numFmtId="1" fontId="14" fillId="0" borderId="40" xfId="0" applyNumberFormat="1" applyFont="1" applyBorder="1"/>
    <xf numFmtId="0" fontId="13" fillId="0" borderId="41" xfId="0" applyFont="1" applyBorder="1"/>
    <xf numFmtId="1" fontId="14" fillId="0" borderId="42" xfId="0" applyNumberFormat="1" applyFont="1" applyBorder="1"/>
    <xf numFmtId="1" fontId="14" fillId="0" borderId="43" xfId="0" applyNumberFormat="1" applyFont="1" applyBorder="1"/>
    <xf numFmtId="0" fontId="0" fillId="7" borderId="11" xfId="0" applyFill="1" applyBorder="1"/>
    <xf numFmtId="0" fontId="0" fillId="7" borderId="13" xfId="0" applyFill="1" applyBorder="1"/>
    <xf numFmtId="0" fontId="0" fillId="7" borderId="15" xfId="0" applyFill="1" applyBorder="1"/>
    <xf numFmtId="9" fontId="0" fillId="0" borderId="30" xfId="0" applyNumberFormat="1" applyBorder="1"/>
    <xf numFmtId="0" fontId="0" fillId="0" borderId="30" xfId="0" applyBorder="1"/>
    <xf numFmtId="9" fontId="0" fillId="0" borderId="36" xfId="0" applyNumberFormat="1" applyBorder="1"/>
    <xf numFmtId="0" fontId="0" fillId="0" borderId="37" xfId="0" applyBorder="1"/>
    <xf numFmtId="9" fontId="0" fillId="0" borderId="38" xfId="1" applyFont="1" applyBorder="1"/>
    <xf numFmtId="9" fontId="0" fillId="0" borderId="39" xfId="0" applyNumberFormat="1" applyBorder="1"/>
    <xf numFmtId="9" fontId="0" fillId="0" borderId="40" xfId="1" applyFont="1" applyBorder="1"/>
    <xf numFmtId="9" fontId="16" fillId="0" borderId="39" xfId="0" applyNumberFormat="1" applyFont="1" applyBorder="1"/>
    <xf numFmtId="9" fontId="0" fillId="6" borderId="39" xfId="0" applyNumberFormat="1" applyFill="1" applyBorder="1"/>
    <xf numFmtId="0" fontId="0" fillId="6" borderId="30" xfId="0" applyFill="1" applyBorder="1"/>
    <xf numFmtId="9" fontId="0" fillId="6" borderId="40" xfId="1" applyFont="1" applyFill="1" applyBorder="1"/>
    <xf numFmtId="0" fontId="6" fillId="6" borderId="7" xfId="0" applyFont="1" applyFill="1" applyBorder="1" applyAlignment="1">
      <alignment horizontal="center" vertical="center"/>
    </xf>
    <xf numFmtId="43" fontId="2" fillId="0" borderId="0" xfId="2" applyFont="1"/>
    <xf numFmtId="0" fontId="2" fillId="0" borderId="0" xfId="0" applyFont="1" applyAlignment="1">
      <alignment horizontal="left" vertical="top" wrapText="1"/>
    </xf>
    <xf numFmtId="0" fontId="18" fillId="0" borderId="7" xfId="0" applyFont="1" applyBorder="1" applyAlignment="1">
      <alignment horizontal="center" vertical="center"/>
    </xf>
    <xf numFmtId="0" fontId="18" fillId="0" borderId="16" xfId="0" applyFont="1" applyBorder="1" applyAlignment="1">
      <alignment horizontal="center" vertical="center"/>
    </xf>
    <xf numFmtId="0" fontId="18"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horizontal="center" vertical="center"/>
    </xf>
    <xf numFmtId="0" fontId="18" fillId="2" borderId="7" xfId="0" applyFont="1" applyFill="1" applyBorder="1" applyAlignment="1">
      <alignment horizontal="center" vertical="center"/>
    </xf>
    <xf numFmtId="0" fontId="18" fillId="0" borderId="27" xfId="0" applyFont="1" applyBorder="1" applyAlignment="1">
      <alignment horizontal="center" vertical="center"/>
    </xf>
    <xf numFmtId="0" fontId="18" fillId="0" borderId="5" xfId="0" applyFont="1" applyBorder="1" applyAlignment="1">
      <alignment horizontal="center" vertical="center"/>
    </xf>
    <xf numFmtId="0" fontId="18" fillId="0" borderId="27" xfId="0" applyFont="1" applyBorder="1" applyAlignment="1">
      <alignment horizontal="center" vertical="center" wrapText="1"/>
    </xf>
    <xf numFmtId="0" fontId="18" fillId="0" borderId="15"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center"/>
    </xf>
    <xf numFmtId="0" fontId="8" fillId="6" borderId="7" xfId="0" applyFont="1" applyFill="1" applyBorder="1" applyAlignment="1">
      <alignment horizontal="center" vertical="center"/>
    </xf>
    <xf numFmtId="0" fontId="2" fillId="6" borderId="27" xfId="0" applyFont="1" applyFill="1" applyBorder="1" applyAlignment="1">
      <alignment horizontal="center"/>
    </xf>
    <xf numFmtId="0" fontId="3" fillId="5" borderId="31" xfId="0" applyFont="1" applyFill="1" applyBorder="1" applyAlignment="1"/>
    <xf numFmtId="0" fontId="6" fillId="6" borderId="16"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27" xfId="0" applyFont="1" applyFill="1" applyBorder="1" applyAlignment="1">
      <alignment horizontal="center" vertical="center"/>
    </xf>
    <xf numFmtId="0" fontId="2" fillId="0" borderId="0" xfId="0" applyFont="1" applyAlignment="1">
      <alignment horizontal="left" vertical="top"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6" fillId="0" borderId="15" xfId="0" applyFont="1" applyBorder="1" applyAlignment="1">
      <alignment horizontal="center" vertical="center"/>
    </xf>
    <xf numFmtId="0" fontId="2" fillId="0" borderId="0" xfId="0" applyFont="1" applyAlignment="1">
      <alignment horizontal="left" vertical="top" wrapText="1"/>
    </xf>
    <xf numFmtId="1" fontId="2" fillId="0" borderId="30" xfId="0" applyNumberFormat="1" applyFont="1" applyBorder="1" applyAlignment="1">
      <alignment horizontal="right"/>
    </xf>
    <xf numFmtId="0" fontId="2" fillId="0" borderId="30" xfId="0" applyFont="1" applyBorder="1"/>
    <xf numFmtId="0" fontId="6" fillId="6" borderId="15" xfId="0" applyFont="1" applyFill="1" applyBorder="1" applyAlignment="1">
      <alignment horizontal="center" vertical="center"/>
    </xf>
    <xf numFmtId="0" fontId="6" fillId="0" borderId="11"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15" xfId="0" applyFont="1" applyFill="1" applyBorder="1" applyAlignment="1">
      <alignment horizontal="justify" vertical="center" wrapText="1"/>
    </xf>
    <xf numFmtId="9" fontId="2" fillId="0" borderId="44" xfId="1" applyFont="1" applyBorder="1"/>
    <xf numFmtId="9" fontId="2" fillId="0" borderId="47" xfId="1" applyFont="1" applyBorder="1"/>
    <xf numFmtId="9" fontId="2" fillId="0" borderId="45" xfId="1" applyFont="1" applyBorder="1"/>
    <xf numFmtId="0" fontId="2" fillId="0" borderId="48" xfId="0" applyFont="1" applyBorder="1"/>
    <xf numFmtId="9" fontId="2" fillId="0" borderId="16" xfId="1" applyFont="1" applyBorder="1"/>
    <xf numFmtId="9" fontId="2" fillId="0" borderId="7" xfId="1" applyFont="1" applyBorder="1"/>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0" xfId="0" applyFont="1" applyAlignment="1">
      <alignment horizontal="left" vertical="top"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0" xfId="0" applyFont="1" applyFill="1" applyAlignment="1">
      <alignment horizontal="left" vertical="top" wrapText="1"/>
    </xf>
    <xf numFmtId="0" fontId="4" fillId="0" borderId="34" xfId="0" applyFont="1" applyBorder="1" applyAlignment="1">
      <alignment horizontal="center" vertical="center" wrapText="1"/>
    </xf>
    <xf numFmtId="0" fontId="3" fillId="0" borderId="0" xfId="0" applyFont="1" applyAlignment="1">
      <alignment horizont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center" vertical="top" wrapText="1"/>
    </xf>
    <xf numFmtId="0" fontId="4" fillId="0" borderId="11" xfId="0" applyFont="1" applyBorder="1" applyAlignment="1">
      <alignment horizontal="center" vertical="center"/>
    </xf>
    <xf numFmtId="0" fontId="2" fillId="9" borderId="0" xfId="0" applyFont="1" applyFill="1" applyAlignment="1">
      <alignment horizontal="left" vertical="top" wrapText="1"/>
    </xf>
    <xf numFmtId="0" fontId="6" fillId="0" borderId="15" xfId="0" applyFont="1" applyBorder="1" applyAlignment="1">
      <alignment horizontal="center" vertical="center"/>
    </xf>
    <xf numFmtId="0" fontId="6" fillId="0" borderId="46" xfId="0" applyFont="1" applyBorder="1" applyAlignment="1">
      <alignment horizontal="center" vertical="center"/>
    </xf>
    <xf numFmtId="0" fontId="6" fillId="0" borderId="13" xfId="0" applyFont="1" applyBorder="1" applyAlignment="1">
      <alignment horizontal="center" vertical="center"/>
    </xf>
    <xf numFmtId="0" fontId="4" fillId="0" borderId="11" xfId="0" applyFont="1" applyBorder="1" applyAlignment="1">
      <alignment horizontal="justify" vertical="center"/>
    </xf>
    <xf numFmtId="0" fontId="4" fillId="0" borderId="12" xfId="0" applyFont="1" applyBorder="1" applyAlignment="1">
      <alignment horizontal="justify" vertical="center"/>
    </xf>
    <xf numFmtId="1" fontId="3" fillId="0" borderId="0" xfId="0" applyNumberFormat="1" applyFont="1" applyAlignment="1">
      <alignment horizont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35" xfId="0" applyFont="1" applyBorder="1" applyAlignment="1">
      <alignment horizontal="center" vertical="center"/>
    </xf>
    <xf numFmtId="0" fontId="0" fillId="0" borderId="44" xfId="0" applyBorder="1" applyAlignment="1">
      <alignment vertical="center"/>
    </xf>
    <xf numFmtId="0" fontId="15" fillId="8" borderId="44" xfId="0" applyFont="1" applyFill="1" applyBorder="1" applyAlignment="1">
      <alignment horizontal="center" vertical="center"/>
    </xf>
    <xf numFmtId="0" fontId="15" fillId="8" borderId="27" xfId="0" applyFont="1" applyFill="1" applyBorder="1" applyAlignment="1">
      <alignment horizontal="center" vertical="center" wrapText="1"/>
    </xf>
    <xf numFmtId="0" fontId="15" fillId="8" borderId="45" xfId="0" applyFont="1" applyFill="1" applyBorder="1" applyAlignment="1">
      <alignment horizontal="center" vertical="center"/>
    </xf>
    <xf numFmtId="0" fontId="0" fillId="0" borderId="0" xfId="0" applyAlignment="1">
      <alignment vertical="center"/>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Discp.!$C$40</c:f>
              <c:strCache>
                <c:ptCount val="1"/>
                <c:pt idx="0">
                  <c:v>INGRESOS EFECTIVOS</c:v>
                </c:pt>
              </c:strCache>
            </c:strRef>
          </c:tx>
          <c:invertIfNegative val="0"/>
          <c:dPt>
            <c:idx val="1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Discp.!$B$41:$B$61</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Discp.!$C$41:$C$61</c:f>
              <c:numCache>
                <c:formatCode>0</c:formatCode>
                <c:ptCount val="21"/>
                <c:pt idx="0">
                  <c:v>409</c:v>
                </c:pt>
                <c:pt idx="1">
                  <c:v>401</c:v>
                </c:pt>
                <c:pt idx="2">
                  <c:v>478</c:v>
                </c:pt>
                <c:pt idx="3">
                  <c:v>224</c:v>
                </c:pt>
                <c:pt idx="4">
                  <c:v>124</c:v>
                </c:pt>
                <c:pt idx="5">
                  <c:v>213</c:v>
                </c:pt>
                <c:pt idx="6">
                  <c:v>310</c:v>
                </c:pt>
                <c:pt idx="7">
                  <c:v>94</c:v>
                </c:pt>
                <c:pt idx="8">
                  <c:v>206</c:v>
                </c:pt>
                <c:pt idx="9">
                  <c:v>108</c:v>
                </c:pt>
                <c:pt idx="10">
                  <c:v>311</c:v>
                </c:pt>
                <c:pt idx="11">
                  <c:v>225</c:v>
                </c:pt>
                <c:pt idx="12">
                  <c:v>430</c:v>
                </c:pt>
                <c:pt idx="13">
                  <c:v>304</c:v>
                </c:pt>
                <c:pt idx="14">
                  <c:v>482</c:v>
                </c:pt>
                <c:pt idx="15">
                  <c:v>187</c:v>
                </c:pt>
                <c:pt idx="16">
                  <c:v>198</c:v>
                </c:pt>
                <c:pt idx="17">
                  <c:v>465</c:v>
                </c:pt>
                <c:pt idx="18">
                  <c:v>124</c:v>
                </c:pt>
                <c:pt idx="19">
                  <c:v>498</c:v>
                </c:pt>
                <c:pt idx="20">
                  <c:v>622</c:v>
                </c:pt>
              </c:numCache>
            </c:numRef>
          </c:val>
        </c:ser>
        <c:ser>
          <c:idx val="1"/>
          <c:order val="1"/>
          <c:tx>
            <c:strRef>
              <c:f>Discp.!$D$40</c:f>
              <c:strCache>
                <c:ptCount val="1"/>
                <c:pt idx="0">
                  <c:v>EGRESOS EFECTIVOS</c:v>
                </c:pt>
              </c:strCache>
            </c:strRef>
          </c:tx>
          <c:invertIfNegative val="0"/>
          <c:dPt>
            <c:idx val="10"/>
            <c:invertIfNegative val="0"/>
            <c:bubble3D val="0"/>
            <c:spPr>
              <a:solidFill>
                <a:srgbClr val="92D050"/>
              </a:solidFill>
            </c:spPr>
          </c:dPt>
          <c:dLbls>
            <c:dLbl>
              <c:idx val="10"/>
              <c:layout>
                <c:manualLayout>
                  <c:x val="7.266120668237017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5.4495905011778126E-3"/>
                  <c:y val="2.6666666666666666E-3"/>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495905011778126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Discp.!$B$41:$B$61</c:f>
              <c:strCache>
                <c:ptCount val="21"/>
                <c:pt idx="0">
                  <c:v>Barranquilla</c:v>
                </c:pt>
                <c:pt idx="1">
                  <c:v>Cartagena</c:v>
                </c:pt>
                <c:pt idx="2">
                  <c:v>Tunja</c:v>
                </c:pt>
                <c:pt idx="3">
                  <c:v>Manizales</c:v>
                </c:pt>
                <c:pt idx="4">
                  <c:v>Florencia</c:v>
                </c:pt>
                <c:pt idx="5">
                  <c:v>Popayán</c:v>
                </c:pt>
                <c:pt idx="6">
                  <c:v>Valledupar</c:v>
                </c:pt>
                <c:pt idx="7">
                  <c:v>Quibdó</c:v>
                </c:pt>
                <c:pt idx="8">
                  <c:v>Montería</c:v>
                </c:pt>
                <c:pt idx="9">
                  <c:v>Riohacha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 *</c:v>
                </c:pt>
              </c:strCache>
            </c:strRef>
          </c:cat>
          <c:val>
            <c:numRef>
              <c:f>Discp.!$D$41:$D$61</c:f>
              <c:numCache>
                <c:formatCode>0</c:formatCode>
                <c:ptCount val="21"/>
                <c:pt idx="0">
                  <c:v>332</c:v>
                </c:pt>
                <c:pt idx="1">
                  <c:v>195</c:v>
                </c:pt>
                <c:pt idx="2">
                  <c:v>179</c:v>
                </c:pt>
                <c:pt idx="3">
                  <c:v>210</c:v>
                </c:pt>
                <c:pt idx="4">
                  <c:v>114</c:v>
                </c:pt>
                <c:pt idx="5">
                  <c:v>301</c:v>
                </c:pt>
                <c:pt idx="6">
                  <c:v>254</c:v>
                </c:pt>
                <c:pt idx="7">
                  <c:v>82</c:v>
                </c:pt>
                <c:pt idx="8">
                  <c:v>133</c:v>
                </c:pt>
                <c:pt idx="9">
                  <c:v>60</c:v>
                </c:pt>
                <c:pt idx="10">
                  <c:v>267</c:v>
                </c:pt>
                <c:pt idx="11">
                  <c:v>108</c:v>
                </c:pt>
                <c:pt idx="12">
                  <c:v>176</c:v>
                </c:pt>
                <c:pt idx="13">
                  <c:v>291</c:v>
                </c:pt>
                <c:pt idx="14">
                  <c:v>424</c:v>
                </c:pt>
                <c:pt idx="15">
                  <c:v>177</c:v>
                </c:pt>
                <c:pt idx="16">
                  <c:v>178</c:v>
                </c:pt>
                <c:pt idx="17">
                  <c:v>370</c:v>
                </c:pt>
                <c:pt idx="18">
                  <c:v>172</c:v>
                </c:pt>
                <c:pt idx="19">
                  <c:v>230</c:v>
                </c:pt>
                <c:pt idx="20">
                  <c:v>492</c:v>
                </c:pt>
              </c:numCache>
            </c:numRef>
          </c:val>
        </c:ser>
        <c:dLbls>
          <c:showLegendKey val="0"/>
          <c:showVal val="1"/>
          <c:showCatName val="0"/>
          <c:showSerName val="0"/>
          <c:showPercent val="0"/>
          <c:showBubbleSize val="0"/>
        </c:dLbls>
        <c:gapWidth val="75"/>
        <c:axId val="85189120"/>
        <c:axId val="88306176"/>
      </c:barChart>
      <c:catAx>
        <c:axId val="85189120"/>
        <c:scaling>
          <c:orientation val="minMax"/>
        </c:scaling>
        <c:delete val="0"/>
        <c:axPos val="b"/>
        <c:numFmt formatCode="General" sourceLinked="0"/>
        <c:majorTickMark val="none"/>
        <c:minorTickMark val="none"/>
        <c:tickLblPos val="nextTo"/>
        <c:crossAx val="88306176"/>
        <c:crosses val="autoZero"/>
        <c:auto val="1"/>
        <c:lblAlgn val="ctr"/>
        <c:lblOffset val="100"/>
        <c:noMultiLvlLbl val="0"/>
      </c:catAx>
      <c:valAx>
        <c:axId val="88306176"/>
        <c:scaling>
          <c:orientation val="minMax"/>
        </c:scaling>
        <c:delete val="0"/>
        <c:axPos val="l"/>
        <c:numFmt formatCode="0" sourceLinked="1"/>
        <c:majorTickMark val="none"/>
        <c:minorTickMark val="none"/>
        <c:tickLblPos val="nextTo"/>
        <c:crossAx val="8518912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100"/>
          </a:pPr>
          <a:endParaRPr lang="es-ES"/>
        </a:p>
      </c:txPr>
    </c:title>
    <c:autoTitleDeleted val="0"/>
    <c:plotArea>
      <c:layout/>
      <c:barChart>
        <c:barDir val="col"/>
        <c:grouping val="clustered"/>
        <c:varyColors val="0"/>
        <c:ser>
          <c:idx val="0"/>
          <c:order val="0"/>
          <c:tx>
            <c:strRef>
              <c:f>Gtías!$D$139</c:f>
              <c:strCache>
                <c:ptCount val="1"/>
                <c:pt idx="0">
                  <c:v>INGRESOS EFECTIVOS</c:v>
                </c:pt>
              </c:strCache>
            </c:strRef>
          </c:tx>
          <c:invertIfNegative val="0"/>
          <c:dPt>
            <c:idx val="14"/>
            <c:invertIfNegative val="0"/>
            <c:bubble3D val="0"/>
            <c:spPr>
              <a:solidFill>
                <a:schemeClr val="accent2"/>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Gtías!$C$140:$C$164</c:f>
              <c:strCache>
                <c:ptCount val="25"/>
                <c:pt idx="0">
                  <c:v>Barranquilla</c:v>
                </c:pt>
                <c:pt idx="1">
                  <c:v>Barrancabermeja</c:v>
                </c:pt>
                <c:pt idx="2">
                  <c:v>Cartagena</c:v>
                </c:pt>
                <c:pt idx="3">
                  <c:v>Cartago</c:v>
                </c:pt>
                <c:pt idx="4">
                  <c:v>Sogamoso</c:v>
                </c:pt>
                <c:pt idx="5">
                  <c:v>Tunja</c:v>
                </c:pt>
                <c:pt idx="6">
                  <c:v>Buenaventura</c:v>
                </c:pt>
                <c:pt idx="7">
                  <c:v>Buga</c:v>
                </c:pt>
                <c:pt idx="8">
                  <c:v>Manizales</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Cali</c:v>
                </c:pt>
                <c:pt idx="24">
                  <c:v>Zipaquirá</c:v>
                </c:pt>
              </c:strCache>
            </c:strRef>
          </c:cat>
          <c:val>
            <c:numRef>
              <c:f>Gtías!$D$140:$D$164</c:f>
              <c:numCache>
                <c:formatCode>0</c:formatCode>
                <c:ptCount val="25"/>
                <c:pt idx="0">
                  <c:v>733</c:v>
                </c:pt>
                <c:pt idx="1">
                  <c:v>470</c:v>
                </c:pt>
                <c:pt idx="2">
                  <c:v>809</c:v>
                </c:pt>
                <c:pt idx="3">
                  <c:v>797</c:v>
                </c:pt>
                <c:pt idx="4">
                  <c:v>645</c:v>
                </c:pt>
                <c:pt idx="5">
                  <c:v>429</c:v>
                </c:pt>
                <c:pt idx="6" formatCode="General">
                  <c:v>470</c:v>
                </c:pt>
                <c:pt idx="7">
                  <c:v>931</c:v>
                </c:pt>
                <c:pt idx="8">
                  <c:v>721</c:v>
                </c:pt>
                <c:pt idx="9">
                  <c:v>869</c:v>
                </c:pt>
                <c:pt idx="10">
                  <c:v>1280</c:v>
                </c:pt>
                <c:pt idx="11">
                  <c:v>484</c:v>
                </c:pt>
                <c:pt idx="12">
                  <c:v>719</c:v>
                </c:pt>
                <c:pt idx="13">
                  <c:v>82</c:v>
                </c:pt>
                <c:pt idx="14">
                  <c:v>1307</c:v>
                </c:pt>
                <c:pt idx="15">
                  <c:v>356</c:v>
                </c:pt>
                <c:pt idx="16">
                  <c:v>912</c:v>
                </c:pt>
                <c:pt idx="17">
                  <c:v>1192</c:v>
                </c:pt>
                <c:pt idx="18">
                  <c:v>1028</c:v>
                </c:pt>
                <c:pt idx="19">
                  <c:v>905</c:v>
                </c:pt>
                <c:pt idx="20">
                  <c:v>1242</c:v>
                </c:pt>
                <c:pt idx="21">
                  <c:v>809</c:v>
                </c:pt>
                <c:pt idx="22">
                  <c:v>488</c:v>
                </c:pt>
                <c:pt idx="23">
                  <c:v>677</c:v>
                </c:pt>
                <c:pt idx="24">
                  <c:v>192</c:v>
                </c:pt>
              </c:numCache>
            </c:numRef>
          </c:val>
        </c:ser>
        <c:dLbls>
          <c:showLegendKey val="0"/>
          <c:showVal val="0"/>
          <c:showCatName val="0"/>
          <c:showSerName val="0"/>
          <c:showPercent val="0"/>
          <c:showBubbleSize val="0"/>
        </c:dLbls>
        <c:gapWidth val="150"/>
        <c:axId val="115348992"/>
        <c:axId val="116360320"/>
      </c:barChart>
      <c:catAx>
        <c:axId val="115348992"/>
        <c:scaling>
          <c:orientation val="minMax"/>
        </c:scaling>
        <c:delete val="0"/>
        <c:axPos val="b"/>
        <c:numFmt formatCode="General" sourceLinked="0"/>
        <c:majorTickMark val="out"/>
        <c:minorTickMark val="none"/>
        <c:tickLblPos val="nextTo"/>
        <c:crossAx val="116360320"/>
        <c:crosses val="autoZero"/>
        <c:auto val="1"/>
        <c:lblAlgn val="ctr"/>
        <c:lblOffset val="100"/>
        <c:noMultiLvlLbl val="0"/>
      </c:catAx>
      <c:valAx>
        <c:axId val="116360320"/>
        <c:scaling>
          <c:orientation val="minMax"/>
        </c:scaling>
        <c:delete val="0"/>
        <c:axPos val="l"/>
        <c:majorGridlines/>
        <c:numFmt formatCode="0" sourceLinked="1"/>
        <c:majorTickMark val="out"/>
        <c:minorTickMark val="none"/>
        <c:tickLblPos val="nextTo"/>
        <c:crossAx val="115348992"/>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'RPA-Cto'!$D$40</c:f>
              <c:strCache>
                <c:ptCount val="1"/>
                <c:pt idx="0">
                  <c:v>INGRESOS EFECTIVOS</c:v>
                </c:pt>
              </c:strCache>
            </c:strRef>
          </c:tx>
          <c:invertIfNegative val="0"/>
          <c:dPt>
            <c:idx val="11"/>
            <c:invertIfNegative val="0"/>
            <c:bubble3D val="0"/>
            <c:spPr>
              <a:solidFill>
                <a:srgbClr val="92D050"/>
              </a:solidFill>
            </c:spPr>
          </c:dPt>
          <c:dLbls>
            <c:dLbl>
              <c:idx val="3"/>
              <c:layout>
                <c:manualLayout>
                  <c:x val="-3.0234315948601664E-3"/>
                  <c:y val="0"/>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2219E-3"/>
                  <c:y val="1.2713543101789153E-2"/>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'RPA-Cto'!$C$41:$C$63</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'RPA-Cto'!$D$41:$D$63</c:f>
              <c:numCache>
                <c:formatCode>0</c:formatCode>
                <c:ptCount val="23"/>
                <c:pt idx="0">
                  <c:v>160</c:v>
                </c:pt>
                <c:pt idx="1">
                  <c:v>518</c:v>
                </c:pt>
                <c:pt idx="2">
                  <c:v>182</c:v>
                </c:pt>
                <c:pt idx="3">
                  <c:v>258</c:v>
                </c:pt>
                <c:pt idx="4">
                  <c:v>368</c:v>
                </c:pt>
                <c:pt idx="5">
                  <c:v>209</c:v>
                </c:pt>
                <c:pt idx="6">
                  <c:v>232</c:v>
                </c:pt>
                <c:pt idx="7">
                  <c:v>385</c:v>
                </c:pt>
                <c:pt idx="8">
                  <c:v>135</c:v>
                </c:pt>
                <c:pt idx="9">
                  <c:v>491</c:v>
                </c:pt>
                <c:pt idx="10">
                  <c:v>115</c:v>
                </c:pt>
                <c:pt idx="11">
                  <c:v>295</c:v>
                </c:pt>
                <c:pt idx="12">
                  <c:v>253</c:v>
                </c:pt>
                <c:pt idx="13">
                  <c:v>258</c:v>
                </c:pt>
                <c:pt idx="14">
                  <c:v>546</c:v>
                </c:pt>
                <c:pt idx="15">
                  <c:v>409</c:v>
                </c:pt>
                <c:pt idx="16">
                  <c:v>216</c:v>
                </c:pt>
                <c:pt idx="17">
                  <c:v>304</c:v>
                </c:pt>
                <c:pt idx="18">
                  <c:v>247</c:v>
                </c:pt>
                <c:pt idx="19">
                  <c:v>188</c:v>
                </c:pt>
                <c:pt idx="20">
                  <c:v>215</c:v>
                </c:pt>
                <c:pt idx="21">
                  <c:v>204</c:v>
                </c:pt>
                <c:pt idx="22">
                  <c:v>270</c:v>
                </c:pt>
              </c:numCache>
            </c:numRef>
          </c:val>
        </c:ser>
        <c:ser>
          <c:idx val="1"/>
          <c:order val="1"/>
          <c:tx>
            <c:strRef>
              <c:f>'RPA-Cto'!$E$40</c:f>
              <c:strCache>
                <c:ptCount val="1"/>
                <c:pt idx="0">
                  <c:v>EGRESOS EFECTIVOS</c:v>
                </c:pt>
              </c:strCache>
            </c:strRef>
          </c:tx>
          <c:invertIfNegative val="0"/>
          <c:dPt>
            <c:idx val="11"/>
            <c:invertIfNegative val="0"/>
            <c:bubble3D val="0"/>
            <c:spPr>
              <a:solidFill>
                <a:srgbClr val="FFC000"/>
              </a:solidFill>
            </c:spPr>
          </c:dPt>
          <c:dLbls>
            <c:dLbl>
              <c:idx val="1"/>
              <c:layout>
                <c:manualLayout>
                  <c:x val="9.0702947845804991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5351473922902496E-3"/>
                  <c:y val="-3.1783857754473536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5351473922902218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6.0468631897203327E-3"/>
                  <c:y val="-5.826973274627538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0582010582010581E-2"/>
                  <c:y val="3.178385775447237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0234315948601664E-3"/>
                  <c:y val="-2.913486637313769E-17"/>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0234315948600553E-3"/>
                  <c:y val="6.3567715508944739E-3"/>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1.5117157974300832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6.0468631897203327E-3"/>
                  <c:y val="9.5351573263418865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9.0702947845806101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4.5351473922902496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9.0702947845806101E-3"/>
                  <c:y val="0"/>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1.5117157974299724E-3"/>
                  <c:y val="9.5351573263418275E-3"/>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3.0234315948601664E-3"/>
                  <c:y val="9.5351573263418865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'RPA-Cto'!$C$41:$C$63</c:f>
              <c:strCache>
                <c:ptCount val="23"/>
                <c:pt idx="0">
                  <c:v>Arauca</c:v>
                </c:pt>
                <c:pt idx="1">
                  <c:v>Barranquilla</c:v>
                </c:pt>
                <c:pt idx="2">
                  <c:v>Cartagena</c:v>
                </c:pt>
                <c:pt idx="3">
                  <c:v>Tunja</c:v>
                </c:pt>
                <c:pt idx="4">
                  <c:v>Florencia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Mocoa</c:v>
                </c:pt>
                <c:pt idx="22">
                  <c:v>Cali</c:v>
                </c:pt>
              </c:strCache>
            </c:strRef>
          </c:cat>
          <c:val>
            <c:numRef>
              <c:f>'RPA-Cto'!$E$41:$E$63</c:f>
              <c:numCache>
                <c:formatCode>0</c:formatCode>
                <c:ptCount val="23"/>
                <c:pt idx="0">
                  <c:v>137</c:v>
                </c:pt>
                <c:pt idx="1">
                  <c:v>391</c:v>
                </c:pt>
                <c:pt idx="2">
                  <c:v>189</c:v>
                </c:pt>
                <c:pt idx="3">
                  <c:v>255</c:v>
                </c:pt>
                <c:pt idx="4">
                  <c:v>350</c:v>
                </c:pt>
                <c:pt idx="5">
                  <c:v>198</c:v>
                </c:pt>
                <c:pt idx="6">
                  <c:v>231</c:v>
                </c:pt>
                <c:pt idx="7">
                  <c:v>391</c:v>
                </c:pt>
                <c:pt idx="8">
                  <c:v>123</c:v>
                </c:pt>
                <c:pt idx="9">
                  <c:v>479</c:v>
                </c:pt>
                <c:pt idx="10">
                  <c:v>108</c:v>
                </c:pt>
                <c:pt idx="11">
                  <c:v>290</c:v>
                </c:pt>
                <c:pt idx="12">
                  <c:v>213</c:v>
                </c:pt>
                <c:pt idx="13">
                  <c:v>211</c:v>
                </c:pt>
                <c:pt idx="14">
                  <c:v>425</c:v>
                </c:pt>
                <c:pt idx="15">
                  <c:v>385</c:v>
                </c:pt>
                <c:pt idx="16">
                  <c:v>196</c:v>
                </c:pt>
                <c:pt idx="17">
                  <c:v>304</c:v>
                </c:pt>
                <c:pt idx="18">
                  <c:v>219</c:v>
                </c:pt>
                <c:pt idx="19">
                  <c:v>192</c:v>
                </c:pt>
                <c:pt idx="20">
                  <c:v>191</c:v>
                </c:pt>
                <c:pt idx="21">
                  <c:v>196</c:v>
                </c:pt>
                <c:pt idx="22">
                  <c:v>264</c:v>
                </c:pt>
              </c:numCache>
            </c:numRef>
          </c:val>
        </c:ser>
        <c:dLbls>
          <c:showLegendKey val="0"/>
          <c:showVal val="1"/>
          <c:showCatName val="0"/>
          <c:showSerName val="0"/>
          <c:showPercent val="0"/>
          <c:showBubbleSize val="0"/>
        </c:dLbls>
        <c:gapWidth val="75"/>
        <c:axId val="115350016"/>
        <c:axId val="116363200"/>
      </c:barChart>
      <c:catAx>
        <c:axId val="115350016"/>
        <c:scaling>
          <c:orientation val="minMax"/>
        </c:scaling>
        <c:delete val="0"/>
        <c:axPos val="b"/>
        <c:numFmt formatCode="General" sourceLinked="0"/>
        <c:majorTickMark val="none"/>
        <c:minorTickMark val="none"/>
        <c:tickLblPos val="nextTo"/>
        <c:crossAx val="116363200"/>
        <c:crosses val="autoZero"/>
        <c:auto val="1"/>
        <c:lblAlgn val="ctr"/>
        <c:lblOffset val="100"/>
        <c:noMultiLvlLbl val="0"/>
      </c:catAx>
      <c:valAx>
        <c:axId val="116363200"/>
        <c:scaling>
          <c:orientation val="minMax"/>
        </c:scaling>
        <c:delete val="0"/>
        <c:axPos val="l"/>
        <c:numFmt formatCode="0" sourceLinked="1"/>
        <c:majorTickMark val="none"/>
        <c:minorTickMark val="none"/>
        <c:tickLblPos val="nextTo"/>
        <c:crossAx val="11535001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'RPA-Mcp'!$D$41</c:f>
              <c:strCache>
                <c:ptCount val="1"/>
                <c:pt idx="0">
                  <c:v>INGRESOS EFECTIVOS</c:v>
                </c:pt>
              </c:strCache>
            </c:strRef>
          </c:tx>
          <c:invertIfNegative val="0"/>
          <c:dPt>
            <c:idx val="11"/>
            <c:invertIfNegative val="0"/>
            <c:bubble3D val="0"/>
            <c:spPr>
              <a:solidFill>
                <a:srgbClr val="00B050"/>
              </a:solidFill>
            </c:spPr>
          </c:dPt>
          <c:dLbls>
            <c:dLbl>
              <c:idx val="8"/>
              <c:layout>
                <c:manualLayout>
                  <c:x val="-6.5681444991789817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4.9261083743842365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8.2101806239737278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'RPA-Mcp'!$C$42:$C$64</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'RPA-Mcp'!$D$42:$D$64</c:f>
              <c:numCache>
                <c:formatCode>0</c:formatCode>
                <c:ptCount val="23"/>
                <c:pt idx="0">
                  <c:v>649</c:v>
                </c:pt>
                <c:pt idx="1">
                  <c:v>380</c:v>
                </c:pt>
                <c:pt idx="2">
                  <c:v>320</c:v>
                </c:pt>
                <c:pt idx="3">
                  <c:v>124</c:v>
                </c:pt>
                <c:pt idx="4">
                  <c:v>263</c:v>
                </c:pt>
                <c:pt idx="5">
                  <c:v>257</c:v>
                </c:pt>
                <c:pt idx="6">
                  <c:v>233</c:v>
                </c:pt>
                <c:pt idx="7">
                  <c:v>357</c:v>
                </c:pt>
                <c:pt idx="8">
                  <c:v>211</c:v>
                </c:pt>
                <c:pt idx="9">
                  <c:v>463</c:v>
                </c:pt>
                <c:pt idx="10">
                  <c:v>136</c:v>
                </c:pt>
                <c:pt idx="11">
                  <c:v>326</c:v>
                </c:pt>
                <c:pt idx="12">
                  <c:v>238</c:v>
                </c:pt>
                <c:pt idx="13">
                  <c:v>346</c:v>
                </c:pt>
                <c:pt idx="14">
                  <c:v>189</c:v>
                </c:pt>
                <c:pt idx="15">
                  <c:v>455</c:v>
                </c:pt>
                <c:pt idx="16">
                  <c:v>308</c:v>
                </c:pt>
                <c:pt idx="17">
                  <c:v>508</c:v>
                </c:pt>
                <c:pt idx="18">
                  <c:v>386</c:v>
                </c:pt>
                <c:pt idx="19">
                  <c:v>228</c:v>
                </c:pt>
                <c:pt idx="20">
                  <c:v>230</c:v>
                </c:pt>
                <c:pt idx="21">
                  <c:v>328</c:v>
                </c:pt>
                <c:pt idx="22">
                  <c:v>396</c:v>
                </c:pt>
              </c:numCache>
            </c:numRef>
          </c:val>
        </c:ser>
        <c:ser>
          <c:idx val="1"/>
          <c:order val="1"/>
          <c:tx>
            <c:strRef>
              <c:f>'RPA-Mcp'!$E$41</c:f>
              <c:strCache>
                <c:ptCount val="1"/>
                <c:pt idx="0">
                  <c:v>EGRESOS EFECTIVOS</c:v>
                </c:pt>
              </c:strCache>
            </c:strRef>
          </c:tx>
          <c:invertIfNegative val="0"/>
          <c:dPt>
            <c:idx val="11"/>
            <c:invertIfNegative val="0"/>
            <c:bubble3D val="0"/>
            <c:spPr>
              <a:solidFill>
                <a:srgbClr val="FFC000"/>
              </a:solidFill>
            </c:spPr>
          </c:dPt>
          <c:dLbls>
            <c:dLbl>
              <c:idx val="0"/>
              <c:layout>
                <c:manualLayout>
                  <c:x val="1.8062397372742199E-2"/>
                  <c:y val="9.4112966827758771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6.568144499178967E-3"/>
                  <c:y val="6.3567731417825696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9261083743842365E-3"/>
                  <c:y val="6.3567731417825696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4.9261083743842365E-3"/>
                  <c:y val="1.271354628356513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9261083743842365E-3"/>
                  <c:y val="1.5891932854456423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3.2840722495894909E-3"/>
                  <c:y val="-5.6000364544665991E-17"/>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2840722495894306E-3"/>
                  <c:y val="6.3567731417826278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9261083743841767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4.9261083743842365E-3"/>
                  <c:y val="-4.8103946856683673E-7"/>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4.9261083743842365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3.2840722495894909E-3"/>
                  <c:y val="6.109201250798826E-3"/>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4.9261083743842964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3.2840722495894909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8.2101806239737278E-3"/>
                  <c:y val="3.1783865708912263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3.2840722495894909E-3"/>
                  <c:y val="9.5351597126738831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3.2840722495893707E-3"/>
                  <c:y val="1.2713546283565139E-2"/>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8.2101806239736064E-3"/>
                  <c:y val="3.1783865708912848E-3"/>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8.2101806239737278E-3"/>
                  <c:y val="9.5351597126738536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0"/>
                  <c:y val="1.5891932854456364E-2"/>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6.5681444991791023E-3"/>
                  <c:y val="1.5891932854456423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'RPA-Mcp'!$C$42:$C$64</c:f>
              <c:strCache>
                <c:ptCount val="23"/>
                <c:pt idx="0">
                  <c:v>Arauca</c:v>
                </c:pt>
                <c:pt idx="1">
                  <c:v>Barranquilla</c:v>
                </c:pt>
                <c:pt idx="2">
                  <c:v>Cartagena</c:v>
                </c:pt>
                <c:pt idx="3">
                  <c:v>Tunja</c:v>
                </c:pt>
                <c:pt idx="4">
                  <c:v>Buga</c:v>
                </c:pt>
                <c:pt idx="5">
                  <c:v>Manizales</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Palmira</c:v>
                </c:pt>
                <c:pt idx="22">
                  <c:v>Cali</c:v>
                </c:pt>
              </c:strCache>
            </c:strRef>
          </c:cat>
          <c:val>
            <c:numRef>
              <c:f>'RPA-Mcp'!$E$42:$E$64</c:f>
              <c:numCache>
                <c:formatCode>0</c:formatCode>
                <c:ptCount val="23"/>
                <c:pt idx="0">
                  <c:v>644</c:v>
                </c:pt>
                <c:pt idx="1">
                  <c:v>360</c:v>
                </c:pt>
                <c:pt idx="2">
                  <c:v>289</c:v>
                </c:pt>
                <c:pt idx="3">
                  <c:v>115</c:v>
                </c:pt>
                <c:pt idx="4">
                  <c:v>235</c:v>
                </c:pt>
                <c:pt idx="5">
                  <c:v>282</c:v>
                </c:pt>
                <c:pt idx="6">
                  <c:v>218</c:v>
                </c:pt>
                <c:pt idx="7">
                  <c:v>347</c:v>
                </c:pt>
                <c:pt idx="8">
                  <c:v>211</c:v>
                </c:pt>
                <c:pt idx="9">
                  <c:v>408</c:v>
                </c:pt>
                <c:pt idx="10">
                  <c:v>131</c:v>
                </c:pt>
                <c:pt idx="11">
                  <c:v>310</c:v>
                </c:pt>
                <c:pt idx="12">
                  <c:v>241</c:v>
                </c:pt>
                <c:pt idx="13">
                  <c:v>324</c:v>
                </c:pt>
                <c:pt idx="14">
                  <c:v>167</c:v>
                </c:pt>
                <c:pt idx="15">
                  <c:v>439</c:v>
                </c:pt>
                <c:pt idx="16">
                  <c:v>305</c:v>
                </c:pt>
                <c:pt idx="17">
                  <c:v>480</c:v>
                </c:pt>
                <c:pt idx="18">
                  <c:v>381</c:v>
                </c:pt>
                <c:pt idx="19">
                  <c:v>224</c:v>
                </c:pt>
                <c:pt idx="20">
                  <c:v>223</c:v>
                </c:pt>
                <c:pt idx="21">
                  <c:v>365</c:v>
                </c:pt>
                <c:pt idx="22">
                  <c:v>422</c:v>
                </c:pt>
              </c:numCache>
            </c:numRef>
          </c:val>
        </c:ser>
        <c:dLbls>
          <c:showLegendKey val="0"/>
          <c:showVal val="1"/>
          <c:showCatName val="0"/>
          <c:showSerName val="0"/>
          <c:showPercent val="0"/>
          <c:showBubbleSize val="0"/>
        </c:dLbls>
        <c:gapWidth val="75"/>
        <c:axId val="115351040"/>
        <c:axId val="116365504"/>
      </c:barChart>
      <c:catAx>
        <c:axId val="115351040"/>
        <c:scaling>
          <c:orientation val="minMax"/>
        </c:scaling>
        <c:delete val="0"/>
        <c:axPos val="b"/>
        <c:numFmt formatCode="General" sourceLinked="0"/>
        <c:majorTickMark val="none"/>
        <c:minorTickMark val="none"/>
        <c:tickLblPos val="nextTo"/>
        <c:crossAx val="116365504"/>
        <c:crosses val="autoZero"/>
        <c:auto val="1"/>
        <c:lblAlgn val="ctr"/>
        <c:lblOffset val="100"/>
        <c:noMultiLvlLbl val="0"/>
      </c:catAx>
      <c:valAx>
        <c:axId val="116365504"/>
        <c:scaling>
          <c:orientation val="minMax"/>
        </c:scaling>
        <c:delete val="0"/>
        <c:axPos val="l"/>
        <c:numFmt formatCode="0" sourceLinked="1"/>
        <c:majorTickMark val="none"/>
        <c:minorTickMark val="none"/>
        <c:tickLblPos val="nextTo"/>
        <c:crossAx val="11535104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'C-Cto'!$D$108</c:f>
              <c:strCache>
                <c:ptCount val="1"/>
                <c:pt idx="0">
                  <c:v>INGRESOS EFECTIVOS</c:v>
                </c:pt>
              </c:strCache>
            </c:strRef>
          </c:tx>
          <c:invertIfNegative val="0"/>
          <c:dPt>
            <c:idx val="15"/>
            <c:invertIfNegative val="0"/>
            <c:bubble3D val="0"/>
            <c:spPr>
              <a:solidFill>
                <a:srgbClr val="00B050"/>
              </a:solidFill>
            </c:spPr>
          </c:dPt>
          <c:dLbls>
            <c:dLbl>
              <c:idx val="8"/>
              <c:layout>
                <c:manualLayout>
                  <c:x val="-4.0858018386108275E-3"/>
                  <c:y val="4.7619047619047623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'C-Cto'!$C$109:$C$136</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'C-Cto'!$D$109:$D$136</c:f>
              <c:numCache>
                <c:formatCode>0</c:formatCode>
                <c:ptCount val="28"/>
                <c:pt idx="0">
                  <c:v>144</c:v>
                </c:pt>
                <c:pt idx="1">
                  <c:v>314</c:v>
                </c:pt>
                <c:pt idx="2">
                  <c:v>315</c:v>
                </c:pt>
                <c:pt idx="3">
                  <c:v>205</c:v>
                </c:pt>
                <c:pt idx="4">
                  <c:v>300</c:v>
                </c:pt>
                <c:pt idx="5">
                  <c:v>203</c:v>
                </c:pt>
                <c:pt idx="6">
                  <c:v>181</c:v>
                </c:pt>
                <c:pt idx="7">
                  <c:v>350</c:v>
                </c:pt>
                <c:pt idx="8">
                  <c:v>548</c:v>
                </c:pt>
                <c:pt idx="9">
                  <c:v>267</c:v>
                </c:pt>
                <c:pt idx="10">
                  <c:v>251</c:v>
                </c:pt>
                <c:pt idx="11">
                  <c:v>500</c:v>
                </c:pt>
                <c:pt idx="12">
                  <c:v>248</c:v>
                </c:pt>
                <c:pt idx="13">
                  <c:v>417</c:v>
                </c:pt>
                <c:pt idx="14">
                  <c:v>177</c:v>
                </c:pt>
                <c:pt idx="15">
                  <c:v>372</c:v>
                </c:pt>
                <c:pt idx="16">
                  <c:v>276</c:v>
                </c:pt>
                <c:pt idx="17">
                  <c:v>498</c:v>
                </c:pt>
                <c:pt idx="18">
                  <c:v>365</c:v>
                </c:pt>
                <c:pt idx="19">
                  <c:v>530</c:v>
                </c:pt>
                <c:pt idx="20">
                  <c:v>371</c:v>
                </c:pt>
                <c:pt idx="21">
                  <c:v>0</c:v>
                </c:pt>
                <c:pt idx="22">
                  <c:v>459</c:v>
                </c:pt>
                <c:pt idx="23">
                  <c:v>192</c:v>
                </c:pt>
                <c:pt idx="24">
                  <c:v>380</c:v>
                </c:pt>
                <c:pt idx="25">
                  <c:v>373</c:v>
                </c:pt>
                <c:pt idx="26">
                  <c:v>270</c:v>
                </c:pt>
                <c:pt idx="27">
                  <c:v>243</c:v>
                </c:pt>
              </c:numCache>
            </c:numRef>
          </c:val>
        </c:ser>
        <c:ser>
          <c:idx val="1"/>
          <c:order val="1"/>
          <c:tx>
            <c:strRef>
              <c:f>'C-Cto'!$E$108</c:f>
              <c:strCache>
                <c:ptCount val="1"/>
                <c:pt idx="0">
                  <c:v>EGRESOS EFECTIVOS</c:v>
                </c:pt>
              </c:strCache>
            </c:strRef>
          </c:tx>
          <c:invertIfNegative val="0"/>
          <c:dPt>
            <c:idx val="15"/>
            <c:invertIfNegative val="0"/>
            <c:bubble3D val="0"/>
            <c:spPr>
              <a:solidFill>
                <a:srgbClr val="FFC000"/>
              </a:solidFill>
            </c:spPr>
          </c:dPt>
          <c:dLbls>
            <c:dLbl>
              <c:idx val="1"/>
              <c:layout>
                <c:manualLayout>
                  <c:x val="8.1716036772216429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6.8096697310180455E-3"/>
                  <c:y val="2.3809523809524245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5.4477357848144361E-3"/>
                  <c:y val="0"/>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7238678924071183E-3"/>
                  <c:y val="1.1904761904761817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9.5335376234252645E-3"/>
                  <c:y val="0"/>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723867892407218E-3"/>
                  <c:y val="0"/>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8.1716036772215544E-3"/>
                  <c:y val="0"/>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6.8096697310179458E-3"/>
                  <c:y val="0"/>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8.171603677221655E-3"/>
                  <c:y val="-2.1825144699462845E-17"/>
                </c:manualLayout>
              </c:layout>
              <c:showLegendKey val="0"/>
              <c:showVal val="1"/>
              <c:showCatName val="0"/>
              <c:showSerName val="0"/>
              <c:showPercent val="0"/>
              <c:showBubbleSize val="0"/>
              <c:extLst>
                <c:ext xmlns:c15="http://schemas.microsoft.com/office/drawing/2012/chart" uri="{CE6537A1-D6FC-4f65-9D91-7224C49458BB}"/>
              </c:extLst>
            </c:dLbl>
            <c:dLbl>
              <c:idx val="22"/>
              <c:layout>
                <c:manualLayout>
                  <c:x val="4.0858018386108275E-3"/>
                  <c:y val="0"/>
                </c:manualLayout>
              </c:layout>
              <c:showLegendKey val="0"/>
              <c:showVal val="1"/>
              <c:showCatName val="0"/>
              <c:showSerName val="0"/>
              <c:showPercent val="0"/>
              <c:showBubbleSize val="0"/>
              <c:extLst>
                <c:ext xmlns:c15="http://schemas.microsoft.com/office/drawing/2012/chart" uri="{CE6537A1-D6FC-4f65-9D91-7224C49458BB}"/>
              </c:extLst>
            </c:dLbl>
            <c:dLbl>
              <c:idx val="25"/>
              <c:layout>
                <c:manualLayout>
                  <c:x val="4.0858018386107278E-3"/>
                  <c:y val="-4.365028939892569E-17"/>
                </c:manualLayout>
              </c:layout>
              <c:showLegendKey val="0"/>
              <c:showVal val="1"/>
              <c:showCatName val="0"/>
              <c:showSerName val="0"/>
              <c:showPercent val="0"/>
              <c:showBubbleSize val="0"/>
              <c:extLst>
                <c:ext xmlns:c15="http://schemas.microsoft.com/office/drawing/2012/chart" uri="{CE6537A1-D6FC-4f65-9D91-7224C49458BB}"/>
              </c:extLst>
            </c:dLbl>
            <c:dLbl>
              <c:idx val="26"/>
              <c:layout>
                <c:manualLayout>
                  <c:x val="4.0858018386108275E-3"/>
                  <c:y val="-8.7300578797851381E-17"/>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'C-Cto'!$C$109:$C$136</c:f>
              <c:strCache>
                <c:ptCount val="28"/>
                <c:pt idx="0">
                  <c:v>Arauca</c:v>
                </c:pt>
                <c:pt idx="1">
                  <c:v>Barrancabermeja</c:v>
                </c:pt>
                <c:pt idx="2">
                  <c:v>Cartagena</c:v>
                </c:pt>
                <c:pt idx="3">
                  <c:v>Cartago</c:v>
                </c:pt>
                <c:pt idx="4">
                  <c:v>Tunja</c:v>
                </c:pt>
                <c:pt idx="5">
                  <c:v>Buenaventura</c:v>
                </c:pt>
                <c:pt idx="6">
                  <c:v>Buga</c:v>
                </c:pt>
                <c:pt idx="7">
                  <c:v>Manizales</c:v>
                </c:pt>
                <c:pt idx="8">
                  <c:v>Florencia</c:v>
                </c:pt>
                <c:pt idx="9">
                  <c:v>Yopal </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Palmira</c:v>
                </c:pt>
              </c:strCache>
            </c:strRef>
          </c:cat>
          <c:val>
            <c:numRef>
              <c:f>'C-Cto'!$E$109:$E$136</c:f>
              <c:numCache>
                <c:formatCode>0</c:formatCode>
                <c:ptCount val="28"/>
                <c:pt idx="0">
                  <c:v>107</c:v>
                </c:pt>
                <c:pt idx="1">
                  <c:v>241</c:v>
                </c:pt>
                <c:pt idx="2">
                  <c:v>294</c:v>
                </c:pt>
                <c:pt idx="3">
                  <c:v>191</c:v>
                </c:pt>
                <c:pt idx="4">
                  <c:v>219</c:v>
                </c:pt>
                <c:pt idx="5">
                  <c:v>189</c:v>
                </c:pt>
                <c:pt idx="6">
                  <c:v>147</c:v>
                </c:pt>
                <c:pt idx="7">
                  <c:v>294</c:v>
                </c:pt>
                <c:pt idx="8">
                  <c:v>565</c:v>
                </c:pt>
                <c:pt idx="9">
                  <c:v>158</c:v>
                </c:pt>
                <c:pt idx="10">
                  <c:v>218</c:v>
                </c:pt>
                <c:pt idx="11">
                  <c:v>430</c:v>
                </c:pt>
                <c:pt idx="12">
                  <c:v>240</c:v>
                </c:pt>
                <c:pt idx="13">
                  <c:v>327</c:v>
                </c:pt>
                <c:pt idx="14">
                  <c:v>135</c:v>
                </c:pt>
                <c:pt idx="15">
                  <c:v>320</c:v>
                </c:pt>
                <c:pt idx="16">
                  <c:v>265</c:v>
                </c:pt>
                <c:pt idx="17">
                  <c:v>420</c:v>
                </c:pt>
                <c:pt idx="18">
                  <c:v>272</c:v>
                </c:pt>
                <c:pt idx="19">
                  <c:v>501</c:v>
                </c:pt>
                <c:pt idx="20">
                  <c:v>287</c:v>
                </c:pt>
                <c:pt idx="21">
                  <c:v>310</c:v>
                </c:pt>
                <c:pt idx="22">
                  <c:v>379</c:v>
                </c:pt>
                <c:pt idx="23">
                  <c:v>220</c:v>
                </c:pt>
                <c:pt idx="24">
                  <c:v>311</c:v>
                </c:pt>
                <c:pt idx="25">
                  <c:v>299</c:v>
                </c:pt>
                <c:pt idx="26">
                  <c:v>218</c:v>
                </c:pt>
                <c:pt idx="27">
                  <c:v>209</c:v>
                </c:pt>
              </c:numCache>
            </c:numRef>
          </c:val>
        </c:ser>
        <c:dLbls>
          <c:showLegendKey val="0"/>
          <c:showVal val="1"/>
          <c:showCatName val="0"/>
          <c:showSerName val="0"/>
          <c:showPercent val="0"/>
          <c:showBubbleSize val="0"/>
        </c:dLbls>
        <c:gapWidth val="75"/>
        <c:axId val="116754944"/>
        <c:axId val="116973568"/>
      </c:barChart>
      <c:catAx>
        <c:axId val="116754944"/>
        <c:scaling>
          <c:orientation val="minMax"/>
        </c:scaling>
        <c:delete val="0"/>
        <c:axPos val="b"/>
        <c:numFmt formatCode="General" sourceLinked="0"/>
        <c:majorTickMark val="none"/>
        <c:minorTickMark val="none"/>
        <c:tickLblPos val="nextTo"/>
        <c:crossAx val="116973568"/>
        <c:crosses val="autoZero"/>
        <c:auto val="1"/>
        <c:lblAlgn val="ctr"/>
        <c:lblOffset val="100"/>
        <c:noMultiLvlLbl val="0"/>
      </c:catAx>
      <c:valAx>
        <c:axId val="116973568"/>
        <c:scaling>
          <c:orientation val="minMax"/>
        </c:scaling>
        <c:delete val="0"/>
        <c:axPos val="l"/>
        <c:numFmt formatCode="0" sourceLinked="1"/>
        <c:majorTickMark val="none"/>
        <c:minorTickMark val="none"/>
        <c:tickLblPos val="nextTo"/>
        <c:crossAx val="11675494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'C-Mcp'!$D$145</c:f>
              <c:strCache>
                <c:ptCount val="1"/>
                <c:pt idx="0">
                  <c:v>INGRESOS EFECTIVOS</c:v>
                </c:pt>
              </c:strCache>
            </c:strRef>
          </c:tx>
          <c:invertIfNegative val="0"/>
          <c:dPt>
            <c:idx val="15"/>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'C-Mcp'!$C$146:$C$173</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'C-Mcp'!$D$146:$D$173</c:f>
              <c:numCache>
                <c:formatCode>0</c:formatCode>
                <c:ptCount val="28"/>
                <c:pt idx="0">
                  <c:v>399</c:v>
                </c:pt>
                <c:pt idx="1">
                  <c:v>641</c:v>
                </c:pt>
                <c:pt idx="2">
                  <c:v>953</c:v>
                </c:pt>
                <c:pt idx="3">
                  <c:v>706</c:v>
                </c:pt>
                <c:pt idx="4">
                  <c:v>462</c:v>
                </c:pt>
                <c:pt idx="5">
                  <c:v>237</c:v>
                </c:pt>
                <c:pt idx="6">
                  <c:v>424</c:v>
                </c:pt>
                <c:pt idx="7">
                  <c:v>615</c:v>
                </c:pt>
                <c:pt idx="8">
                  <c:v>676</c:v>
                </c:pt>
                <c:pt idx="9">
                  <c:v>0</c:v>
                </c:pt>
                <c:pt idx="10">
                  <c:v>649</c:v>
                </c:pt>
                <c:pt idx="11">
                  <c:v>453</c:v>
                </c:pt>
                <c:pt idx="12">
                  <c:v>667</c:v>
                </c:pt>
                <c:pt idx="13">
                  <c:v>654</c:v>
                </c:pt>
                <c:pt idx="14">
                  <c:v>217</c:v>
                </c:pt>
                <c:pt idx="15">
                  <c:v>723</c:v>
                </c:pt>
                <c:pt idx="16">
                  <c:v>483</c:v>
                </c:pt>
                <c:pt idx="17">
                  <c:v>866</c:v>
                </c:pt>
                <c:pt idx="18">
                  <c:v>709</c:v>
                </c:pt>
                <c:pt idx="19">
                  <c:v>875</c:v>
                </c:pt>
                <c:pt idx="20">
                  <c:v>598</c:v>
                </c:pt>
                <c:pt idx="21">
                  <c:v>0</c:v>
                </c:pt>
                <c:pt idx="22">
                  <c:v>660</c:v>
                </c:pt>
                <c:pt idx="23">
                  <c:v>624</c:v>
                </c:pt>
                <c:pt idx="24">
                  <c:v>674</c:v>
                </c:pt>
                <c:pt idx="25">
                  <c:v>594</c:v>
                </c:pt>
                <c:pt idx="26">
                  <c:v>310</c:v>
                </c:pt>
                <c:pt idx="27">
                  <c:v>602</c:v>
                </c:pt>
              </c:numCache>
            </c:numRef>
          </c:val>
        </c:ser>
        <c:ser>
          <c:idx val="1"/>
          <c:order val="1"/>
          <c:tx>
            <c:strRef>
              <c:f>'C-Mcp'!$E$145</c:f>
              <c:strCache>
                <c:ptCount val="1"/>
                <c:pt idx="0">
                  <c:v>EGRESOS EFECTIVOS</c:v>
                </c:pt>
              </c:strCache>
            </c:strRef>
          </c:tx>
          <c:invertIfNegative val="0"/>
          <c:dPt>
            <c:idx val="15"/>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'C-Mcp'!$C$146:$C$173</c:f>
              <c:strCache>
                <c:ptCount val="28"/>
                <c:pt idx="0">
                  <c:v>Palmira</c:v>
                </c:pt>
                <c:pt idx="1">
                  <c:v>Barranquilla</c:v>
                </c:pt>
                <c:pt idx="2">
                  <c:v>Barrancabermeja</c:v>
                </c:pt>
                <c:pt idx="3">
                  <c:v>Cartagena</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Cali</c:v>
                </c:pt>
                <c:pt idx="26">
                  <c:v>Mocoa</c:v>
                </c:pt>
                <c:pt idx="27">
                  <c:v>La Plata</c:v>
                </c:pt>
              </c:strCache>
            </c:strRef>
          </c:cat>
          <c:val>
            <c:numRef>
              <c:f>'C-Mcp'!$E$146:$E$173</c:f>
              <c:numCache>
                <c:formatCode>0</c:formatCode>
                <c:ptCount val="28"/>
                <c:pt idx="0">
                  <c:v>316</c:v>
                </c:pt>
                <c:pt idx="1">
                  <c:v>568</c:v>
                </c:pt>
                <c:pt idx="2">
                  <c:v>822</c:v>
                </c:pt>
                <c:pt idx="3">
                  <c:v>590</c:v>
                </c:pt>
                <c:pt idx="4">
                  <c:v>184</c:v>
                </c:pt>
                <c:pt idx="5">
                  <c:v>205</c:v>
                </c:pt>
                <c:pt idx="6">
                  <c:v>352</c:v>
                </c:pt>
                <c:pt idx="7">
                  <c:v>459</c:v>
                </c:pt>
                <c:pt idx="8">
                  <c:v>510</c:v>
                </c:pt>
                <c:pt idx="9">
                  <c:v>0</c:v>
                </c:pt>
                <c:pt idx="10">
                  <c:v>575</c:v>
                </c:pt>
                <c:pt idx="11">
                  <c:v>432</c:v>
                </c:pt>
                <c:pt idx="12">
                  <c:v>422</c:v>
                </c:pt>
                <c:pt idx="13">
                  <c:v>627</c:v>
                </c:pt>
                <c:pt idx="14">
                  <c:v>148</c:v>
                </c:pt>
                <c:pt idx="15">
                  <c:v>502</c:v>
                </c:pt>
                <c:pt idx="16">
                  <c:v>342</c:v>
                </c:pt>
                <c:pt idx="17">
                  <c:v>702</c:v>
                </c:pt>
                <c:pt idx="18">
                  <c:v>509</c:v>
                </c:pt>
                <c:pt idx="19">
                  <c:v>701</c:v>
                </c:pt>
                <c:pt idx="20">
                  <c:v>453</c:v>
                </c:pt>
                <c:pt idx="21">
                  <c:v>0</c:v>
                </c:pt>
                <c:pt idx="22">
                  <c:v>652</c:v>
                </c:pt>
                <c:pt idx="23">
                  <c:v>541</c:v>
                </c:pt>
                <c:pt idx="24">
                  <c:v>383</c:v>
                </c:pt>
                <c:pt idx="25">
                  <c:v>450</c:v>
                </c:pt>
                <c:pt idx="26">
                  <c:v>310</c:v>
                </c:pt>
                <c:pt idx="27">
                  <c:v>519</c:v>
                </c:pt>
              </c:numCache>
            </c:numRef>
          </c:val>
        </c:ser>
        <c:dLbls>
          <c:showLegendKey val="0"/>
          <c:showVal val="1"/>
          <c:showCatName val="0"/>
          <c:showSerName val="0"/>
          <c:showPercent val="0"/>
          <c:showBubbleSize val="0"/>
        </c:dLbls>
        <c:gapWidth val="75"/>
        <c:axId val="117364224"/>
        <c:axId val="116975296"/>
      </c:barChart>
      <c:catAx>
        <c:axId val="117364224"/>
        <c:scaling>
          <c:orientation val="minMax"/>
        </c:scaling>
        <c:delete val="0"/>
        <c:axPos val="b"/>
        <c:numFmt formatCode="General" sourceLinked="0"/>
        <c:majorTickMark val="none"/>
        <c:minorTickMark val="none"/>
        <c:tickLblPos val="nextTo"/>
        <c:crossAx val="116975296"/>
        <c:crosses val="autoZero"/>
        <c:auto val="1"/>
        <c:lblAlgn val="ctr"/>
        <c:lblOffset val="100"/>
        <c:noMultiLvlLbl val="0"/>
      </c:catAx>
      <c:valAx>
        <c:axId val="116975296"/>
        <c:scaling>
          <c:orientation val="minMax"/>
        </c:scaling>
        <c:delete val="0"/>
        <c:axPos val="l"/>
        <c:numFmt formatCode="0" sourceLinked="1"/>
        <c:majorTickMark val="none"/>
        <c:minorTickMark val="none"/>
        <c:tickLblPos val="nextTo"/>
        <c:crossAx val="11736422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Fmla.!$D$128</c:f>
              <c:strCache>
                <c:ptCount val="1"/>
                <c:pt idx="0">
                  <c:v>INGRESOS EFECTIVOS</c:v>
                </c:pt>
              </c:strCache>
            </c:strRef>
          </c:tx>
          <c:invertIfNegative val="0"/>
          <c:dPt>
            <c:idx val="1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Fmla.!$C$129:$C$149</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Fmla.!$D$129:$D$149</c:f>
              <c:numCache>
                <c:formatCode>0</c:formatCode>
                <c:ptCount val="21"/>
                <c:pt idx="0">
                  <c:v>346</c:v>
                </c:pt>
                <c:pt idx="1">
                  <c:v>480</c:v>
                </c:pt>
                <c:pt idx="2">
                  <c:v>423</c:v>
                </c:pt>
                <c:pt idx="3">
                  <c:v>380</c:v>
                </c:pt>
                <c:pt idx="4">
                  <c:v>640</c:v>
                </c:pt>
                <c:pt idx="5">
                  <c:v>517</c:v>
                </c:pt>
                <c:pt idx="6">
                  <c:v>349</c:v>
                </c:pt>
                <c:pt idx="7">
                  <c:v>433</c:v>
                </c:pt>
                <c:pt idx="8">
                  <c:v>442</c:v>
                </c:pt>
                <c:pt idx="9">
                  <c:v>410</c:v>
                </c:pt>
                <c:pt idx="10">
                  <c:v>410</c:v>
                </c:pt>
                <c:pt idx="11">
                  <c:v>319</c:v>
                </c:pt>
                <c:pt idx="12">
                  <c:v>363</c:v>
                </c:pt>
                <c:pt idx="13">
                  <c:v>260</c:v>
                </c:pt>
                <c:pt idx="14">
                  <c:v>464</c:v>
                </c:pt>
                <c:pt idx="15">
                  <c:v>341</c:v>
                </c:pt>
                <c:pt idx="16">
                  <c:v>482</c:v>
                </c:pt>
                <c:pt idx="17">
                  <c:v>464</c:v>
                </c:pt>
                <c:pt idx="18">
                  <c:v>711</c:v>
                </c:pt>
                <c:pt idx="19">
                  <c:v>422</c:v>
                </c:pt>
                <c:pt idx="20">
                  <c:v>379</c:v>
                </c:pt>
              </c:numCache>
            </c:numRef>
          </c:val>
        </c:ser>
        <c:ser>
          <c:idx val="1"/>
          <c:order val="1"/>
          <c:tx>
            <c:strRef>
              <c:f>Fmla.!$E$128</c:f>
              <c:strCache>
                <c:ptCount val="1"/>
                <c:pt idx="0">
                  <c:v>EGRESOS EFECTIVOS</c:v>
                </c:pt>
              </c:strCache>
            </c:strRef>
          </c:tx>
          <c:invertIfNegative val="0"/>
          <c:dPt>
            <c:idx val="10"/>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Fmla.!$C$129:$C$149</c:f>
              <c:strCache>
                <c:ptCount val="21"/>
                <c:pt idx="0">
                  <c:v>Barranquilla</c:v>
                </c:pt>
                <c:pt idx="1">
                  <c:v>Cartagena</c:v>
                </c:pt>
                <c:pt idx="2">
                  <c:v>Tunja</c:v>
                </c:pt>
                <c:pt idx="3">
                  <c:v>Manizales</c:v>
                </c:pt>
                <c:pt idx="4">
                  <c:v>Florencia</c:v>
                </c:pt>
                <c:pt idx="5">
                  <c:v>Yopal</c:v>
                </c:pt>
                <c:pt idx="6">
                  <c:v>Popayán</c:v>
                </c:pt>
                <c:pt idx="7">
                  <c:v>Valledupar</c:v>
                </c:pt>
                <c:pt idx="8">
                  <c:v>Quibdó</c:v>
                </c:pt>
                <c:pt idx="9">
                  <c:v>Montería</c:v>
                </c:pt>
                <c:pt idx="10">
                  <c:v>Neiva</c:v>
                </c:pt>
                <c:pt idx="11">
                  <c:v>S. Marta</c:v>
                </c:pt>
                <c:pt idx="12">
                  <c:v>Villavicencio</c:v>
                </c:pt>
                <c:pt idx="13">
                  <c:v>Pasto</c:v>
                </c:pt>
                <c:pt idx="14">
                  <c:v>Cúcuta</c:v>
                </c:pt>
                <c:pt idx="15">
                  <c:v>Armenia</c:v>
                </c:pt>
                <c:pt idx="16">
                  <c:v>Pereira</c:v>
                </c:pt>
                <c:pt idx="17">
                  <c:v>Bucaramanga</c:v>
                </c:pt>
                <c:pt idx="18">
                  <c:v>Sincelejo</c:v>
                </c:pt>
                <c:pt idx="19">
                  <c:v>Ibagué</c:v>
                </c:pt>
                <c:pt idx="20">
                  <c:v>Cali</c:v>
                </c:pt>
              </c:strCache>
            </c:strRef>
          </c:cat>
          <c:val>
            <c:numRef>
              <c:f>Fmla.!$E$129:$E$149</c:f>
              <c:numCache>
                <c:formatCode>0</c:formatCode>
                <c:ptCount val="21"/>
                <c:pt idx="0">
                  <c:v>271</c:v>
                </c:pt>
                <c:pt idx="1">
                  <c:v>445</c:v>
                </c:pt>
                <c:pt idx="2">
                  <c:v>338</c:v>
                </c:pt>
                <c:pt idx="3">
                  <c:v>304</c:v>
                </c:pt>
                <c:pt idx="4">
                  <c:v>566</c:v>
                </c:pt>
                <c:pt idx="5">
                  <c:v>389</c:v>
                </c:pt>
                <c:pt idx="6">
                  <c:v>229</c:v>
                </c:pt>
                <c:pt idx="7">
                  <c:v>261</c:v>
                </c:pt>
                <c:pt idx="8">
                  <c:v>371</c:v>
                </c:pt>
                <c:pt idx="9">
                  <c:v>342</c:v>
                </c:pt>
                <c:pt idx="10">
                  <c:v>297</c:v>
                </c:pt>
                <c:pt idx="11">
                  <c:v>217</c:v>
                </c:pt>
                <c:pt idx="12">
                  <c:v>278</c:v>
                </c:pt>
                <c:pt idx="13">
                  <c:v>188</c:v>
                </c:pt>
                <c:pt idx="14">
                  <c:v>352</c:v>
                </c:pt>
                <c:pt idx="15">
                  <c:v>258</c:v>
                </c:pt>
                <c:pt idx="16">
                  <c:v>358</c:v>
                </c:pt>
                <c:pt idx="17">
                  <c:v>304</c:v>
                </c:pt>
                <c:pt idx="18">
                  <c:v>778</c:v>
                </c:pt>
                <c:pt idx="19">
                  <c:v>285</c:v>
                </c:pt>
                <c:pt idx="20">
                  <c:v>251</c:v>
                </c:pt>
              </c:numCache>
            </c:numRef>
          </c:val>
        </c:ser>
        <c:dLbls>
          <c:showLegendKey val="0"/>
          <c:showVal val="1"/>
          <c:showCatName val="0"/>
          <c:showSerName val="0"/>
          <c:showPercent val="0"/>
          <c:showBubbleSize val="0"/>
        </c:dLbls>
        <c:gapWidth val="75"/>
        <c:axId val="117588480"/>
        <c:axId val="116977600"/>
      </c:barChart>
      <c:catAx>
        <c:axId val="117588480"/>
        <c:scaling>
          <c:orientation val="minMax"/>
        </c:scaling>
        <c:delete val="0"/>
        <c:axPos val="b"/>
        <c:numFmt formatCode="General" sourceLinked="0"/>
        <c:majorTickMark val="none"/>
        <c:minorTickMark val="none"/>
        <c:tickLblPos val="nextTo"/>
        <c:crossAx val="116977600"/>
        <c:crosses val="autoZero"/>
        <c:auto val="1"/>
        <c:lblAlgn val="ctr"/>
        <c:lblOffset val="100"/>
        <c:noMultiLvlLbl val="0"/>
      </c:catAx>
      <c:valAx>
        <c:axId val="116977600"/>
        <c:scaling>
          <c:orientation val="minMax"/>
        </c:scaling>
        <c:delete val="0"/>
        <c:axPos val="l"/>
        <c:numFmt formatCode="0" sourceLinked="1"/>
        <c:majorTickMark val="none"/>
        <c:minorTickMark val="none"/>
        <c:tickLblPos val="nextTo"/>
        <c:crossAx val="11758848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Laboral!$D$94</c:f>
              <c:strCache>
                <c:ptCount val="1"/>
                <c:pt idx="0">
                  <c:v>INGRESOS EFECTIVOS</c:v>
                </c:pt>
              </c:strCache>
            </c:strRef>
          </c:tx>
          <c:invertIfNegative val="0"/>
          <c:dPt>
            <c:idx val="15"/>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Laboral!$C$95:$C$121</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Laboral!$D$95:$D$121</c:f>
              <c:numCache>
                <c:formatCode>0</c:formatCode>
                <c:ptCount val="27"/>
                <c:pt idx="0">
                  <c:v>214</c:v>
                </c:pt>
                <c:pt idx="1">
                  <c:v>333</c:v>
                </c:pt>
                <c:pt idx="2">
                  <c:v>468</c:v>
                </c:pt>
                <c:pt idx="3">
                  <c:v>202</c:v>
                </c:pt>
                <c:pt idx="4">
                  <c:v>284</c:v>
                </c:pt>
                <c:pt idx="5">
                  <c:v>176</c:v>
                </c:pt>
                <c:pt idx="6">
                  <c:v>334</c:v>
                </c:pt>
                <c:pt idx="7">
                  <c:v>467</c:v>
                </c:pt>
                <c:pt idx="8">
                  <c:v>452</c:v>
                </c:pt>
                <c:pt idx="9">
                  <c:v>259</c:v>
                </c:pt>
                <c:pt idx="10">
                  <c:v>310</c:v>
                </c:pt>
                <c:pt idx="11">
                  <c:v>336</c:v>
                </c:pt>
                <c:pt idx="12">
                  <c:v>299</c:v>
                </c:pt>
                <c:pt idx="13">
                  <c:v>337</c:v>
                </c:pt>
                <c:pt idx="14">
                  <c:v>205</c:v>
                </c:pt>
                <c:pt idx="15">
                  <c:v>534</c:v>
                </c:pt>
                <c:pt idx="16">
                  <c:v>390</c:v>
                </c:pt>
                <c:pt idx="17">
                  <c:v>353</c:v>
                </c:pt>
                <c:pt idx="18">
                  <c:v>324</c:v>
                </c:pt>
                <c:pt idx="19">
                  <c:v>402</c:v>
                </c:pt>
                <c:pt idx="20">
                  <c:v>300</c:v>
                </c:pt>
                <c:pt idx="21">
                  <c:v>425</c:v>
                </c:pt>
                <c:pt idx="22">
                  <c:v>446</c:v>
                </c:pt>
                <c:pt idx="23">
                  <c:v>440</c:v>
                </c:pt>
                <c:pt idx="24">
                  <c:v>394</c:v>
                </c:pt>
                <c:pt idx="25">
                  <c:v>395</c:v>
                </c:pt>
                <c:pt idx="26">
                  <c:v>514</c:v>
                </c:pt>
              </c:numCache>
            </c:numRef>
          </c:val>
        </c:ser>
        <c:ser>
          <c:idx val="1"/>
          <c:order val="1"/>
          <c:tx>
            <c:strRef>
              <c:f>Laboral!$E$94</c:f>
              <c:strCache>
                <c:ptCount val="1"/>
                <c:pt idx="0">
                  <c:v>EGRESOS EFECTIVOS</c:v>
                </c:pt>
              </c:strCache>
            </c:strRef>
          </c:tx>
          <c:invertIfNegative val="0"/>
          <c:dPt>
            <c:idx val="15"/>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Laboral!$C$95:$C$121</c:f>
              <c:strCache>
                <c:ptCount val="27"/>
                <c:pt idx="0">
                  <c:v>Arauca</c:v>
                </c:pt>
                <c:pt idx="1">
                  <c:v>Barranquilla</c:v>
                </c:pt>
                <c:pt idx="2">
                  <c:v>Cartagena</c:v>
                </c:pt>
                <c:pt idx="3">
                  <c:v>Cartago</c:v>
                </c:pt>
                <c:pt idx="4">
                  <c:v>Tunja</c:v>
                </c:pt>
                <c:pt idx="5">
                  <c:v>Buenaventura</c:v>
                </c:pt>
                <c:pt idx="6">
                  <c:v>Buga</c:v>
                </c:pt>
                <c:pt idx="7">
                  <c:v>Manizales</c:v>
                </c:pt>
                <c:pt idx="8">
                  <c:v>Florencia</c:v>
                </c:pt>
                <c:pt idx="9">
                  <c:v>Yopal</c:v>
                </c:pt>
                <c:pt idx="10">
                  <c:v>Popayán</c:v>
                </c:pt>
                <c:pt idx="11">
                  <c:v>Valledupar</c:v>
                </c:pt>
                <c:pt idx="12">
                  <c:v>Quibdó</c:v>
                </c:pt>
                <c:pt idx="13">
                  <c:v>Montería</c:v>
                </c:pt>
                <c:pt idx="14">
                  <c:v>Riohacha</c:v>
                </c:pt>
                <c:pt idx="15">
                  <c:v>Neiva</c:v>
                </c:pt>
                <c:pt idx="16">
                  <c:v>S. Marta</c:v>
                </c:pt>
                <c:pt idx="17">
                  <c:v>Villavicencio</c:v>
                </c:pt>
                <c:pt idx="18">
                  <c:v>Pasto</c:v>
                </c:pt>
                <c:pt idx="19">
                  <c:v>Cúcuta</c:v>
                </c:pt>
                <c:pt idx="20">
                  <c:v>Armenia</c:v>
                </c:pt>
                <c:pt idx="21">
                  <c:v>Pereira</c:v>
                </c:pt>
                <c:pt idx="22">
                  <c:v>Bucaramanga</c:v>
                </c:pt>
                <c:pt idx="23">
                  <c:v>Sincelejo</c:v>
                </c:pt>
                <c:pt idx="24">
                  <c:v>Ibagué</c:v>
                </c:pt>
                <c:pt idx="25">
                  <c:v>Palmira</c:v>
                </c:pt>
                <c:pt idx="26">
                  <c:v>Cali</c:v>
                </c:pt>
              </c:strCache>
            </c:strRef>
          </c:cat>
          <c:val>
            <c:numRef>
              <c:f>Laboral!$E$95:$E$121</c:f>
              <c:numCache>
                <c:formatCode>0</c:formatCode>
                <c:ptCount val="27"/>
                <c:pt idx="0">
                  <c:v>128</c:v>
                </c:pt>
                <c:pt idx="1">
                  <c:v>274</c:v>
                </c:pt>
                <c:pt idx="2">
                  <c:v>347</c:v>
                </c:pt>
                <c:pt idx="3">
                  <c:v>117</c:v>
                </c:pt>
                <c:pt idx="4">
                  <c:v>237</c:v>
                </c:pt>
                <c:pt idx="5">
                  <c:v>118</c:v>
                </c:pt>
                <c:pt idx="6">
                  <c:v>230</c:v>
                </c:pt>
                <c:pt idx="7">
                  <c:v>297</c:v>
                </c:pt>
                <c:pt idx="8">
                  <c:v>433</c:v>
                </c:pt>
                <c:pt idx="9">
                  <c:v>206</c:v>
                </c:pt>
                <c:pt idx="10">
                  <c:v>225</c:v>
                </c:pt>
                <c:pt idx="11">
                  <c:v>263</c:v>
                </c:pt>
                <c:pt idx="12">
                  <c:v>328</c:v>
                </c:pt>
                <c:pt idx="13">
                  <c:v>252</c:v>
                </c:pt>
                <c:pt idx="14">
                  <c:v>141</c:v>
                </c:pt>
                <c:pt idx="15">
                  <c:v>465</c:v>
                </c:pt>
                <c:pt idx="16">
                  <c:v>263</c:v>
                </c:pt>
                <c:pt idx="17">
                  <c:v>230</c:v>
                </c:pt>
                <c:pt idx="18">
                  <c:v>222</c:v>
                </c:pt>
                <c:pt idx="19">
                  <c:v>252</c:v>
                </c:pt>
                <c:pt idx="20">
                  <c:v>213</c:v>
                </c:pt>
                <c:pt idx="21">
                  <c:v>245</c:v>
                </c:pt>
                <c:pt idx="22">
                  <c:v>314</c:v>
                </c:pt>
                <c:pt idx="23">
                  <c:v>291</c:v>
                </c:pt>
                <c:pt idx="24">
                  <c:v>280</c:v>
                </c:pt>
                <c:pt idx="25">
                  <c:v>243</c:v>
                </c:pt>
                <c:pt idx="26">
                  <c:v>383</c:v>
                </c:pt>
              </c:numCache>
            </c:numRef>
          </c:val>
        </c:ser>
        <c:dLbls>
          <c:showLegendKey val="0"/>
          <c:showVal val="1"/>
          <c:showCatName val="0"/>
          <c:showSerName val="0"/>
          <c:showPercent val="0"/>
          <c:showBubbleSize val="0"/>
        </c:dLbls>
        <c:gapWidth val="75"/>
        <c:axId val="117837824"/>
        <c:axId val="116979904"/>
      </c:barChart>
      <c:catAx>
        <c:axId val="117837824"/>
        <c:scaling>
          <c:orientation val="minMax"/>
        </c:scaling>
        <c:delete val="0"/>
        <c:axPos val="b"/>
        <c:numFmt formatCode="General" sourceLinked="0"/>
        <c:majorTickMark val="none"/>
        <c:minorTickMark val="none"/>
        <c:tickLblPos val="nextTo"/>
        <c:crossAx val="116979904"/>
        <c:crosses val="autoZero"/>
        <c:auto val="1"/>
        <c:lblAlgn val="ctr"/>
        <c:lblOffset val="100"/>
        <c:noMultiLvlLbl val="0"/>
      </c:catAx>
      <c:valAx>
        <c:axId val="116979904"/>
        <c:scaling>
          <c:orientation val="minMax"/>
        </c:scaling>
        <c:delete val="0"/>
        <c:axPos val="l"/>
        <c:numFmt formatCode="0" sourceLinked="1"/>
        <c:majorTickMark val="none"/>
        <c:minorTickMark val="none"/>
        <c:tickLblPos val="nextTo"/>
        <c:crossAx val="11783782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PqCCM!$E$39</c:f>
              <c:strCache>
                <c:ptCount val="1"/>
                <c:pt idx="0">
                  <c:v>EGRESOS EFECTIVOS</c:v>
                </c:pt>
              </c:strCache>
            </c:strRef>
          </c:tx>
          <c:invertIfNegative val="0"/>
          <c:dPt>
            <c:idx val="8"/>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PqCCM!$C$40:$C$58</c:f>
              <c:strCache>
                <c:ptCount val="19"/>
                <c:pt idx="0">
                  <c:v>Sabanalarga</c:v>
                </c:pt>
                <c:pt idx="1">
                  <c:v>Cartagena</c:v>
                </c:pt>
                <c:pt idx="2">
                  <c:v>Tunja</c:v>
                </c:pt>
                <c:pt idx="3">
                  <c:v>Buenaventura</c:v>
                </c:pt>
                <c:pt idx="4">
                  <c:v>Popayán</c:v>
                </c:pt>
                <c:pt idx="5">
                  <c:v>Valledupar</c:v>
                </c:pt>
                <c:pt idx="6">
                  <c:v>Montería</c:v>
                </c:pt>
                <c:pt idx="7">
                  <c:v>Riohacha</c:v>
                </c:pt>
                <c:pt idx="8">
                  <c:v>Neiva</c:v>
                </c:pt>
                <c:pt idx="9">
                  <c:v>S. Marta</c:v>
                </c:pt>
                <c:pt idx="10">
                  <c:v>Villavicencio</c:v>
                </c:pt>
                <c:pt idx="11">
                  <c:v>Pasto</c:v>
                </c:pt>
                <c:pt idx="12">
                  <c:v>Cúcuta</c:v>
                </c:pt>
                <c:pt idx="13">
                  <c:v>Pereira</c:v>
                </c:pt>
                <c:pt idx="14">
                  <c:v>Bucaramanga</c:v>
                </c:pt>
                <c:pt idx="15">
                  <c:v>Sincelejo</c:v>
                </c:pt>
                <c:pt idx="16">
                  <c:v>Ibagué</c:v>
                </c:pt>
                <c:pt idx="17">
                  <c:v>Cali</c:v>
                </c:pt>
                <c:pt idx="18">
                  <c:v>Palmira</c:v>
                </c:pt>
              </c:strCache>
            </c:strRef>
          </c:cat>
          <c:val>
            <c:numRef>
              <c:f>PqCCM!$E$40:$E$58</c:f>
              <c:numCache>
                <c:formatCode>0</c:formatCode>
                <c:ptCount val="19"/>
                <c:pt idx="0">
                  <c:v>364</c:v>
                </c:pt>
                <c:pt idx="1">
                  <c:v>463</c:v>
                </c:pt>
                <c:pt idx="2">
                  <c:v>1158</c:v>
                </c:pt>
                <c:pt idx="3">
                  <c:v>132</c:v>
                </c:pt>
                <c:pt idx="4">
                  <c:v>364</c:v>
                </c:pt>
                <c:pt idx="5">
                  <c:v>884</c:v>
                </c:pt>
                <c:pt idx="6">
                  <c:v>1056</c:v>
                </c:pt>
                <c:pt idx="7">
                  <c:v>513</c:v>
                </c:pt>
                <c:pt idx="8">
                  <c:v>609</c:v>
                </c:pt>
                <c:pt idx="9">
                  <c:v>1338</c:v>
                </c:pt>
                <c:pt idx="10">
                  <c:v>617</c:v>
                </c:pt>
                <c:pt idx="11">
                  <c:v>551</c:v>
                </c:pt>
                <c:pt idx="12">
                  <c:v>893</c:v>
                </c:pt>
                <c:pt idx="13">
                  <c:v>526</c:v>
                </c:pt>
                <c:pt idx="14">
                  <c:v>174</c:v>
                </c:pt>
                <c:pt idx="15">
                  <c:v>810</c:v>
                </c:pt>
                <c:pt idx="16">
                  <c:v>804</c:v>
                </c:pt>
                <c:pt idx="17">
                  <c:v>503</c:v>
                </c:pt>
                <c:pt idx="18">
                  <c:v>459</c:v>
                </c:pt>
              </c:numCache>
            </c:numRef>
          </c:val>
        </c:ser>
        <c:dLbls>
          <c:showLegendKey val="0"/>
          <c:showVal val="1"/>
          <c:showCatName val="0"/>
          <c:showSerName val="0"/>
          <c:showPercent val="0"/>
          <c:showBubbleSize val="0"/>
        </c:dLbls>
        <c:gapWidth val="75"/>
        <c:axId val="117839872"/>
        <c:axId val="117817920"/>
      </c:barChart>
      <c:catAx>
        <c:axId val="117839872"/>
        <c:scaling>
          <c:orientation val="minMax"/>
        </c:scaling>
        <c:delete val="0"/>
        <c:axPos val="b"/>
        <c:numFmt formatCode="General" sourceLinked="0"/>
        <c:majorTickMark val="none"/>
        <c:minorTickMark val="none"/>
        <c:tickLblPos val="nextTo"/>
        <c:crossAx val="117817920"/>
        <c:crosses val="autoZero"/>
        <c:auto val="1"/>
        <c:lblAlgn val="ctr"/>
        <c:lblOffset val="100"/>
        <c:noMultiLvlLbl val="0"/>
      </c:catAx>
      <c:valAx>
        <c:axId val="117817920"/>
        <c:scaling>
          <c:orientation val="minMax"/>
        </c:scaling>
        <c:delete val="0"/>
        <c:axPos val="l"/>
        <c:numFmt formatCode="0" sourceLinked="1"/>
        <c:majorTickMark val="none"/>
        <c:minorTickMark val="none"/>
        <c:tickLblPos val="nextTo"/>
        <c:crossAx val="11783987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65102041445756E-2"/>
          <c:y val="6.6362035693659935E-2"/>
          <c:w val="0.93623348785279625"/>
          <c:h val="0.74322117235345586"/>
        </c:manualLayout>
      </c:layout>
      <c:lineChart>
        <c:grouping val="standard"/>
        <c:varyColors val="0"/>
        <c:ser>
          <c:idx val="0"/>
          <c:order val="0"/>
          <c:tx>
            <c:strRef>
              <c:f>consol!$C$7</c:f>
              <c:strCache>
                <c:ptCount val="1"/>
                <c:pt idx="0">
                  <c:v>2017</c:v>
                </c:pt>
              </c:strCache>
            </c:strRef>
          </c:tx>
          <c:marker>
            <c:symbol val="none"/>
          </c:marker>
          <c:dLbls>
            <c:dLbl>
              <c:idx val="0"/>
              <c:layout>
                <c:manualLayout>
                  <c:x val="-2.3501762632197422E-2"/>
                  <c:y val="1.9999999999999917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3501762632197415E-2"/>
                  <c:y val="2.4444444444444446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6635454351989784E-2"/>
                  <c:y val="5.2903807417632724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6635454351989815E-2"/>
                  <c:y val="2.4444475746435095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2.3501762632197474E-2"/>
                  <c:y val="3.5778175313059032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3.6036036036036036E-2"/>
                  <c:y val="-2.1466905187835509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335683509596611E-2"/>
                  <c:y val="1.6696481812760882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1335683509596556E-2"/>
                  <c:y val="3.5778175313059032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3501762632197474E-2"/>
                  <c:y val="1.9081693500298064E-2"/>
                </c:manualLayout>
              </c:layout>
              <c:showLegendKey val="0"/>
              <c:showVal val="1"/>
              <c:showCatName val="0"/>
              <c:showSerName val="0"/>
              <c:showPercent val="0"/>
              <c:showBubbleSize val="0"/>
              <c:extLst>
                <c:ext xmlns:c15="http://schemas.microsoft.com/office/drawing/2012/chart" uri="{CE6537A1-D6FC-4f65-9D91-7224C49458BB}"/>
              </c:extLst>
            </c:dLbl>
            <c:dLbl>
              <c:idx val="9"/>
              <c:layout>
                <c:manualLayout>
                  <c:x val="-2.3501762632197529E-2"/>
                  <c:y val="3.1007751937984582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3501762632197415E-2"/>
                  <c:y val="2.38521168753726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2.3501762632197415E-2"/>
                  <c:y val="2.1466905187835332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8801410105757931E-2"/>
                  <c:y val="2.3852116875372777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1.723474929911082E-2"/>
                  <c:y val="2.8571428571428484E-2"/>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8202115158637013E-2"/>
                  <c:y val="-1.4311270125223614E-2"/>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2.5068546807677356E-2"/>
                  <c:y val="1.904761904761895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consol!$B$8:$B$24</c:f>
              <c:strCache>
                <c:ptCount val="17"/>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strCache>
            </c:strRef>
          </c:cat>
          <c:val>
            <c:numRef>
              <c:f>consol!$C$8:$C$24</c:f>
              <c:numCache>
                <c:formatCode>0%</c:formatCode>
                <c:ptCount val="17"/>
                <c:pt idx="0">
                  <c:v>0.81</c:v>
                </c:pt>
                <c:pt idx="1">
                  <c:v>0.77</c:v>
                </c:pt>
                <c:pt idx="2">
                  <c:v>1.28</c:v>
                </c:pt>
                <c:pt idx="3">
                  <c:v>1.02</c:v>
                </c:pt>
                <c:pt idx="4">
                  <c:v>1.25</c:v>
                </c:pt>
                <c:pt idx="5">
                  <c:v>1.19</c:v>
                </c:pt>
                <c:pt idx="6">
                  <c:v>0.66</c:v>
                </c:pt>
                <c:pt idx="7">
                  <c:v>1</c:v>
                </c:pt>
                <c:pt idx="8">
                  <c:v>0.61</c:v>
                </c:pt>
                <c:pt idx="9">
                  <c:v>0.98</c:v>
                </c:pt>
                <c:pt idx="10">
                  <c:v>0.88</c:v>
                </c:pt>
                <c:pt idx="11">
                  <c:v>0.88</c:v>
                </c:pt>
                <c:pt idx="12">
                  <c:v>0.75</c:v>
                </c:pt>
                <c:pt idx="13">
                  <c:v>0.86</c:v>
                </c:pt>
                <c:pt idx="14">
                  <c:v>0.93</c:v>
                </c:pt>
                <c:pt idx="15">
                  <c:v>0.75</c:v>
                </c:pt>
              </c:numCache>
            </c:numRef>
          </c:val>
          <c:smooth val="0"/>
        </c:ser>
        <c:ser>
          <c:idx val="1"/>
          <c:order val="1"/>
          <c:tx>
            <c:strRef>
              <c:f>consol!$D$7</c:f>
              <c:strCache>
                <c:ptCount val="1"/>
                <c:pt idx="0">
                  <c:v>Neiva 2017</c:v>
                </c:pt>
              </c:strCache>
            </c:strRef>
          </c:tx>
          <c:marker>
            <c:symbol val="none"/>
          </c:marker>
          <c:dLbls>
            <c:dLbl>
              <c:idx val="7"/>
              <c:layout>
                <c:manualLayout>
                  <c:x val="-2.9768899334116725E-2"/>
                  <c:y val="-1.431127012522361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2.6635330983157072E-2"/>
                  <c:y val="1.6696481812760882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1.4101057579318449E-2"/>
                  <c:y val="-1.6696481812760882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1.7234625930278104E-2"/>
                  <c:y val="2.862254025044722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consol!$B$8:$B$24</c:f>
              <c:strCache>
                <c:ptCount val="17"/>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strCache>
            </c:strRef>
          </c:cat>
          <c:val>
            <c:numRef>
              <c:f>consol!$D$8:$D$24</c:f>
              <c:numCache>
                <c:formatCode>General</c:formatCode>
                <c:ptCount val="17"/>
                <c:pt idx="7" formatCode="0%">
                  <c:v>1.21</c:v>
                </c:pt>
                <c:pt idx="8" formatCode="0%">
                  <c:v>0.93</c:v>
                </c:pt>
                <c:pt idx="9" formatCode="0%">
                  <c:v>1.61</c:v>
                </c:pt>
                <c:pt idx="12" formatCode="0%">
                  <c:v>0.97</c:v>
                </c:pt>
                <c:pt idx="13" formatCode="0%">
                  <c:v>0.86</c:v>
                </c:pt>
              </c:numCache>
            </c:numRef>
          </c:val>
          <c:smooth val="0"/>
        </c:ser>
        <c:ser>
          <c:idx val="2"/>
          <c:order val="2"/>
          <c:tx>
            <c:strRef>
              <c:f>consol!$E$7</c:f>
              <c:strCache>
                <c:ptCount val="1"/>
                <c:pt idx="0">
                  <c:v>2018</c:v>
                </c:pt>
              </c:strCache>
            </c:strRef>
          </c:tx>
          <c:marker>
            <c:symbol val="none"/>
          </c:marker>
          <c:dLbls>
            <c:dLbl>
              <c:idx val="0"/>
              <c:layout>
                <c:manualLayout>
                  <c:x val="-2.5068546807677249E-2"/>
                  <c:y val="-1.5555555555555555E-2"/>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2.5068546807677256E-2"/>
                  <c:y val="-5.5555555555555552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2.9768899334116725E-2"/>
                  <c:y val="-5.0681804309345053E-2"/>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5068670176509985E-2"/>
                  <c:y val="-2.8888857586898239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3.7602820211515918E-2"/>
                  <c:y val="-1.908169350029815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2.6635330983157072E-2"/>
                  <c:y val="-1.4311270125223614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3.1335683509596556E-2"/>
                  <c:y val="-2.6237328562909959E-2"/>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3.2902591053909094E-2"/>
                  <c:y val="1.4311270125223614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3.4469251860556264E-2"/>
                  <c:y val="-2.3852116875372777E-2"/>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2.1934978456717588E-2"/>
                  <c:y val="-1.4311270125223614E-2"/>
                </c:manualLayout>
              </c:layout>
              <c:showLegendKey val="0"/>
              <c:showVal val="1"/>
              <c:showCatName val="0"/>
              <c:showSerName val="0"/>
              <c:showPercent val="0"/>
              <c:showBubbleSize val="0"/>
              <c:extLst>
                <c:ext xmlns:c15="http://schemas.microsoft.com/office/drawing/2012/chart" uri="{CE6537A1-D6FC-4f65-9D91-7224C49458BB}"/>
              </c:extLst>
            </c:dLbl>
            <c:dLbl>
              <c:idx val="11"/>
              <c:layout>
                <c:manualLayout>
                  <c:x val="-2.0368194281237876E-2"/>
                  <c:y val="-2.1466905187835419E-2"/>
                </c:manualLayout>
              </c:layout>
              <c:showLegendKey val="0"/>
              <c:showVal val="1"/>
              <c:showCatName val="0"/>
              <c:showSerName val="0"/>
              <c:showPercent val="0"/>
              <c:showBubbleSize val="0"/>
              <c:extLst>
                <c:ext xmlns:c15="http://schemas.microsoft.com/office/drawing/2012/chart" uri="{CE6537A1-D6FC-4f65-9D91-7224C49458BB}"/>
              </c:extLst>
            </c:dLbl>
            <c:dLbl>
              <c:idx val="12"/>
              <c:layout>
                <c:manualLayout>
                  <c:x val="-2.6635330983157186E-2"/>
                  <c:y val="-2.1466905187835419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2.1934978456717703E-2"/>
                  <c:y val="-2.6237328562910046E-2"/>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2.1935101825550186E-2"/>
                  <c:y val="1.6696294000816982E-2"/>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2.8202115158637013E-2"/>
                  <c:y val="-1.9047619047619049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b="1">
                    <a:solidFill>
                      <a:srgbClr val="FF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consol!$B$8:$B$24</c:f>
              <c:strCache>
                <c:ptCount val="17"/>
                <c:pt idx="0">
                  <c:v>Disciplinario</c:v>
                </c:pt>
                <c:pt idx="1">
                  <c:v>Trib. Admin.</c:v>
                </c:pt>
                <c:pt idx="2">
                  <c:v>Tri. Sup. CFL</c:v>
                </c:pt>
                <c:pt idx="3">
                  <c:v>Tri. Sup. Penal</c:v>
                </c:pt>
                <c:pt idx="4">
                  <c:v>Juzg. Admin.</c:v>
                </c:pt>
                <c:pt idx="5">
                  <c:v>Juzg. Ej. Penas MS</c:v>
                </c:pt>
                <c:pt idx="6">
                  <c:v>Juzg. Penal Espec.</c:v>
                </c:pt>
                <c:pt idx="7">
                  <c:v>Juzg. Penal Circuito</c:v>
                </c:pt>
                <c:pt idx="8">
                  <c:v>J. Penal Mcp. Conoc.</c:v>
                </c:pt>
                <c:pt idx="9">
                  <c:v>J. Penal Mcp. Gtías.</c:v>
                </c:pt>
                <c:pt idx="10">
                  <c:v>J. R. P. Adoles. Cto.</c:v>
                </c:pt>
                <c:pt idx="11">
                  <c:v>J. R. P. Adoles. Mcp.</c:v>
                </c:pt>
                <c:pt idx="12">
                  <c:v>Juzg. Civil Cto.</c:v>
                </c:pt>
                <c:pt idx="13">
                  <c:v>Juzg. Civil Mcp.</c:v>
                </c:pt>
                <c:pt idx="14">
                  <c:v>Juzg. Familia</c:v>
                </c:pt>
                <c:pt idx="15">
                  <c:v>Juzg. Laborales</c:v>
                </c:pt>
                <c:pt idx="16">
                  <c:v>Juzg. Extinc. Dom.</c:v>
                </c:pt>
              </c:strCache>
            </c:strRef>
          </c:cat>
          <c:val>
            <c:numRef>
              <c:f>consol!$E$8:$E$24</c:f>
              <c:numCache>
                <c:formatCode>0%</c:formatCode>
                <c:ptCount val="17"/>
                <c:pt idx="0">
                  <c:v>1.7</c:v>
                </c:pt>
                <c:pt idx="1">
                  <c:v>1</c:v>
                </c:pt>
                <c:pt idx="2">
                  <c:v>1.1399999999999999</c:v>
                </c:pt>
                <c:pt idx="3">
                  <c:v>1.01</c:v>
                </c:pt>
                <c:pt idx="4">
                  <c:v>1.36</c:v>
                </c:pt>
                <c:pt idx="5">
                  <c:v>3.08</c:v>
                </c:pt>
                <c:pt idx="6">
                  <c:v>0.99</c:v>
                </c:pt>
                <c:pt idx="7">
                  <c:v>1.1599999999999999</c:v>
                </c:pt>
                <c:pt idx="8">
                  <c:v>1.1599999999999999</c:v>
                </c:pt>
                <c:pt idx="9">
                  <c:v>1.62</c:v>
                </c:pt>
                <c:pt idx="10">
                  <c:v>1.27</c:v>
                </c:pt>
                <c:pt idx="11">
                  <c:v>1.04</c:v>
                </c:pt>
                <c:pt idx="12">
                  <c:v>1.17</c:v>
                </c:pt>
                <c:pt idx="13">
                  <c:v>1.07</c:v>
                </c:pt>
                <c:pt idx="14">
                  <c:v>0.88</c:v>
                </c:pt>
                <c:pt idx="15">
                  <c:v>1.8</c:v>
                </c:pt>
                <c:pt idx="16">
                  <c:v>1.96</c:v>
                </c:pt>
              </c:numCache>
            </c:numRef>
          </c:val>
          <c:smooth val="0"/>
        </c:ser>
        <c:dLbls>
          <c:showLegendKey val="0"/>
          <c:showVal val="1"/>
          <c:showCatName val="0"/>
          <c:showSerName val="0"/>
          <c:showPercent val="0"/>
          <c:showBubbleSize val="0"/>
        </c:dLbls>
        <c:marker val="1"/>
        <c:smooth val="0"/>
        <c:axId val="118321152"/>
        <c:axId val="117819648"/>
      </c:lineChart>
      <c:catAx>
        <c:axId val="118321152"/>
        <c:scaling>
          <c:orientation val="minMax"/>
        </c:scaling>
        <c:delete val="0"/>
        <c:axPos val="b"/>
        <c:numFmt formatCode="General" sourceLinked="0"/>
        <c:majorTickMark val="none"/>
        <c:minorTickMark val="none"/>
        <c:tickLblPos val="nextTo"/>
        <c:crossAx val="117819648"/>
        <c:crosses val="autoZero"/>
        <c:auto val="1"/>
        <c:lblAlgn val="ctr"/>
        <c:lblOffset val="100"/>
        <c:noMultiLvlLbl val="0"/>
      </c:catAx>
      <c:valAx>
        <c:axId val="117819648"/>
        <c:scaling>
          <c:orientation val="minMax"/>
        </c:scaling>
        <c:delete val="1"/>
        <c:axPos val="l"/>
        <c:numFmt formatCode="0%" sourceLinked="1"/>
        <c:majorTickMark val="none"/>
        <c:minorTickMark val="none"/>
        <c:tickLblPos val="nextTo"/>
        <c:crossAx val="11832115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'T-Admv.'!$C$47</c:f>
              <c:strCache>
                <c:ptCount val="1"/>
                <c:pt idx="0">
                  <c:v>INGRESOS EFECTIVOS</c:v>
                </c:pt>
              </c:strCache>
            </c:strRef>
          </c:tx>
          <c:invertIfNegative val="0"/>
          <c:dPt>
            <c:idx val="11"/>
            <c:invertIfNegative val="0"/>
            <c:bubble3D val="0"/>
            <c:spPr>
              <a:solidFill>
                <a:srgbClr val="00B050"/>
              </a:solidFill>
            </c:spPr>
          </c:dPt>
          <c:dLbls>
            <c:dLbl>
              <c:idx val="0"/>
              <c:layout>
                <c:manualLayout>
                  <c:x val="-3.6479708162334783E-3"/>
                  <c:y val="-1.172381873544287E-16"/>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'T-Admv.'!$B$48:$B$69</c:f>
              <c:strCache>
                <c:ptCount val="22"/>
                <c:pt idx="0">
                  <c:v>Arauca</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'T-Admv.'!$C$48:$C$69</c:f>
              <c:numCache>
                <c:formatCode>0</c:formatCode>
                <c:ptCount val="22"/>
                <c:pt idx="0">
                  <c:v>98</c:v>
                </c:pt>
                <c:pt idx="1">
                  <c:v>336</c:v>
                </c:pt>
                <c:pt idx="2">
                  <c:v>461</c:v>
                </c:pt>
                <c:pt idx="3">
                  <c:v>313</c:v>
                </c:pt>
                <c:pt idx="4">
                  <c:v>295</c:v>
                </c:pt>
                <c:pt idx="5">
                  <c:v>215</c:v>
                </c:pt>
                <c:pt idx="6">
                  <c:v>261</c:v>
                </c:pt>
                <c:pt idx="7">
                  <c:v>592</c:v>
                </c:pt>
                <c:pt idx="8">
                  <c:v>202</c:v>
                </c:pt>
                <c:pt idx="9">
                  <c:v>332</c:v>
                </c:pt>
                <c:pt idx="10">
                  <c:v>161</c:v>
                </c:pt>
                <c:pt idx="11">
                  <c:v>348</c:v>
                </c:pt>
                <c:pt idx="12">
                  <c:v>266</c:v>
                </c:pt>
                <c:pt idx="13">
                  <c:v>356</c:v>
                </c:pt>
                <c:pt idx="14">
                  <c:v>356</c:v>
                </c:pt>
                <c:pt idx="15">
                  <c:v>436</c:v>
                </c:pt>
                <c:pt idx="16">
                  <c:v>270</c:v>
                </c:pt>
                <c:pt idx="17">
                  <c:v>434</c:v>
                </c:pt>
                <c:pt idx="18">
                  <c:v>552</c:v>
                </c:pt>
                <c:pt idx="19">
                  <c:v>271</c:v>
                </c:pt>
                <c:pt idx="20">
                  <c:v>334</c:v>
                </c:pt>
                <c:pt idx="21">
                  <c:v>328</c:v>
                </c:pt>
              </c:numCache>
            </c:numRef>
          </c:val>
        </c:ser>
        <c:ser>
          <c:idx val="1"/>
          <c:order val="1"/>
          <c:tx>
            <c:strRef>
              <c:f>'T-Admv.'!$D$47</c:f>
              <c:strCache>
                <c:ptCount val="1"/>
                <c:pt idx="0">
                  <c:v>EGRESOS EFECTIVOS</c:v>
                </c:pt>
              </c:strCache>
            </c:strRef>
          </c:tx>
          <c:invertIfNegative val="0"/>
          <c:dPt>
            <c:idx val="11"/>
            <c:invertIfNegative val="0"/>
            <c:bubble3D val="0"/>
            <c:spPr>
              <a:solidFill>
                <a:srgbClr val="FFC000"/>
              </a:solidFill>
            </c:spPr>
          </c:dPt>
          <c:dLbls>
            <c:dLbl>
              <c:idx val="0"/>
              <c:layout>
                <c:manualLayout>
                  <c:x val="7.2959416324669402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'T-Admv.'!$B$48:$B$69</c:f>
              <c:strCache>
                <c:ptCount val="22"/>
                <c:pt idx="0">
                  <c:v>Arauca</c:v>
                </c:pt>
                <c:pt idx="1">
                  <c:v>Barranquilla</c:v>
                </c:pt>
                <c:pt idx="2">
                  <c:v>Cartagena</c:v>
                </c:pt>
                <c:pt idx="3">
                  <c:v>Tunja</c:v>
                </c:pt>
                <c:pt idx="4">
                  <c:v>Manizales</c:v>
                </c:pt>
                <c:pt idx="5">
                  <c:v>Florencia</c:v>
                </c:pt>
                <c:pt idx="6">
                  <c:v>Popayán</c:v>
                </c:pt>
                <c:pt idx="7">
                  <c:v>Valledupar</c:v>
                </c:pt>
                <c:pt idx="8">
                  <c:v>Quibdó</c:v>
                </c:pt>
                <c:pt idx="9">
                  <c:v>Montería</c:v>
                </c:pt>
                <c:pt idx="10">
                  <c:v>Riohacha</c:v>
                </c:pt>
                <c:pt idx="11">
                  <c:v>Neiva</c:v>
                </c:pt>
                <c:pt idx="12">
                  <c:v>S. Marta</c:v>
                </c:pt>
                <c:pt idx="13">
                  <c:v>Villavicencio</c:v>
                </c:pt>
                <c:pt idx="14">
                  <c:v>Pasto</c:v>
                </c:pt>
                <c:pt idx="15">
                  <c:v>Cúcuta</c:v>
                </c:pt>
                <c:pt idx="16">
                  <c:v>Armenia</c:v>
                </c:pt>
                <c:pt idx="17">
                  <c:v>Pereira</c:v>
                </c:pt>
                <c:pt idx="18">
                  <c:v>Bucaramanga</c:v>
                </c:pt>
                <c:pt idx="19">
                  <c:v>Sincelejo</c:v>
                </c:pt>
                <c:pt idx="20">
                  <c:v>Ibagué</c:v>
                </c:pt>
                <c:pt idx="21">
                  <c:v>Cali</c:v>
                </c:pt>
              </c:strCache>
            </c:strRef>
          </c:cat>
          <c:val>
            <c:numRef>
              <c:f>'T-Admv.'!$D$48:$D$69</c:f>
              <c:numCache>
                <c:formatCode>0</c:formatCode>
                <c:ptCount val="22"/>
                <c:pt idx="0">
                  <c:v>101</c:v>
                </c:pt>
                <c:pt idx="1">
                  <c:v>264</c:v>
                </c:pt>
                <c:pt idx="2">
                  <c:v>265</c:v>
                </c:pt>
                <c:pt idx="3">
                  <c:v>265</c:v>
                </c:pt>
                <c:pt idx="4">
                  <c:v>161</c:v>
                </c:pt>
                <c:pt idx="5">
                  <c:v>173</c:v>
                </c:pt>
                <c:pt idx="6">
                  <c:v>179</c:v>
                </c:pt>
                <c:pt idx="7">
                  <c:v>460</c:v>
                </c:pt>
                <c:pt idx="8">
                  <c:v>138</c:v>
                </c:pt>
                <c:pt idx="9">
                  <c:v>211</c:v>
                </c:pt>
                <c:pt idx="10">
                  <c:v>142</c:v>
                </c:pt>
                <c:pt idx="11">
                  <c:v>248</c:v>
                </c:pt>
                <c:pt idx="12">
                  <c:v>196</c:v>
                </c:pt>
                <c:pt idx="13">
                  <c:v>202</c:v>
                </c:pt>
                <c:pt idx="14">
                  <c:v>239</c:v>
                </c:pt>
                <c:pt idx="15">
                  <c:v>547</c:v>
                </c:pt>
                <c:pt idx="16">
                  <c:v>286</c:v>
                </c:pt>
                <c:pt idx="17">
                  <c:v>417</c:v>
                </c:pt>
                <c:pt idx="18">
                  <c:v>386</c:v>
                </c:pt>
                <c:pt idx="19">
                  <c:v>190</c:v>
                </c:pt>
                <c:pt idx="20">
                  <c:v>243</c:v>
                </c:pt>
                <c:pt idx="21">
                  <c:v>256</c:v>
                </c:pt>
              </c:numCache>
            </c:numRef>
          </c:val>
        </c:ser>
        <c:dLbls>
          <c:showLegendKey val="0"/>
          <c:showVal val="1"/>
          <c:showCatName val="0"/>
          <c:showSerName val="0"/>
          <c:showPercent val="0"/>
          <c:showBubbleSize val="0"/>
        </c:dLbls>
        <c:gapWidth val="75"/>
        <c:axId val="85190144"/>
        <c:axId val="115286016"/>
      </c:barChart>
      <c:catAx>
        <c:axId val="85190144"/>
        <c:scaling>
          <c:orientation val="minMax"/>
        </c:scaling>
        <c:delete val="0"/>
        <c:axPos val="b"/>
        <c:numFmt formatCode="General" sourceLinked="0"/>
        <c:majorTickMark val="none"/>
        <c:minorTickMark val="none"/>
        <c:tickLblPos val="nextTo"/>
        <c:crossAx val="115286016"/>
        <c:crosses val="autoZero"/>
        <c:auto val="1"/>
        <c:lblAlgn val="ctr"/>
        <c:lblOffset val="100"/>
        <c:noMultiLvlLbl val="0"/>
      </c:catAx>
      <c:valAx>
        <c:axId val="115286016"/>
        <c:scaling>
          <c:orientation val="minMax"/>
        </c:scaling>
        <c:delete val="0"/>
        <c:axPos val="l"/>
        <c:numFmt formatCode="0" sourceLinked="1"/>
        <c:majorTickMark val="none"/>
        <c:minorTickMark val="none"/>
        <c:tickLblPos val="nextTo"/>
        <c:crossAx val="85190144"/>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'J-Admv.'!$C$53</c:f>
              <c:strCache>
                <c:ptCount val="1"/>
                <c:pt idx="0">
                  <c:v>INGRESOS EFECTIVOS</c:v>
                </c:pt>
              </c:strCache>
            </c:strRef>
          </c:tx>
          <c:invertIfNegative val="0"/>
          <c:dPt>
            <c:idx val="14"/>
            <c:invertIfNegative val="0"/>
            <c:bubble3D val="0"/>
            <c:spPr>
              <a:solidFill>
                <a:srgbClr val="00B050"/>
              </a:solidFill>
            </c:spPr>
          </c:dPt>
          <c:dLbls>
            <c:dLbl>
              <c:idx val="14"/>
              <c:layout>
                <c:manualLayout>
                  <c:x val="-1.2222081031699194E-16"/>
                  <c:y val="8.1135885358614226E-3"/>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8.3333333333333332E-3"/>
                  <c:y val="-2.7047424670335386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'J-Admv.'!$B$54:$B$78</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'J-Admv.'!$C$54:$C$78</c:f>
              <c:numCache>
                <c:formatCode>0</c:formatCode>
                <c:ptCount val="25"/>
                <c:pt idx="0">
                  <c:v>345</c:v>
                </c:pt>
                <c:pt idx="1">
                  <c:v>408</c:v>
                </c:pt>
                <c:pt idx="2">
                  <c:v>233</c:v>
                </c:pt>
                <c:pt idx="3">
                  <c:v>396</c:v>
                </c:pt>
                <c:pt idx="4">
                  <c:v>190</c:v>
                </c:pt>
                <c:pt idx="5">
                  <c:v>294</c:v>
                </c:pt>
                <c:pt idx="6">
                  <c:v>453</c:v>
                </c:pt>
                <c:pt idx="7">
                  <c:v>648</c:v>
                </c:pt>
                <c:pt idx="8">
                  <c:v>351</c:v>
                </c:pt>
                <c:pt idx="9">
                  <c:v>334</c:v>
                </c:pt>
                <c:pt idx="10">
                  <c:v>452</c:v>
                </c:pt>
                <c:pt idx="11">
                  <c:v>331</c:v>
                </c:pt>
                <c:pt idx="12">
                  <c:v>442</c:v>
                </c:pt>
                <c:pt idx="13">
                  <c:v>277</c:v>
                </c:pt>
                <c:pt idx="14">
                  <c:v>357</c:v>
                </c:pt>
                <c:pt idx="15">
                  <c:v>311</c:v>
                </c:pt>
                <c:pt idx="16">
                  <c:v>353</c:v>
                </c:pt>
                <c:pt idx="17">
                  <c:v>193</c:v>
                </c:pt>
                <c:pt idx="18">
                  <c:v>440</c:v>
                </c:pt>
                <c:pt idx="19">
                  <c:v>347</c:v>
                </c:pt>
                <c:pt idx="20">
                  <c:v>315</c:v>
                </c:pt>
                <c:pt idx="21">
                  <c:v>362</c:v>
                </c:pt>
                <c:pt idx="22">
                  <c:v>337</c:v>
                </c:pt>
                <c:pt idx="23">
                  <c:v>348</c:v>
                </c:pt>
                <c:pt idx="24">
                  <c:v>241</c:v>
                </c:pt>
              </c:numCache>
            </c:numRef>
          </c:val>
        </c:ser>
        <c:ser>
          <c:idx val="1"/>
          <c:order val="1"/>
          <c:tx>
            <c:strRef>
              <c:f>'J-Admv.'!$D$53</c:f>
              <c:strCache>
                <c:ptCount val="1"/>
                <c:pt idx="0">
                  <c:v>EGRESOS EFECTIVOS</c:v>
                </c:pt>
              </c:strCache>
            </c:strRef>
          </c:tx>
          <c:invertIfNegative val="0"/>
          <c:dPt>
            <c:idx val="14"/>
            <c:invertIfNegative val="0"/>
            <c:bubble3D val="0"/>
            <c:spPr>
              <a:solidFill>
                <a:srgbClr val="FFC000"/>
              </a:solidFill>
            </c:spPr>
          </c:dPt>
          <c:dLbls>
            <c:dLbl>
              <c:idx val="14"/>
              <c:layout>
                <c:manualLayout>
                  <c:x val="4.9999999999998778E-3"/>
                  <c:y val="2.7045295119537084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'J-Admv.'!$B$54:$B$78</c:f>
              <c:strCache>
                <c:ptCount val="25"/>
                <c:pt idx="0">
                  <c:v>Arauca</c:v>
                </c:pt>
                <c:pt idx="1">
                  <c:v>Barranquilla</c:v>
                </c:pt>
                <c:pt idx="2">
                  <c:v>Cartagena</c:v>
                </c:pt>
                <c:pt idx="3">
                  <c:v>Cartago</c:v>
                </c:pt>
                <c:pt idx="4">
                  <c:v>Tunja</c:v>
                </c:pt>
                <c:pt idx="5">
                  <c:v>Buga</c:v>
                </c:pt>
                <c:pt idx="6">
                  <c:v>Manizales</c:v>
                </c:pt>
                <c:pt idx="7">
                  <c:v>Florencia</c:v>
                </c:pt>
                <c:pt idx="8">
                  <c:v>Yopal</c:v>
                </c:pt>
                <c:pt idx="9">
                  <c:v>Popayán</c:v>
                </c:pt>
                <c:pt idx="10">
                  <c:v>Valledupar</c:v>
                </c:pt>
                <c:pt idx="11">
                  <c:v>Quibdó</c:v>
                </c:pt>
                <c:pt idx="12">
                  <c:v>Montería</c:v>
                </c:pt>
                <c:pt idx="13">
                  <c:v>Riohacha</c:v>
                </c:pt>
                <c:pt idx="14">
                  <c:v>Neiva</c:v>
                </c:pt>
                <c:pt idx="15">
                  <c:v>S. Marta</c:v>
                </c:pt>
                <c:pt idx="16">
                  <c:v>Villavicencio</c:v>
                </c:pt>
                <c:pt idx="17">
                  <c:v>Pasto</c:v>
                </c:pt>
                <c:pt idx="18">
                  <c:v>Cúcuta</c:v>
                </c:pt>
                <c:pt idx="19">
                  <c:v>Armenia</c:v>
                </c:pt>
                <c:pt idx="20">
                  <c:v>Pereira</c:v>
                </c:pt>
                <c:pt idx="21">
                  <c:v>Bucaramanga</c:v>
                </c:pt>
                <c:pt idx="22">
                  <c:v>Sincelejo</c:v>
                </c:pt>
                <c:pt idx="23">
                  <c:v>Ibagué</c:v>
                </c:pt>
                <c:pt idx="24">
                  <c:v>Cali</c:v>
                </c:pt>
              </c:strCache>
            </c:strRef>
          </c:cat>
          <c:val>
            <c:numRef>
              <c:f>'J-Admv.'!$D$54:$D$78</c:f>
              <c:numCache>
                <c:formatCode>0</c:formatCode>
                <c:ptCount val="25"/>
                <c:pt idx="0">
                  <c:v>243</c:v>
                </c:pt>
                <c:pt idx="1">
                  <c:v>294</c:v>
                </c:pt>
                <c:pt idx="2">
                  <c:v>189</c:v>
                </c:pt>
                <c:pt idx="3">
                  <c:v>207</c:v>
                </c:pt>
                <c:pt idx="4">
                  <c:v>128</c:v>
                </c:pt>
                <c:pt idx="5">
                  <c:v>138</c:v>
                </c:pt>
                <c:pt idx="6">
                  <c:v>275</c:v>
                </c:pt>
                <c:pt idx="7">
                  <c:v>546</c:v>
                </c:pt>
                <c:pt idx="8">
                  <c:v>183</c:v>
                </c:pt>
                <c:pt idx="9">
                  <c:v>180</c:v>
                </c:pt>
                <c:pt idx="10">
                  <c:v>206</c:v>
                </c:pt>
                <c:pt idx="11">
                  <c:v>210</c:v>
                </c:pt>
                <c:pt idx="12">
                  <c:v>267</c:v>
                </c:pt>
                <c:pt idx="13">
                  <c:v>172</c:v>
                </c:pt>
                <c:pt idx="14">
                  <c:v>307</c:v>
                </c:pt>
                <c:pt idx="15">
                  <c:v>132</c:v>
                </c:pt>
                <c:pt idx="16">
                  <c:v>211</c:v>
                </c:pt>
                <c:pt idx="17">
                  <c:v>149</c:v>
                </c:pt>
                <c:pt idx="18">
                  <c:v>287</c:v>
                </c:pt>
                <c:pt idx="19">
                  <c:v>272</c:v>
                </c:pt>
                <c:pt idx="20">
                  <c:v>231</c:v>
                </c:pt>
                <c:pt idx="21">
                  <c:v>275</c:v>
                </c:pt>
                <c:pt idx="22">
                  <c:v>172</c:v>
                </c:pt>
                <c:pt idx="23">
                  <c:v>192</c:v>
                </c:pt>
                <c:pt idx="24">
                  <c:v>171</c:v>
                </c:pt>
              </c:numCache>
            </c:numRef>
          </c:val>
        </c:ser>
        <c:dLbls>
          <c:showLegendKey val="0"/>
          <c:showVal val="1"/>
          <c:showCatName val="0"/>
          <c:showSerName val="0"/>
          <c:showPercent val="0"/>
          <c:showBubbleSize val="0"/>
        </c:dLbls>
        <c:gapWidth val="75"/>
        <c:axId val="85192192"/>
        <c:axId val="115287168"/>
      </c:barChart>
      <c:catAx>
        <c:axId val="85192192"/>
        <c:scaling>
          <c:orientation val="minMax"/>
        </c:scaling>
        <c:delete val="0"/>
        <c:axPos val="b"/>
        <c:numFmt formatCode="General" sourceLinked="0"/>
        <c:majorTickMark val="none"/>
        <c:minorTickMark val="none"/>
        <c:tickLblPos val="nextTo"/>
        <c:crossAx val="115287168"/>
        <c:crosses val="autoZero"/>
        <c:auto val="1"/>
        <c:lblAlgn val="ctr"/>
        <c:lblOffset val="100"/>
        <c:noMultiLvlLbl val="0"/>
      </c:catAx>
      <c:valAx>
        <c:axId val="115287168"/>
        <c:scaling>
          <c:orientation val="minMax"/>
        </c:scaling>
        <c:delete val="0"/>
        <c:axPos val="l"/>
        <c:numFmt formatCode="0" sourceLinked="1"/>
        <c:majorTickMark val="none"/>
        <c:minorTickMark val="none"/>
        <c:tickLblPos val="nextTo"/>
        <c:crossAx val="8519219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'T-SCFL'!$C$45</c:f>
              <c:strCache>
                <c:ptCount val="1"/>
                <c:pt idx="0">
                  <c:v>INGRESOS EFECTIVOS</c:v>
                </c:pt>
              </c:strCache>
            </c:strRef>
          </c:tx>
          <c:invertIfNegative val="0"/>
          <c:dPt>
            <c:idx val="3"/>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'T-SCFL'!$B$46:$B$52</c:f>
              <c:strCache>
                <c:ptCount val="7"/>
                <c:pt idx="0">
                  <c:v>Valledupar</c:v>
                </c:pt>
                <c:pt idx="1">
                  <c:v>Montería</c:v>
                </c:pt>
                <c:pt idx="2">
                  <c:v>Riohacha</c:v>
                </c:pt>
                <c:pt idx="3">
                  <c:v>Neiva</c:v>
                </c:pt>
                <c:pt idx="4">
                  <c:v>Armenia</c:v>
                </c:pt>
                <c:pt idx="5">
                  <c:v>Sincelejo</c:v>
                </c:pt>
                <c:pt idx="6">
                  <c:v>S. Gil</c:v>
                </c:pt>
              </c:strCache>
            </c:strRef>
          </c:cat>
          <c:val>
            <c:numRef>
              <c:f>'T-SCFL'!$C$46:$C$52</c:f>
              <c:numCache>
                <c:formatCode>0</c:formatCode>
                <c:ptCount val="7"/>
                <c:pt idx="0">
                  <c:v>567</c:v>
                </c:pt>
                <c:pt idx="1">
                  <c:v>341</c:v>
                </c:pt>
                <c:pt idx="2">
                  <c:v>160</c:v>
                </c:pt>
                <c:pt idx="3">
                  <c:v>350</c:v>
                </c:pt>
                <c:pt idx="4">
                  <c:v>149</c:v>
                </c:pt>
                <c:pt idx="5">
                  <c:v>331</c:v>
                </c:pt>
                <c:pt idx="6">
                  <c:v>110</c:v>
                </c:pt>
              </c:numCache>
            </c:numRef>
          </c:val>
        </c:ser>
        <c:ser>
          <c:idx val="1"/>
          <c:order val="1"/>
          <c:tx>
            <c:strRef>
              <c:f>'T-SCFL'!$D$45</c:f>
              <c:strCache>
                <c:ptCount val="1"/>
                <c:pt idx="0">
                  <c:v>EGRESOS EFECTIVOS</c:v>
                </c:pt>
              </c:strCache>
            </c:strRef>
          </c:tx>
          <c:invertIfNegative val="0"/>
          <c:dPt>
            <c:idx val="3"/>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'T-SCFL'!$B$46:$B$52</c:f>
              <c:strCache>
                <c:ptCount val="7"/>
                <c:pt idx="0">
                  <c:v>Valledupar</c:v>
                </c:pt>
                <c:pt idx="1">
                  <c:v>Montería</c:v>
                </c:pt>
                <c:pt idx="2">
                  <c:v>Riohacha</c:v>
                </c:pt>
                <c:pt idx="3">
                  <c:v>Neiva</c:v>
                </c:pt>
                <c:pt idx="4">
                  <c:v>Armenia</c:v>
                </c:pt>
                <c:pt idx="5">
                  <c:v>Sincelejo</c:v>
                </c:pt>
                <c:pt idx="6">
                  <c:v>S. Gil</c:v>
                </c:pt>
              </c:strCache>
            </c:strRef>
          </c:cat>
          <c:val>
            <c:numRef>
              <c:f>'T-SCFL'!$D$46:$D$52</c:f>
              <c:numCache>
                <c:formatCode>0</c:formatCode>
                <c:ptCount val="7"/>
                <c:pt idx="0">
                  <c:v>469</c:v>
                </c:pt>
                <c:pt idx="1">
                  <c:v>365</c:v>
                </c:pt>
                <c:pt idx="2">
                  <c:v>138</c:v>
                </c:pt>
                <c:pt idx="3">
                  <c:v>279</c:v>
                </c:pt>
                <c:pt idx="4">
                  <c:v>133</c:v>
                </c:pt>
                <c:pt idx="5">
                  <c:v>256</c:v>
                </c:pt>
                <c:pt idx="6">
                  <c:v>72</c:v>
                </c:pt>
              </c:numCache>
            </c:numRef>
          </c:val>
        </c:ser>
        <c:dLbls>
          <c:showLegendKey val="0"/>
          <c:showVal val="1"/>
          <c:showCatName val="0"/>
          <c:showSerName val="0"/>
          <c:showPercent val="0"/>
          <c:showBubbleSize val="0"/>
        </c:dLbls>
        <c:gapWidth val="75"/>
        <c:axId val="115172864"/>
        <c:axId val="115289472"/>
      </c:barChart>
      <c:catAx>
        <c:axId val="115172864"/>
        <c:scaling>
          <c:orientation val="minMax"/>
        </c:scaling>
        <c:delete val="0"/>
        <c:axPos val="b"/>
        <c:numFmt formatCode="General" sourceLinked="0"/>
        <c:majorTickMark val="none"/>
        <c:minorTickMark val="none"/>
        <c:tickLblPos val="nextTo"/>
        <c:crossAx val="115289472"/>
        <c:crosses val="autoZero"/>
        <c:auto val="1"/>
        <c:lblAlgn val="ctr"/>
        <c:lblOffset val="100"/>
        <c:noMultiLvlLbl val="0"/>
      </c:catAx>
      <c:valAx>
        <c:axId val="115289472"/>
        <c:scaling>
          <c:orientation val="minMax"/>
        </c:scaling>
        <c:delete val="0"/>
        <c:axPos val="l"/>
        <c:numFmt formatCode="0" sourceLinked="1"/>
        <c:majorTickMark val="none"/>
        <c:minorTickMark val="none"/>
        <c:tickLblPos val="nextTo"/>
        <c:crossAx val="11517286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'T-SP'!$C$43</c:f>
              <c:strCache>
                <c:ptCount val="1"/>
                <c:pt idx="0">
                  <c:v>INGRESOS EFECTIVOS</c:v>
                </c:pt>
              </c:strCache>
            </c:strRef>
          </c:tx>
          <c:invertIfNegative val="0"/>
          <c:dPt>
            <c:idx val="9"/>
            <c:invertIfNegative val="0"/>
            <c:bubble3D val="0"/>
            <c:spPr>
              <a:solidFill>
                <a:srgbClr val="FFC000"/>
              </a:solidFill>
            </c:spPr>
          </c:dPt>
          <c:dLbls>
            <c:dLbl>
              <c:idx val="9"/>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3.6429867270503669E-3"/>
                  <c:y val="2.7777777777777779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'T-SP'!$B$44:$B$64</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'T-SP'!$C$44:$C$64</c:f>
              <c:numCache>
                <c:formatCode>0</c:formatCode>
                <c:ptCount val="21"/>
                <c:pt idx="0">
                  <c:v>186</c:v>
                </c:pt>
                <c:pt idx="1">
                  <c:v>211</c:v>
                </c:pt>
                <c:pt idx="2">
                  <c:v>190</c:v>
                </c:pt>
                <c:pt idx="3">
                  <c:v>260</c:v>
                </c:pt>
                <c:pt idx="4">
                  <c:v>277</c:v>
                </c:pt>
                <c:pt idx="5">
                  <c:v>238</c:v>
                </c:pt>
                <c:pt idx="6">
                  <c:v>296</c:v>
                </c:pt>
                <c:pt idx="7">
                  <c:v>145</c:v>
                </c:pt>
                <c:pt idx="8">
                  <c:v>90</c:v>
                </c:pt>
                <c:pt idx="9">
                  <c:v>214</c:v>
                </c:pt>
                <c:pt idx="10">
                  <c:v>153</c:v>
                </c:pt>
                <c:pt idx="11">
                  <c:v>498</c:v>
                </c:pt>
                <c:pt idx="12">
                  <c:v>153</c:v>
                </c:pt>
                <c:pt idx="13">
                  <c:v>437</c:v>
                </c:pt>
                <c:pt idx="14">
                  <c:v>119</c:v>
                </c:pt>
                <c:pt idx="15">
                  <c:v>251</c:v>
                </c:pt>
                <c:pt idx="16">
                  <c:v>309</c:v>
                </c:pt>
                <c:pt idx="17">
                  <c:v>125</c:v>
                </c:pt>
                <c:pt idx="18">
                  <c:v>86</c:v>
                </c:pt>
                <c:pt idx="19">
                  <c:v>239</c:v>
                </c:pt>
                <c:pt idx="20">
                  <c:v>204</c:v>
                </c:pt>
              </c:numCache>
            </c:numRef>
          </c:val>
        </c:ser>
        <c:ser>
          <c:idx val="1"/>
          <c:order val="1"/>
          <c:tx>
            <c:strRef>
              <c:f>'T-SP'!$D$43</c:f>
              <c:strCache>
                <c:ptCount val="1"/>
                <c:pt idx="0">
                  <c:v>EGRESOS EFECTIVOS</c:v>
                </c:pt>
              </c:strCache>
            </c:strRef>
          </c:tx>
          <c:invertIfNegative val="0"/>
          <c:dPt>
            <c:idx val="9"/>
            <c:invertIfNegative val="0"/>
            <c:bubble3D val="0"/>
            <c:spPr>
              <a:solidFill>
                <a:srgbClr val="00B050"/>
              </a:solidFill>
            </c:spPr>
          </c:dPt>
          <c:dLbls>
            <c:dLbl>
              <c:idx val="9"/>
              <c:layout>
                <c:manualLayout>
                  <c:x val="5.4644800905754168E-3"/>
                  <c:y val="5.5555555555554534E-3"/>
                </c:manualLayout>
              </c:layout>
              <c:showLegendKey val="0"/>
              <c:showVal val="1"/>
              <c:showCatName val="0"/>
              <c:showSerName val="0"/>
              <c:showPercent val="0"/>
              <c:showBubbleSize val="0"/>
              <c:extLst>
                <c:ext xmlns:c15="http://schemas.microsoft.com/office/drawing/2012/chart" uri="{CE6537A1-D6FC-4f65-9D91-7224C49458BB}"/>
              </c:extLst>
            </c:dLbl>
            <c:dLbl>
              <c:idx val="10"/>
              <c:layout>
                <c:manualLayout>
                  <c:x val="7.2859734541006671E-3"/>
                  <c:y val="8.3333333333333332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2859734541006003E-3"/>
                  <c:y val="8.3333333333333332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5.4644800905755504E-3"/>
                  <c:y val="-1.0185067526415994E-16"/>
                </c:manualLayout>
              </c:layout>
              <c:showLegendKey val="0"/>
              <c:showVal val="1"/>
              <c:showCatName val="0"/>
              <c:showSerName val="0"/>
              <c:showPercent val="0"/>
              <c:showBubbleSize val="0"/>
              <c:extLst>
                <c:ext xmlns:c15="http://schemas.microsoft.com/office/drawing/2012/chart" uri="{CE6537A1-D6FC-4f65-9D91-7224C49458BB}"/>
              </c:extLst>
            </c:dLbl>
            <c:dLbl>
              <c:idx val="18"/>
              <c:layout>
                <c:manualLayout>
                  <c:x val="3.6429867270503669E-3"/>
                  <c:y val="0"/>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5.4644800905755504E-3"/>
                  <c:y val="8.333333333333333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'T-SP'!$B$44:$B$64</c:f>
              <c:strCache>
                <c:ptCount val="21"/>
                <c:pt idx="0">
                  <c:v>Barranquilla</c:v>
                </c:pt>
                <c:pt idx="1">
                  <c:v>Cartagena</c:v>
                </c:pt>
                <c:pt idx="2">
                  <c:v>Tunja</c:v>
                </c:pt>
                <c:pt idx="3">
                  <c:v>Buga</c:v>
                </c:pt>
                <c:pt idx="4">
                  <c:v>Manizales</c:v>
                </c:pt>
                <c:pt idx="5">
                  <c:v>Popayán</c:v>
                </c:pt>
                <c:pt idx="6">
                  <c:v>Valledupar</c:v>
                </c:pt>
                <c:pt idx="7">
                  <c:v>Montería</c:v>
                </c:pt>
                <c:pt idx="8">
                  <c:v>Riohacha</c:v>
                </c:pt>
                <c:pt idx="9">
                  <c:v>Neiva</c:v>
                </c:pt>
                <c:pt idx="10">
                  <c:v>S. Marta</c:v>
                </c:pt>
                <c:pt idx="11">
                  <c:v>Villavicencio</c:v>
                </c:pt>
                <c:pt idx="12">
                  <c:v>Pasto</c:v>
                </c:pt>
                <c:pt idx="13">
                  <c:v>Cúcuta</c:v>
                </c:pt>
                <c:pt idx="14">
                  <c:v>Armenia</c:v>
                </c:pt>
                <c:pt idx="15">
                  <c:v>Pereira</c:v>
                </c:pt>
                <c:pt idx="16">
                  <c:v>Bucaramanga</c:v>
                </c:pt>
                <c:pt idx="17">
                  <c:v>Sincelejo</c:v>
                </c:pt>
                <c:pt idx="18">
                  <c:v>S. Gil</c:v>
                </c:pt>
                <c:pt idx="19">
                  <c:v>Ibagué</c:v>
                </c:pt>
                <c:pt idx="20">
                  <c:v>Cali</c:v>
                </c:pt>
              </c:strCache>
            </c:strRef>
          </c:cat>
          <c:val>
            <c:numRef>
              <c:f>'T-SP'!$D$44:$D$64</c:f>
              <c:numCache>
                <c:formatCode>0</c:formatCode>
                <c:ptCount val="21"/>
                <c:pt idx="0">
                  <c:v>164</c:v>
                </c:pt>
                <c:pt idx="1">
                  <c:v>229</c:v>
                </c:pt>
                <c:pt idx="2">
                  <c:v>149</c:v>
                </c:pt>
                <c:pt idx="3">
                  <c:v>243</c:v>
                </c:pt>
                <c:pt idx="4">
                  <c:v>240</c:v>
                </c:pt>
                <c:pt idx="5">
                  <c:v>222</c:v>
                </c:pt>
                <c:pt idx="6">
                  <c:v>279</c:v>
                </c:pt>
                <c:pt idx="7">
                  <c:v>140</c:v>
                </c:pt>
                <c:pt idx="8">
                  <c:v>100</c:v>
                </c:pt>
                <c:pt idx="9">
                  <c:v>208</c:v>
                </c:pt>
                <c:pt idx="10">
                  <c:v>142</c:v>
                </c:pt>
                <c:pt idx="11">
                  <c:v>394</c:v>
                </c:pt>
                <c:pt idx="12">
                  <c:v>130</c:v>
                </c:pt>
                <c:pt idx="13">
                  <c:v>425</c:v>
                </c:pt>
                <c:pt idx="14">
                  <c:v>113</c:v>
                </c:pt>
                <c:pt idx="15">
                  <c:v>230</c:v>
                </c:pt>
                <c:pt idx="16">
                  <c:v>261</c:v>
                </c:pt>
                <c:pt idx="17">
                  <c:v>127</c:v>
                </c:pt>
                <c:pt idx="18">
                  <c:v>89</c:v>
                </c:pt>
                <c:pt idx="19">
                  <c:v>221</c:v>
                </c:pt>
                <c:pt idx="20">
                  <c:v>200</c:v>
                </c:pt>
              </c:numCache>
            </c:numRef>
          </c:val>
        </c:ser>
        <c:dLbls>
          <c:showLegendKey val="0"/>
          <c:showVal val="1"/>
          <c:showCatName val="0"/>
          <c:showSerName val="0"/>
          <c:showPercent val="0"/>
          <c:showBubbleSize val="0"/>
        </c:dLbls>
        <c:gapWidth val="75"/>
        <c:axId val="85191168"/>
        <c:axId val="115291776"/>
      </c:barChart>
      <c:catAx>
        <c:axId val="85191168"/>
        <c:scaling>
          <c:orientation val="minMax"/>
        </c:scaling>
        <c:delete val="0"/>
        <c:axPos val="b"/>
        <c:numFmt formatCode="General" sourceLinked="0"/>
        <c:majorTickMark val="none"/>
        <c:minorTickMark val="none"/>
        <c:tickLblPos val="nextTo"/>
        <c:crossAx val="115291776"/>
        <c:crosses val="autoZero"/>
        <c:auto val="1"/>
        <c:lblAlgn val="ctr"/>
        <c:lblOffset val="100"/>
        <c:noMultiLvlLbl val="0"/>
      </c:catAx>
      <c:valAx>
        <c:axId val="115291776"/>
        <c:scaling>
          <c:orientation val="minMax"/>
        </c:scaling>
        <c:delete val="0"/>
        <c:axPos val="l"/>
        <c:numFmt formatCode="0" sourceLinked="1"/>
        <c:majorTickMark val="none"/>
        <c:minorTickMark val="none"/>
        <c:tickLblPos val="nextTo"/>
        <c:crossAx val="8519116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Espec.!$C$42</c:f>
              <c:strCache>
                <c:ptCount val="1"/>
                <c:pt idx="0">
                  <c:v>INGRESOS EFECTIVOS</c:v>
                </c:pt>
              </c:strCache>
            </c:strRef>
          </c:tx>
          <c:spPr>
            <a:solidFill>
              <a:schemeClr val="accent1"/>
            </a:solidFill>
          </c:spPr>
          <c:invertIfNegative val="0"/>
          <c:dPt>
            <c:idx val="1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Espec.!$B$43:$B$63</c:f>
              <c:strCache>
                <c:ptCount val="21"/>
                <c:pt idx="0">
                  <c:v>Arauca</c:v>
                </c:pt>
                <c:pt idx="1">
                  <c:v>Barranquilla</c:v>
                </c:pt>
                <c:pt idx="2">
                  <c:v>Cartagena</c:v>
                </c:pt>
                <c:pt idx="3">
                  <c:v>Tunja</c:v>
                </c:pt>
                <c:pt idx="4">
                  <c:v>Buga</c:v>
                </c:pt>
                <c:pt idx="5">
                  <c:v>Manizales</c:v>
                </c:pt>
                <c:pt idx="6">
                  <c:v>Florencia</c:v>
                </c:pt>
                <c:pt idx="7">
                  <c:v>Popayán</c:v>
                </c:pt>
                <c:pt idx="8">
                  <c:v>Montería</c:v>
                </c:pt>
                <c:pt idx="9">
                  <c:v>Riohacha</c:v>
                </c:pt>
                <c:pt idx="10">
                  <c:v>Neiva</c:v>
                </c:pt>
                <c:pt idx="11">
                  <c:v>Villavicencio</c:v>
                </c:pt>
                <c:pt idx="12">
                  <c:v>Pasto</c:v>
                </c:pt>
                <c:pt idx="13">
                  <c:v>Cúcuta</c:v>
                </c:pt>
                <c:pt idx="14">
                  <c:v>Armenia</c:v>
                </c:pt>
                <c:pt idx="15">
                  <c:v>Pereira</c:v>
                </c:pt>
                <c:pt idx="16">
                  <c:v>Bucaramanga</c:v>
                </c:pt>
                <c:pt idx="17">
                  <c:v>Sincelejo</c:v>
                </c:pt>
                <c:pt idx="18">
                  <c:v>Ibagué</c:v>
                </c:pt>
                <c:pt idx="19">
                  <c:v>Cali</c:v>
                </c:pt>
                <c:pt idx="20">
                  <c:v>Mocoa</c:v>
                </c:pt>
              </c:strCache>
            </c:strRef>
          </c:cat>
          <c:val>
            <c:numRef>
              <c:f>Espec.!$C$43:$C$63</c:f>
              <c:numCache>
                <c:formatCode>0</c:formatCode>
                <c:ptCount val="21"/>
                <c:pt idx="0">
                  <c:v>65</c:v>
                </c:pt>
                <c:pt idx="1">
                  <c:v>143</c:v>
                </c:pt>
                <c:pt idx="2">
                  <c:v>210</c:v>
                </c:pt>
                <c:pt idx="3">
                  <c:v>139</c:v>
                </c:pt>
                <c:pt idx="4">
                  <c:v>164</c:v>
                </c:pt>
                <c:pt idx="5">
                  <c:v>238</c:v>
                </c:pt>
                <c:pt idx="6">
                  <c:v>399</c:v>
                </c:pt>
                <c:pt idx="7">
                  <c:v>169</c:v>
                </c:pt>
                <c:pt idx="8">
                  <c:v>336</c:v>
                </c:pt>
                <c:pt idx="9">
                  <c:v>118</c:v>
                </c:pt>
                <c:pt idx="10">
                  <c:v>167</c:v>
                </c:pt>
                <c:pt idx="11">
                  <c:v>262</c:v>
                </c:pt>
                <c:pt idx="12">
                  <c:v>148</c:v>
                </c:pt>
                <c:pt idx="13">
                  <c:v>140</c:v>
                </c:pt>
                <c:pt idx="14">
                  <c:v>163</c:v>
                </c:pt>
                <c:pt idx="15">
                  <c:v>145</c:v>
                </c:pt>
                <c:pt idx="16">
                  <c:v>111</c:v>
                </c:pt>
                <c:pt idx="17">
                  <c:v>110</c:v>
                </c:pt>
                <c:pt idx="18">
                  <c:v>196</c:v>
                </c:pt>
                <c:pt idx="19">
                  <c:v>136</c:v>
                </c:pt>
                <c:pt idx="20">
                  <c:v>374</c:v>
                </c:pt>
              </c:numCache>
            </c:numRef>
          </c:val>
        </c:ser>
        <c:ser>
          <c:idx val="1"/>
          <c:order val="1"/>
          <c:tx>
            <c:strRef>
              <c:f>Espec.!$D$42</c:f>
              <c:strCache>
                <c:ptCount val="1"/>
                <c:pt idx="0">
                  <c:v>EGRESOS EFECTIVOS</c:v>
                </c:pt>
              </c:strCache>
            </c:strRef>
          </c:tx>
          <c:spPr>
            <a:solidFill>
              <a:schemeClr val="accent2"/>
            </a:solidFill>
          </c:spPr>
          <c:invertIfNegative val="0"/>
          <c:dPt>
            <c:idx val="10"/>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Espec.!$B$43:$B$63</c:f>
              <c:strCache>
                <c:ptCount val="21"/>
                <c:pt idx="0">
                  <c:v>Arauca</c:v>
                </c:pt>
                <c:pt idx="1">
                  <c:v>Barranquilla</c:v>
                </c:pt>
                <c:pt idx="2">
                  <c:v>Cartagena</c:v>
                </c:pt>
                <c:pt idx="3">
                  <c:v>Tunja</c:v>
                </c:pt>
                <c:pt idx="4">
                  <c:v>Buga</c:v>
                </c:pt>
                <c:pt idx="5">
                  <c:v>Manizales</c:v>
                </c:pt>
                <c:pt idx="6">
                  <c:v>Florencia</c:v>
                </c:pt>
                <c:pt idx="7">
                  <c:v>Popayán</c:v>
                </c:pt>
                <c:pt idx="8">
                  <c:v>Montería</c:v>
                </c:pt>
                <c:pt idx="9">
                  <c:v>Riohacha</c:v>
                </c:pt>
                <c:pt idx="10">
                  <c:v>Neiva</c:v>
                </c:pt>
                <c:pt idx="11">
                  <c:v>Villavicencio</c:v>
                </c:pt>
                <c:pt idx="12">
                  <c:v>Pasto</c:v>
                </c:pt>
                <c:pt idx="13">
                  <c:v>Cúcuta</c:v>
                </c:pt>
                <c:pt idx="14">
                  <c:v>Armenia</c:v>
                </c:pt>
                <c:pt idx="15">
                  <c:v>Pereira</c:v>
                </c:pt>
                <c:pt idx="16">
                  <c:v>Bucaramanga</c:v>
                </c:pt>
                <c:pt idx="17">
                  <c:v>Sincelejo</c:v>
                </c:pt>
                <c:pt idx="18">
                  <c:v>Ibagué</c:v>
                </c:pt>
                <c:pt idx="19">
                  <c:v>Cali</c:v>
                </c:pt>
                <c:pt idx="20">
                  <c:v>Mocoa</c:v>
                </c:pt>
              </c:strCache>
            </c:strRef>
          </c:cat>
          <c:val>
            <c:numRef>
              <c:f>Espec.!$D$43:$D$63</c:f>
              <c:numCache>
                <c:formatCode>0</c:formatCode>
                <c:ptCount val="21"/>
                <c:pt idx="0">
                  <c:v>92</c:v>
                </c:pt>
                <c:pt idx="1">
                  <c:v>52</c:v>
                </c:pt>
                <c:pt idx="2">
                  <c:v>156</c:v>
                </c:pt>
                <c:pt idx="3">
                  <c:v>129</c:v>
                </c:pt>
                <c:pt idx="4">
                  <c:v>179</c:v>
                </c:pt>
                <c:pt idx="5">
                  <c:v>145</c:v>
                </c:pt>
                <c:pt idx="6">
                  <c:v>393</c:v>
                </c:pt>
                <c:pt idx="7">
                  <c:v>138</c:v>
                </c:pt>
                <c:pt idx="8">
                  <c:v>146</c:v>
                </c:pt>
                <c:pt idx="9">
                  <c:v>62</c:v>
                </c:pt>
                <c:pt idx="10">
                  <c:v>156</c:v>
                </c:pt>
                <c:pt idx="11">
                  <c:v>219</c:v>
                </c:pt>
                <c:pt idx="12">
                  <c:v>139</c:v>
                </c:pt>
                <c:pt idx="13">
                  <c:v>162</c:v>
                </c:pt>
                <c:pt idx="14">
                  <c:v>157</c:v>
                </c:pt>
                <c:pt idx="15">
                  <c:v>145</c:v>
                </c:pt>
                <c:pt idx="16">
                  <c:v>127</c:v>
                </c:pt>
                <c:pt idx="17">
                  <c:v>89</c:v>
                </c:pt>
                <c:pt idx="18">
                  <c:v>169</c:v>
                </c:pt>
                <c:pt idx="19">
                  <c:v>120</c:v>
                </c:pt>
                <c:pt idx="20">
                  <c:v>335</c:v>
                </c:pt>
              </c:numCache>
            </c:numRef>
          </c:val>
        </c:ser>
        <c:dLbls>
          <c:showLegendKey val="0"/>
          <c:showVal val="1"/>
          <c:showCatName val="0"/>
          <c:showSerName val="0"/>
          <c:showPercent val="0"/>
          <c:showBubbleSize val="0"/>
        </c:dLbls>
        <c:gapWidth val="75"/>
        <c:axId val="115173888"/>
        <c:axId val="115458048"/>
      </c:barChart>
      <c:catAx>
        <c:axId val="115173888"/>
        <c:scaling>
          <c:orientation val="minMax"/>
        </c:scaling>
        <c:delete val="0"/>
        <c:axPos val="b"/>
        <c:numFmt formatCode="General" sourceLinked="0"/>
        <c:majorTickMark val="none"/>
        <c:minorTickMark val="none"/>
        <c:tickLblPos val="nextTo"/>
        <c:crossAx val="115458048"/>
        <c:crosses val="autoZero"/>
        <c:auto val="1"/>
        <c:lblAlgn val="ctr"/>
        <c:lblOffset val="100"/>
        <c:noMultiLvlLbl val="0"/>
      </c:catAx>
      <c:valAx>
        <c:axId val="115458048"/>
        <c:scaling>
          <c:orientation val="minMax"/>
        </c:scaling>
        <c:delete val="0"/>
        <c:axPos val="l"/>
        <c:numFmt formatCode="0" sourceLinked="1"/>
        <c:majorTickMark val="none"/>
        <c:minorTickMark val="none"/>
        <c:tickLblPos val="nextTo"/>
        <c:crossAx val="11517388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EPMS!$C$44</c:f>
              <c:strCache>
                <c:ptCount val="1"/>
                <c:pt idx="0">
                  <c:v>INGRESOS EFECTIVOS</c:v>
                </c:pt>
              </c:strCache>
            </c:strRef>
          </c:tx>
          <c:invertIfNegative val="0"/>
          <c:dPt>
            <c:idx val="14"/>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EPMS!$B$45:$B$74</c:f>
              <c:strCache>
                <c:ptCount val="30"/>
                <c:pt idx="0">
                  <c:v>Arauca</c:v>
                </c:pt>
                <c:pt idx="1">
                  <c:v>Barranquilla</c:v>
                </c:pt>
                <c:pt idx="2">
                  <c:v>Cartagena</c:v>
                </c:pt>
                <c:pt idx="3">
                  <c:v>Tunja</c:v>
                </c:pt>
                <c:pt idx="4">
                  <c:v>Buenaventura</c:v>
                </c:pt>
                <c:pt idx="5">
                  <c:v>Buga</c:v>
                </c:pt>
                <c:pt idx="6">
                  <c:v>Manizales</c:v>
                </c:pt>
                <c:pt idx="7">
                  <c:v>Florencia</c:v>
                </c:pt>
                <c:pt idx="8">
                  <c:v>Yopal</c:v>
                </c:pt>
                <c:pt idx="9">
                  <c:v>Popayán</c:v>
                </c:pt>
                <c:pt idx="10">
                  <c:v>Valledupar</c:v>
                </c:pt>
                <c:pt idx="11">
                  <c:v>Quibdó</c:v>
                </c:pt>
                <c:pt idx="12">
                  <c:v>Montería</c:v>
                </c:pt>
                <c:pt idx="13">
                  <c:v>Riohacha</c:v>
                </c:pt>
                <c:pt idx="14">
                  <c:v>Neiva</c:v>
                </c:pt>
                <c:pt idx="15">
                  <c:v>Pamplona</c:v>
                </c:pt>
                <c:pt idx="16">
                  <c:v>S. Marta</c:v>
                </c:pt>
                <c:pt idx="17">
                  <c:v>Villavicencio</c:v>
                </c:pt>
                <c:pt idx="18">
                  <c:v>Pasto</c:v>
                </c:pt>
                <c:pt idx="19">
                  <c:v>Cúcuta</c:v>
                </c:pt>
                <c:pt idx="20">
                  <c:v>Armenia</c:v>
                </c:pt>
                <c:pt idx="21">
                  <c:v>Pereira</c:v>
                </c:pt>
                <c:pt idx="22">
                  <c:v>Bucaramanga</c:v>
                </c:pt>
                <c:pt idx="23">
                  <c:v>Sincelejo</c:v>
                </c:pt>
                <c:pt idx="24">
                  <c:v>S. Gil</c:v>
                </c:pt>
                <c:pt idx="25">
                  <c:v>Ibagué</c:v>
                </c:pt>
                <c:pt idx="26">
                  <c:v>Cali</c:v>
                </c:pt>
                <c:pt idx="27">
                  <c:v>Mocoa</c:v>
                </c:pt>
                <c:pt idx="28">
                  <c:v>Acacías</c:v>
                </c:pt>
                <c:pt idx="29">
                  <c:v>Zipaquirá</c:v>
                </c:pt>
              </c:strCache>
            </c:strRef>
          </c:cat>
          <c:val>
            <c:numRef>
              <c:f>EPMS!$C$45:$C$74</c:f>
              <c:numCache>
                <c:formatCode>0</c:formatCode>
                <c:ptCount val="30"/>
                <c:pt idx="0">
                  <c:v>381</c:v>
                </c:pt>
                <c:pt idx="1">
                  <c:v>470</c:v>
                </c:pt>
                <c:pt idx="2">
                  <c:v>305</c:v>
                </c:pt>
                <c:pt idx="3">
                  <c:v>325</c:v>
                </c:pt>
                <c:pt idx="4">
                  <c:v>371</c:v>
                </c:pt>
                <c:pt idx="5">
                  <c:v>598</c:v>
                </c:pt>
                <c:pt idx="6">
                  <c:v>587</c:v>
                </c:pt>
                <c:pt idx="7">
                  <c:v>716</c:v>
                </c:pt>
                <c:pt idx="8">
                  <c:v>389</c:v>
                </c:pt>
                <c:pt idx="9">
                  <c:v>505</c:v>
                </c:pt>
                <c:pt idx="10">
                  <c:v>459</c:v>
                </c:pt>
                <c:pt idx="11">
                  <c:v>486</c:v>
                </c:pt>
                <c:pt idx="12">
                  <c:v>532</c:v>
                </c:pt>
                <c:pt idx="13">
                  <c:v>223</c:v>
                </c:pt>
                <c:pt idx="14">
                  <c:v>663</c:v>
                </c:pt>
                <c:pt idx="15">
                  <c:v>230</c:v>
                </c:pt>
                <c:pt idx="16">
                  <c:v>525</c:v>
                </c:pt>
                <c:pt idx="17">
                  <c:v>501</c:v>
                </c:pt>
                <c:pt idx="18">
                  <c:v>441</c:v>
                </c:pt>
                <c:pt idx="19">
                  <c:v>534</c:v>
                </c:pt>
                <c:pt idx="20">
                  <c:v>410</c:v>
                </c:pt>
                <c:pt idx="21">
                  <c:v>491</c:v>
                </c:pt>
                <c:pt idx="22">
                  <c:v>549</c:v>
                </c:pt>
                <c:pt idx="23">
                  <c:v>344</c:v>
                </c:pt>
                <c:pt idx="24">
                  <c:v>328</c:v>
                </c:pt>
                <c:pt idx="25">
                  <c:v>564</c:v>
                </c:pt>
                <c:pt idx="26">
                  <c:v>583</c:v>
                </c:pt>
                <c:pt idx="27">
                  <c:v>386</c:v>
                </c:pt>
                <c:pt idx="28">
                  <c:v>598</c:v>
                </c:pt>
                <c:pt idx="29">
                  <c:v>335</c:v>
                </c:pt>
              </c:numCache>
            </c:numRef>
          </c:val>
        </c:ser>
        <c:ser>
          <c:idx val="1"/>
          <c:order val="1"/>
          <c:tx>
            <c:strRef>
              <c:f>EPMS!$D$44</c:f>
              <c:strCache>
                <c:ptCount val="1"/>
                <c:pt idx="0">
                  <c:v>EGRESOS EFECTIVOS</c:v>
                </c:pt>
              </c:strCache>
            </c:strRef>
          </c:tx>
          <c:invertIfNegative val="0"/>
          <c:dPt>
            <c:idx val="14"/>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EPMS!$B$45:$B$74</c:f>
              <c:strCache>
                <c:ptCount val="30"/>
                <c:pt idx="0">
                  <c:v>Arauca</c:v>
                </c:pt>
                <c:pt idx="1">
                  <c:v>Barranquilla</c:v>
                </c:pt>
                <c:pt idx="2">
                  <c:v>Cartagena</c:v>
                </c:pt>
                <c:pt idx="3">
                  <c:v>Tunja</c:v>
                </c:pt>
                <c:pt idx="4">
                  <c:v>Buenaventura</c:v>
                </c:pt>
                <c:pt idx="5">
                  <c:v>Buga</c:v>
                </c:pt>
                <c:pt idx="6">
                  <c:v>Manizales</c:v>
                </c:pt>
                <c:pt idx="7">
                  <c:v>Florencia</c:v>
                </c:pt>
                <c:pt idx="8">
                  <c:v>Yopal</c:v>
                </c:pt>
                <c:pt idx="9">
                  <c:v>Popayán</c:v>
                </c:pt>
                <c:pt idx="10">
                  <c:v>Valledupar</c:v>
                </c:pt>
                <c:pt idx="11">
                  <c:v>Quibdó</c:v>
                </c:pt>
                <c:pt idx="12">
                  <c:v>Montería</c:v>
                </c:pt>
                <c:pt idx="13">
                  <c:v>Riohacha</c:v>
                </c:pt>
                <c:pt idx="14">
                  <c:v>Neiva</c:v>
                </c:pt>
                <c:pt idx="15">
                  <c:v>Pamplona</c:v>
                </c:pt>
                <c:pt idx="16">
                  <c:v>S. Marta</c:v>
                </c:pt>
                <c:pt idx="17">
                  <c:v>Villavicencio</c:v>
                </c:pt>
                <c:pt idx="18">
                  <c:v>Pasto</c:v>
                </c:pt>
                <c:pt idx="19">
                  <c:v>Cúcuta</c:v>
                </c:pt>
                <c:pt idx="20">
                  <c:v>Armenia</c:v>
                </c:pt>
                <c:pt idx="21">
                  <c:v>Pereira</c:v>
                </c:pt>
                <c:pt idx="22">
                  <c:v>Bucaramanga</c:v>
                </c:pt>
                <c:pt idx="23">
                  <c:v>Sincelejo</c:v>
                </c:pt>
                <c:pt idx="24">
                  <c:v>S. Gil</c:v>
                </c:pt>
                <c:pt idx="25">
                  <c:v>Ibagué</c:v>
                </c:pt>
                <c:pt idx="26">
                  <c:v>Cali</c:v>
                </c:pt>
                <c:pt idx="27">
                  <c:v>Mocoa</c:v>
                </c:pt>
                <c:pt idx="28">
                  <c:v>Acacías</c:v>
                </c:pt>
                <c:pt idx="29">
                  <c:v>Zipaquirá</c:v>
                </c:pt>
              </c:strCache>
            </c:strRef>
          </c:cat>
          <c:val>
            <c:numRef>
              <c:f>EPMS!$D$45:$D$74</c:f>
              <c:numCache>
                <c:formatCode>0</c:formatCode>
                <c:ptCount val="30"/>
                <c:pt idx="0">
                  <c:v>262</c:v>
                </c:pt>
                <c:pt idx="1">
                  <c:v>401</c:v>
                </c:pt>
                <c:pt idx="2">
                  <c:v>164</c:v>
                </c:pt>
                <c:pt idx="3">
                  <c:v>139</c:v>
                </c:pt>
                <c:pt idx="4">
                  <c:v>147</c:v>
                </c:pt>
                <c:pt idx="5">
                  <c:v>363</c:v>
                </c:pt>
                <c:pt idx="6">
                  <c:v>400</c:v>
                </c:pt>
                <c:pt idx="7">
                  <c:v>422</c:v>
                </c:pt>
                <c:pt idx="8">
                  <c:v>319</c:v>
                </c:pt>
                <c:pt idx="9">
                  <c:v>286</c:v>
                </c:pt>
                <c:pt idx="10">
                  <c:v>249</c:v>
                </c:pt>
                <c:pt idx="11">
                  <c:v>135</c:v>
                </c:pt>
                <c:pt idx="12">
                  <c:v>356</c:v>
                </c:pt>
                <c:pt idx="13">
                  <c:v>165</c:v>
                </c:pt>
                <c:pt idx="14">
                  <c:v>920</c:v>
                </c:pt>
                <c:pt idx="15">
                  <c:v>60</c:v>
                </c:pt>
                <c:pt idx="16">
                  <c:v>376</c:v>
                </c:pt>
                <c:pt idx="17">
                  <c:v>461</c:v>
                </c:pt>
                <c:pt idx="18">
                  <c:v>311</c:v>
                </c:pt>
                <c:pt idx="19">
                  <c:v>204</c:v>
                </c:pt>
                <c:pt idx="20">
                  <c:v>461</c:v>
                </c:pt>
                <c:pt idx="21">
                  <c:v>345</c:v>
                </c:pt>
                <c:pt idx="22">
                  <c:v>185</c:v>
                </c:pt>
                <c:pt idx="23">
                  <c:v>185</c:v>
                </c:pt>
                <c:pt idx="24">
                  <c:v>347</c:v>
                </c:pt>
                <c:pt idx="25">
                  <c:v>373</c:v>
                </c:pt>
                <c:pt idx="26">
                  <c:v>358</c:v>
                </c:pt>
                <c:pt idx="27">
                  <c:v>253</c:v>
                </c:pt>
                <c:pt idx="28">
                  <c:v>347</c:v>
                </c:pt>
                <c:pt idx="29">
                  <c:v>221</c:v>
                </c:pt>
              </c:numCache>
            </c:numRef>
          </c:val>
        </c:ser>
        <c:dLbls>
          <c:showLegendKey val="0"/>
          <c:showVal val="1"/>
          <c:showCatName val="0"/>
          <c:showSerName val="0"/>
          <c:showPercent val="0"/>
          <c:showBubbleSize val="0"/>
        </c:dLbls>
        <c:gapWidth val="75"/>
        <c:axId val="115945472"/>
        <c:axId val="115460352"/>
      </c:barChart>
      <c:catAx>
        <c:axId val="115945472"/>
        <c:scaling>
          <c:orientation val="minMax"/>
        </c:scaling>
        <c:delete val="0"/>
        <c:axPos val="b"/>
        <c:numFmt formatCode="General" sourceLinked="0"/>
        <c:majorTickMark val="none"/>
        <c:minorTickMark val="none"/>
        <c:tickLblPos val="nextTo"/>
        <c:crossAx val="115460352"/>
        <c:crosses val="autoZero"/>
        <c:auto val="1"/>
        <c:lblAlgn val="ctr"/>
        <c:lblOffset val="100"/>
        <c:noMultiLvlLbl val="0"/>
      </c:catAx>
      <c:valAx>
        <c:axId val="115460352"/>
        <c:scaling>
          <c:orientation val="minMax"/>
        </c:scaling>
        <c:delete val="0"/>
        <c:axPos val="l"/>
        <c:numFmt formatCode="0" sourceLinked="1"/>
        <c:majorTickMark val="none"/>
        <c:minorTickMark val="none"/>
        <c:tickLblPos val="nextTo"/>
        <c:crossAx val="11594547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Extinc.!$D$36</c:f>
              <c:strCache>
                <c:ptCount val="1"/>
                <c:pt idx="0">
                  <c:v>INGRESOS EFECTIVOS</c:v>
                </c:pt>
              </c:strCache>
            </c:strRef>
          </c:tx>
          <c:invertIfNegative val="0"/>
          <c:dPt>
            <c:idx val="0"/>
            <c:invertIfNegative val="0"/>
            <c:bubble3D val="0"/>
            <c:spPr>
              <a:solidFill>
                <a:srgbClr val="FFC00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Extinc.!$C$37:$C$41</c:f>
              <c:strCache>
                <c:ptCount val="5"/>
                <c:pt idx="0">
                  <c:v>Neiva</c:v>
                </c:pt>
                <c:pt idx="1">
                  <c:v>Villavicencio</c:v>
                </c:pt>
                <c:pt idx="2">
                  <c:v>Cúcuta</c:v>
                </c:pt>
                <c:pt idx="3">
                  <c:v>Pereira</c:v>
                </c:pt>
                <c:pt idx="4">
                  <c:v>Cali</c:v>
                </c:pt>
              </c:strCache>
            </c:strRef>
          </c:cat>
          <c:val>
            <c:numRef>
              <c:f>Extinc.!$D$37:$D$41</c:f>
              <c:numCache>
                <c:formatCode>0</c:formatCode>
                <c:ptCount val="5"/>
                <c:pt idx="0">
                  <c:v>152</c:v>
                </c:pt>
                <c:pt idx="1">
                  <c:v>38</c:v>
                </c:pt>
                <c:pt idx="2">
                  <c:v>229</c:v>
                </c:pt>
                <c:pt idx="3">
                  <c:v>68</c:v>
                </c:pt>
                <c:pt idx="4">
                  <c:v>140</c:v>
                </c:pt>
              </c:numCache>
            </c:numRef>
          </c:val>
        </c:ser>
        <c:ser>
          <c:idx val="1"/>
          <c:order val="1"/>
          <c:tx>
            <c:strRef>
              <c:f>Extinc.!$E$36</c:f>
              <c:strCache>
                <c:ptCount val="1"/>
                <c:pt idx="0">
                  <c:v>EGRESOS EFECTIVOS</c:v>
                </c:pt>
              </c:strCache>
            </c:strRef>
          </c:tx>
          <c:invertIfNegative val="0"/>
          <c:dPt>
            <c:idx val="0"/>
            <c:invertIfNegative val="0"/>
            <c:bubble3D val="0"/>
            <c:spPr>
              <a:solidFill>
                <a:srgbClr val="00B050"/>
              </a:solidFill>
            </c:spPr>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Extinc.!$C$37:$C$41</c:f>
              <c:strCache>
                <c:ptCount val="5"/>
                <c:pt idx="0">
                  <c:v>Neiva</c:v>
                </c:pt>
                <c:pt idx="1">
                  <c:v>Villavicencio</c:v>
                </c:pt>
                <c:pt idx="2">
                  <c:v>Cúcuta</c:v>
                </c:pt>
                <c:pt idx="3">
                  <c:v>Pereira</c:v>
                </c:pt>
                <c:pt idx="4">
                  <c:v>Cali</c:v>
                </c:pt>
              </c:strCache>
            </c:strRef>
          </c:cat>
          <c:val>
            <c:numRef>
              <c:f>Extinc.!$E$37:$E$41</c:f>
              <c:numCache>
                <c:formatCode>0</c:formatCode>
                <c:ptCount val="5"/>
                <c:pt idx="0">
                  <c:v>159</c:v>
                </c:pt>
                <c:pt idx="1">
                  <c:v>35</c:v>
                </c:pt>
                <c:pt idx="2">
                  <c:v>126</c:v>
                </c:pt>
                <c:pt idx="3">
                  <c:v>33</c:v>
                </c:pt>
                <c:pt idx="4">
                  <c:v>53</c:v>
                </c:pt>
              </c:numCache>
            </c:numRef>
          </c:val>
        </c:ser>
        <c:dLbls>
          <c:showLegendKey val="0"/>
          <c:showVal val="1"/>
          <c:showCatName val="0"/>
          <c:showSerName val="0"/>
          <c:showPercent val="0"/>
          <c:showBubbleSize val="0"/>
        </c:dLbls>
        <c:gapWidth val="75"/>
        <c:axId val="115949056"/>
        <c:axId val="115462656"/>
      </c:barChart>
      <c:catAx>
        <c:axId val="115949056"/>
        <c:scaling>
          <c:orientation val="minMax"/>
        </c:scaling>
        <c:delete val="0"/>
        <c:axPos val="b"/>
        <c:numFmt formatCode="General" sourceLinked="0"/>
        <c:majorTickMark val="none"/>
        <c:minorTickMark val="none"/>
        <c:tickLblPos val="nextTo"/>
        <c:crossAx val="115462656"/>
        <c:crosses val="autoZero"/>
        <c:auto val="1"/>
        <c:lblAlgn val="ctr"/>
        <c:lblOffset val="100"/>
        <c:noMultiLvlLbl val="0"/>
      </c:catAx>
      <c:valAx>
        <c:axId val="115462656"/>
        <c:scaling>
          <c:orientation val="minMax"/>
        </c:scaling>
        <c:delete val="0"/>
        <c:axPos val="l"/>
        <c:numFmt formatCode="0" sourceLinked="1"/>
        <c:majorTickMark val="none"/>
        <c:minorTickMark val="none"/>
        <c:tickLblPos val="nextTo"/>
        <c:crossAx val="11594905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'P-Cto'!$D$102</c:f>
              <c:strCache>
                <c:ptCount val="1"/>
                <c:pt idx="0">
                  <c:v>INGRESOS EFECTIVOS</c:v>
                </c:pt>
              </c:strCache>
            </c:strRef>
          </c:tx>
          <c:invertIfNegative val="0"/>
          <c:dPt>
            <c:idx val="16"/>
            <c:invertIfNegative val="0"/>
            <c:bubble3D val="0"/>
            <c:spPr>
              <a:solidFill>
                <a:srgbClr val="00B050"/>
              </a:solidFill>
            </c:spPr>
          </c:dPt>
          <c:dLbls>
            <c:dLbl>
              <c:idx val="1"/>
              <c:layout>
                <c:manualLayout>
                  <c:x val="-7.1073205401563609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6858564321251017E-3"/>
                  <c:y val="7.9601981734165241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2.8429282160625444E-3"/>
                  <c:y val="1.5920396346833145E-2"/>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1.4214641080312722E-3"/>
                  <c:y val="1.0613597564555479E-2"/>
                </c:manualLayout>
              </c:layout>
              <c:showLegendKey val="0"/>
              <c:showVal val="1"/>
              <c:showCatName val="0"/>
              <c:showSerName val="0"/>
              <c:showPercent val="0"/>
              <c:showBubbleSize val="0"/>
              <c:extLst>
                <c:ext xmlns:c15="http://schemas.microsoft.com/office/drawing/2012/chart" uri="{CE6537A1-D6FC-4f65-9D91-7224C49458BB}"/>
              </c:extLst>
            </c:dLbl>
            <c:dLbl>
              <c:idx val="13"/>
              <c:layout>
                <c:manualLayout>
                  <c:x val="2.8429282160625964E-3"/>
                  <c:y val="-4.8645093551940632E-17"/>
                </c:manualLayout>
              </c:layout>
              <c:showLegendKey val="0"/>
              <c:showVal val="1"/>
              <c:showCatName val="0"/>
              <c:showSerName val="0"/>
              <c:showPercent val="0"/>
              <c:showBubbleSize val="0"/>
              <c:extLst>
                <c:ext xmlns:c15="http://schemas.microsoft.com/office/drawing/2012/chart" uri="{CE6537A1-D6FC-4f65-9D91-7224C49458BB}"/>
              </c:extLst>
            </c:dLbl>
            <c:dLbl>
              <c:idx val="15"/>
              <c:layout>
                <c:manualLayout>
                  <c:x val="4.2643923240938165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17"/>
              <c:layout>
                <c:manualLayout>
                  <c:x val="2.8429282160625444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0"/>
                  <c:y val="1.0613597564555382E-2"/>
                </c:manualLayout>
              </c:layout>
              <c:showLegendKey val="0"/>
              <c:showVal val="1"/>
              <c:showCatName val="0"/>
              <c:showSerName val="0"/>
              <c:showPercent val="0"/>
              <c:showBubbleSize val="0"/>
              <c:extLst>
                <c:ext xmlns:c15="http://schemas.microsoft.com/office/drawing/2012/chart" uri="{CE6537A1-D6FC-4f65-9D91-7224C49458BB}"/>
              </c:extLst>
            </c:dLbl>
            <c:dLbl>
              <c:idx val="28"/>
              <c:layout>
                <c:manualLayout>
                  <c:x val="2.8429282160624403E-3"/>
                  <c:y val="5.3067987822776183E-3"/>
                </c:manualLayout>
              </c:layout>
              <c:showLegendKey val="0"/>
              <c:showVal val="1"/>
              <c:showCatName val="0"/>
              <c:showSerName val="0"/>
              <c:showPercent val="0"/>
              <c:showBubbleSize val="0"/>
              <c:extLst>
                <c:ext xmlns:c15="http://schemas.microsoft.com/office/drawing/2012/chart" uri="{CE6537A1-D6FC-4f65-9D91-7224C49458BB}"/>
              </c:extLst>
            </c:dLbl>
            <c:dLbl>
              <c:idx val="29"/>
              <c:layout>
                <c:manualLayout>
                  <c:x val="-4.2643923240938165E-3"/>
                  <c:y val="2.6533993911389063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'P-Cto'!$C$103:$C$133</c:f>
              <c:strCache>
                <c:ptCount val="31"/>
                <c:pt idx="0">
                  <c:v>Arauca</c:v>
                </c:pt>
                <c:pt idx="1">
                  <c:v>Barranquilla</c:v>
                </c:pt>
                <c:pt idx="2">
                  <c:v>Cartagena</c:v>
                </c:pt>
                <c:pt idx="3">
                  <c:v>Cartago</c:v>
                </c:pt>
                <c:pt idx="4">
                  <c:v>Tunja</c:v>
                </c:pt>
                <c:pt idx="5">
                  <c:v>Buenaventura</c:v>
                </c:pt>
                <c:pt idx="6">
                  <c:v>Buga</c:v>
                </c:pt>
                <c:pt idx="7">
                  <c:v>Manizales</c:v>
                </c:pt>
                <c:pt idx="8">
                  <c:v>Florencia</c:v>
                </c:pt>
                <c:pt idx="9">
                  <c:v>Girardot</c:v>
                </c:pt>
                <c:pt idx="10">
                  <c:v>Casanare</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Palmira</c:v>
                </c:pt>
                <c:pt idx="30">
                  <c:v>Tulúa</c:v>
                </c:pt>
              </c:strCache>
            </c:strRef>
          </c:cat>
          <c:val>
            <c:numRef>
              <c:f>'P-Cto'!$D$103:$D$133</c:f>
              <c:numCache>
                <c:formatCode>0</c:formatCode>
                <c:ptCount val="31"/>
                <c:pt idx="0">
                  <c:v>196</c:v>
                </c:pt>
                <c:pt idx="1">
                  <c:v>384</c:v>
                </c:pt>
                <c:pt idx="2">
                  <c:v>365</c:v>
                </c:pt>
                <c:pt idx="3">
                  <c:v>249</c:v>
                </c:pt>
                <c:pt idx="4">
                  <c:v>186</c:v>
                </c:pt>
                <c:pt idx="5">
                  <c:v>177</c:v>
                </c:pt>
                <c:pt idx="6">
                  <c:v>294</c:v>
                </c:pt>
                <c:pt idx="7">
                  <c:v>277</c:v>
                </c:pt>
                <c:pt idx="8">
                  <c:v>664</c:v>
                </c:pt>
                <c:pt idx="9">
                  <c:v>294</c:v>
                </c:pt>
                <c:pt idx="10">
                  <c:v>187</c:v>
                </c:pt>
                <c:pt idx="11">
                  <c:v>339</c:v>
                </c:pt>
                <c:pt idx="12">
                  <c:v>388</c:v>
                </c:pt>
                <c:pt idx="13">
                  <c:v>298</c:v>
                </c:pt>
                <c:pt idx="14">
                  <c:v>335</c:v>
                </c:pt>
                <c:pt idx="15">
                  <c:v>264</c:v>
                </c:pt>
                <c:pt idx="16">
                  <c:v>402</c:v>
                </c:pt>
                <c:pt idx="17">
                  <c:v>313</c:v>
                </c:pt>
                <c:pt idx="18">
                  <c:v>295</c:v>
                </c:pt>
                <c:pt idx="19">
                  <c:v>452</c:v>
                </c:pt>
                <c:pt idx="20">
                  <c:v>391</c:v>
                </c:pt>
                <c:pt idx="21">
                  <c:v>523</c:v>
                </c:pt>
                <c:pt idx="22">
                  <c:v>332</c:v>
                </c:pt>
                <c:pt idx="23">
                  <c:v>310</c:v>
                </c:pt>
                <c:pt idx="24">
                  <c:v>382</c:v>
                </c:pt>
                <c:pt idx="25">
                  <c:v>254</c:v>
                </c:pt>
                <c:pt idx="26">
                  <c:v>344</c:v>
                </c:pt>
                <c:pt idx="27">
                  <c:v>261</c:v>
                </c:pt>
                <c:pt idx="28">
                  <c:v>240</c:v>
                </c:pt>
                <c:pt idx="29">
                  <c:v>372</c:v>
                </c:pt>
                <c:pt idx="30">
                  <c:v>308</c:v>
                </c:pt>
              </c:numCache>
            </c:numRef>
          </c:val>
        </c:ser>
        <c:ser>
          <c:idx val="1"/>
          <c:order val="1"/>
          <c:tx>
            <c:strRef>
              <c:f>'P-Cto'!$E$102</c:f>
              <c:strCache>
                <c:ptCount val="1"/>
                <c:pt idx="0">
                  <c:v>EGRESOS EFECTIVOS</c:v>
                </c:pt>
              </c:strCache>
            </c:strRef>
          </c:tx>
          <c:invertIfNegative val="0"/>
          <c:dPt>
            <c:idx val="16"/>
            <c:invertIfNegative val="0"/>
            <c:bubble3D val="0"/>
            <c:spPr>
              <a:solidFill>
                <a:srgbClr val="FFC000"/>
              </a:solidFill>
            </c:spPr>
          </c:dPt>
          <c:dLbls>
            <c:dLbl>
              <c:idx val="0"/>
              <c:layout>
                <c:manualLayout>
                  <c:x val="4.2643923240938105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4.2643923240937905E-3"/>
                  <c:y val="7.9601981734165241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5.6858564321250887E-3"/>
                  <c:y val="0"/>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4.2643923240938165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6"/>
              <c:layout>
                <c:manualLayout>
                  <c:x val="7.1073205401563089E-3"/>
                  <c:y val="-5.306798782277764E-3"/>
                </c:manualLayout>
              </c:layout>
              <c:showLegendKey val="0"/>
              <c:showVal val="1"/>
              <c:showCatName val="0"/>
              <c:showSerName val="0"/>
              <c:showPercent val="0"/>
              <c:showBubbleSize val="0"/>
              <c:extLst>
                <c:ext xmlns:c15="http://schemas.microsoft.com/office/drawing/2012/chart" uri="{CE6537A1-D6FC-4f65-9D91-7224C49458BB}"/>
              </c:extLst>
            </c:dLbl>
            <c:dLbl>
              <c:idx val="7"/>
              <c:layout>
                <c:manualLayout>
                  <c:x val="4.2643923240938165E-3"/>
                  <c:y val="1.3266996955694289E-2"/>
                </c:manualLayout>
              </c:layout>
              <c:showLegendKey val="0"/>
              <c:showVal val="1"/>
              <c:showCatName val="0"/>
              <c:showSerName val="0"/>
              <c:showPercent val="0"/>
              <c:showBubbleSize val="0"/>
              <c:extLst>
                <c:ext xmlns:c15="http://schemas.microsoft.com/office/drawing/2012/chart" uri="{CE6537A1-D6FC-4f65-9D91-7224C49458BB}"/>
              </c:extLst>
            </c:dLbl>
            <c:dLbl>
              <c:idx val="8"/>
              <c:layout>
                <c:manualLayout>
                  <c:x val="5.6858564321250887E-3"/>
                  <c:y val="5.3067987822777154E-3"/>
                </c:manualLayout>
              </c:layout>
              <c:showLegendKey val="0"/>
              <c:showVal val="1"/>
              <c:showCatName val="0"/>
              <c:showSerName val="0"/>
              <c:showPercent val="0"/>
              <c:showBubbleSize val="0"/>
              <c:extLst>
                <c:ext xmlns:c15="http://schemas.microsoft.com/office/drawing/2012/chart" uri="{CE6537A1-D6FC-4f65-9D91-7224C49458BB}"/>
              </c:extLst>
            </c:dLbl>
            <c:dLbl>
              <c:idx val="14"/>
              <c:layout>
                <c:manualLayout>
                  <c:x val="7.1072086138486423E-3"/>
                  <c:y val="2.6533993911388577E-3"/>
                </c:manualLayout>
              </c:layout>
              <c:showLegendKey val="0"/>
              <c:showVal val="1"/>
              <c:showCatName val="0"/>
              <c:showSerName val="0"/>
              <c:showPercent val="0"/>
              <c:showBubbleSize val="0"/>
              <c:extLst>
                <c:ext xmlns:c15="http://schemas.microsoft.com/office/drawing/2012/chart" uri="{CE6537A1-D6FC-4f65-9D91-7224C49458BB}"/>
              </c:extLst>
            </c:dLbl>
            <c:dLbl>
              <c:idx val="16"/>
              <c:layout>
                <c:manualLayout>
                  <c:x val="2.8429282160625444E-3"/>
                  <c:y val="2.6533993911388091E-3"/>
                </c:manualLayout>
              </c:layout>
              <c:showLegendKey val="0"/>
              <c:showVal val="1"/>
              <c:showCatName val="0"/>
              <c:showSerName val="0"/>
              <c:showPercent val="0"/>
              <c:showBubbleSize val="0"/>
              <c:extLst>
                <c:ext xmlns:c15="http://schemas.microsoft.com/office/drawing/2012/chart" uri="{CE6537A1-D6FC-4f65-9D91-7224C49458BB}"/>
              </c:extLst>
            </c:dLbl>
            <c:dLbl>
              <c:idx val="19"/>
              <c:layout>
                <c:manualLayout>
                  <c:x val="4.2643923240938165E-3"/>
                  <c:y val="1.3266788026608373E-2"/>
                </c:manualLayout>
              </c:layout>
              <c:showLegendKey val="0"/>
              <c:showVal val="1"/>
              <c:showCatName val="0"/>
              <c:showSerName val="0"/>
              <c:showPercent val="0"/>
              <c:showBubbleSize val="0"/>
              <c:extLst>
                <c:ext xmlns:c15="http://schemas.microsoft.com/office/drawing/2012/chart" uri="{CE6537A1-D6FC-4f65-9D91-7224C49458BB}"/>
              </c:extLst>
            </c:dLbl>
            <c:dLbl>
              <c:idx val="20"/>
              <c:layout>
                <c:manualLayout>
                  <c:x val="2.8429282160626484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21"/>
              <c:layout>
                <c:manualLayout>
                  <c:x val="4.2643923240937125E-3"/>
                  <c:y val="1.0613597564555431E-2"/>
                </c:manualLayout>
              </c:layout>
              <c:showLegendKey val="0"/>
              <c:showVal val="1"/>
              <c:showCatName val="0"/>
              <c:showSerName val="0"/>
              <c:showPercent val="0"/>
              <c:showBubbleSize val="0"/>
              <c:extLst>
                <c:ext xmlns:c15="http://schemas.microsoft.com/office/drawing/2012/chart" uri="{CE6537A1-D6FC-4f65-9D91-7224C49458BB}"/>
              </c:extLst>
            </c:dLbl>
            <c:dLbl>
              <c:idx val="23"/>
              <c:layout>
                <c:manualLayout>
                  <c:x val="2.8429282160625444E-3"/>
                  <c:y val="1.3266996955694338E-2"/>
                </c:manualLayout>
              </c:layout>
              <c:showLegendKey val="0"/>
              <c:showVal val="1"/>
              <c:showCatName val="0"/>
              <c:showSerName val="0"/>
              <c:showPercent val="0"/>
              <c:showBubbleSize val="0"/>
              <c:extLst>
                <c:ext xmlns:c15="http://schemas.microsoft.com/office/drawing/2012/chart" uri="{CE6537A1-D6FC-4f65-9D91-7224C49458BB}"/>
              </c:extLst>
            </c:dLbl>
            <c:dLbl>
              <c:idx val="28"/>
              <c:layout>
                <c:manualLayout>
                  <c:x val="1.4214641080312722E-3"/>
                  <c:y val="7.9601981734165727E-3"/>
                </c:manualLayout>
              </c:layout>
              <c:showLegendKey val="0"/>
              <c:showVal val="1"/>
              <c:showCatName val="0"/>
              <c:showSerName val="0"/>
              <c:showPercent val="0"/>
              <c:showBubbleSize val="0"/>
              <c:extLst>
                <c:ext xmlns:c15="http://schemas.microsoft.com/office/drawing/2012/chart" uri="{CE6537A1-D6FC-4f65-9D91-7224C49458BB}"/>
              </c:extLst>
            </c:dLbl>
            <c:dLbl>
              <c:idx val="29"/>
              <c:layout>
                <c:manualLayout>
                  <c:x val="2.8429282160625444E-3"/>
                  <c:y val="1.5920187417747183E-2"/>
                </c:manualLayout>
              </c:layout>
              <c:showLegendKey val="0"/>
              <c:showVal val="1"/>
              <c:showCatName val="0"/>
              <c:showSerName val="0"/>
              <c:showPercent val="0"/>
              <c:showBubbleSize val="0"/>
              <c:extLst>
                <c:ext xmlns:c15="http://schemas.microsoft.com/office/drawing/2012/chart" uri="{CE6537A1-D6FC-4f65-9D91-7224C49458BB}"/>
              </c:extLst>
            </c:dLbl>
            <c:dLbl>
              <c:idx val="30"/>
              <c:layout>
                <c:manualLayout>
                  <c:x val="4.2643923240938165E-3"/>
                  <c:y val="2.6533993911388577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'P-Cto'!$C$103:$C$133</c:f>
              <c:strCache>
                <c:ptCount val="31"/>
                <c:pt idx="0">
                  <c:v>Arauca</c:v>
                </c:pt>
                <c:pt idx="1">
                  <c:v>Barranquilla</c:v>
                </c:pt>
                <c:pt idx="2">
                  <c:v>Cartagena</c:v>
                </c:pt>
                <c:pt idx="3">
                  <c:v>Cartago</c:v>
                </c:pt>
                <c:pt idx="4">
                  <c:v>Tunja</c:v>
                </c:pt>
                <c:pt idx="5">
                  <c:v>Buenaventura</c:v>
                </c:pt>
                <c:pt idx="6">
                  <c:v>Buga</c:v>
                </c:pt>
                <c:pt idx="7">
                  <c:v>Manizales</c:v>
                </c:pt>
                <c:pt idx="8">
                  <c:v>Florencia</c:v>
                </c:pt>
                <c:pt idx="9">
                  <c:v>Girardot</c:v>
                </c:pt>
                <c:pt idx="10">
                  <c:v>Casanare</c:v>
                </c:pt>
                <c:pt idx="11">
                  <c:v>Popayán</c:v>
                </c:pt>
                <c:pt idx="12">
                  <c:v>Valledupar</c:v>
                </c:pt>
                <c:pt idx="13">
                  <c:v>Quibdó</c:v>
                </c:pt>
                <c:pt idx="14">
                  <c:v>Montería</c:v>
                </c:pt>
                <c:pt idx="15">
                  <c:v>Riohacha</c:v>
                </c:pt>
                <c:pt idx="16">
                  <c:v>Neiva</c:v>
                </c:pt>
                <c:pt idx="17">
                  <c:v>Pamplona</c:v>
                </c:pt>
                <c:pt idx="18">
                  <c:v>S. Marta</c:v>
                </c:pt>
                <c:pt idx="19">
                  <c:v>Villavicencio</c:v>
                </c:pt>
                <c:pt idx="20">
                  <c:v>Pasto</c:v>
                </c:pt>
                <c:pt idx="21">
                  <c:v>Cúcuta</c:v>
                </c:pt>
                <c:pt idx="22">
                  <c:v>Armenia</c:v>
                </c:pt>
                <c:pt idx="23">
                  <c:v>Pereira</c:v>
                </c:pt>
                <c:pt idx="24">
                  <c:v>Bucaramanga</c:v>
                </c:pt>
                <c:pt idx="25">
                  <c:v>Sincelejo</c:v>
                </c:pt>
                <c:pt idx="26">
                  <c:v>Ibagué</c:v>
                </c:pt>
                <c:pt idx="27">
                  <c:v>Cali</c:v>
                </c:pt>
                <c:pt idx="28">
                  <c:v>Mocoa</c:v>
                </c:pt>
                <c:pt idx="29">
                  <c:v>Palmira</c:v>
                </c:pt>
                <c:pt idx="30">
                  <c:v>Tulúa</c:v>
                </c:pt>
              </c:strCache>
            </c:strRef>
          </c:cat>
          <c:val>
            <c:numRef>
              <c:f>'P-Cto'!$E$103:$E$133</c:f>
              <c:numCache>
                <c:formatCode>0</c:formatCode>
                <c:ptCount val="31"/>
                <c:pt idx="0">
                  <c:v>144</c:v>
                </c:pt>
                <c:pt idx="1">
                  <c:v>412</c:v>
                </c:pt>
                <c:pt idx="2">
                  <c:v>302</c:v>
                </c:pt>
                <c:pt idx="3">
                  <c:v>251</c:v>
                </c:pt>
                <c:pt idx="4">
                  <c:v>161</c:v>
                </c:pt>
                <c:pt idx="5">
                  <c:v>146</c:v>
                </c:pt>
                <c:pt idx="6">
                  <c:v>297</c:v>
                </c:pt>
                <c:pt idx="7">
                  <c:v>274</c:v>
                </c:pt>
                <c:pt idx="8">
                  <c:v>611</c:v>
                </c:pt>
                <c:pt idx="9">
                  <c:v>210</c:v>
                </c:pt>
                <c:pt idx="10">
                  <c:v>139</c:v>
                </c:pt>
                <c:pt idx="11">
                  <c:v>289</c:v>
                </c:pt>
                <c:pt idx="12">
                  <c:v>308</c:v>
                </c:pt>
                <c:pt idx="13">
                  <c:v>204</c:v>
                </c:pt>
                <c:pt idx="14">
                  <c:v>292</c:v>
                </c:pt>
                <c:pt idx="15">
                  <c:v>142</c:v>
                </c:pt>
                <c:pt idx="16">
                  <c:v>328</c:v>
                </c:pt>
                <c:pt idx="17">
                  <c:v>269</c:v>
                </c:pt>
                <c:pt idx="18">
                  <c:v>236</c:v>
                </c:pt>
                <c:pt idx="19">
                  <c:v>342</c:v>
                </c:pt>
                <c:pt idx="20">
                  <c:v>381</c:v>
                </c:pt>
                <c:pt idx="21">
                  <c:v>428</c:v>
                </c:pt>
                <c:pt idx="22">
                  <c:v>314</c:v>
                </c:pt>
                <c:pt idx="23">
                  <c:v>294</c:v>
                </c:pt>
                <c:pt idx="24">
                  <c:v>402</c:v>
                </c:pt>
                <c:pt idx="25">
                  <c:v>179</c:v>
                </c:pt>
                <c:pt idx="26">
                  <c:v>323</c:v>
                </c:pt>
                <c:pt idx="27">
                  <c:v>245</c:v>
                </c:pt>
                <c:pt idx="28">
                  <c:v>216</c:v>
                </c:pt>
                <c:pt idx="29">
                  <c:v>369</c:v>
                </c:pt>
                <c:pt idx="30">
                  <c:v>253</c:v>
                </c:pt>
              </c:numCache>
            </c:numRef>
          </c:val>
        </c:ser>
        <c:dLbls>
          <c:showLegendKey val="0"/>
          <c:showVal val="1"/>
          <c:showCatName val="0"/>
          <c:showSerName val="0"/>
          <c:showPercent val="0"/>
          <c:showBubbleSize val="0"/>
        </c:dLbls>
        <c:gapWidth val="75"/>
        <c:axId val="116211712"/>
        <c:axId val="115464960"/>
      </c:barChart>
      <c:catAx>
        <c:axId val="116211712"/>
        <c:scaling>
          <c:orientation val="minMax"/>
        </c:scaling>
        <c:delete val="0"/>
        <c:axPos val="b"/>
        <c:numFmt formatCode="General" sourceLinked="0"/>
        <c:majorTickMark val="none"/>
        <c:minorTickMark val="none"/>
        <c:tickLblPos val="nextTo"/>
        <c:crossAx val="115464960"/>
        <c:crosses val="autoZero"/>
        <c:auto val="1"/>
        <c:lblAlgn val="ctr"/>
        <c:lblOffset val="100"/>
        <c:noMultiLvlLbl val="0"/>
      </c:catAx>
      <c:valAx>
        <c:axId val="115464960"/>
        <c:scaling>
          <c:orientation val="minMax"/>
        </c:scaling>
        <c:delete val="0"/>
        <c:axPos val="l"/>
        <c:numFmt formatCode="0" sourceLinked="1"/>
        <c:majorTickMark val="none"/>
        <c:minorTickMark val="none"/>
        <c:tickLblPos val="nextTo"/>
        <c:crossAx val="11621171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19049</xdr:colOff>
      <xdr:row>38</xdr:row>
      <xdr:rowOff>9525</xdr:rowOff>
    </xdr:from>
    <xdr:to>
      <xdr:col>15</xdr:col>
      <xdr:colOff>152400</xdr:colOff>
      <xdr:row>67</xdr:row>
      <xdr:rowOff>114300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138</xdr:row>
      <xdr:rowOff>9526</xdr:rowOff>
    </xdr:from>
    <xdr:to>
      <xdr:col>17</xdr:col>
      <xdr:colOff>0</xdr:colOff>
      <xdr:row>163</xdr:row>
      <xdr:rowOff>180976</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76200</xdr:colOff>
      <xdr:row>39</xdr:row>
      <xdr:rowOff>157161</xdr:rowOff>
    </xdr:from>
    <xdr:to>
      <xdr:col>16</xdr:col>
      <xdr:colOff>762000</xdr:colOff>
      <xdr:row>63</xdr:row>
      <xdr:rowOff>142875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39</xdr:row>
      <xdr:rowOff>147637</xdr:rowOff>
    </xdr:from>
    <xdr:to>
      <xdr:col>17</xdr:col>
      <xdr:colOff>19050</xdr:colOff>
      <xdr:row>64</xdr:row>
      <xdr:rowOff>142875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133350</xdr:colOff>
      <xdr:row>106</xdr:row>
      <xdr:rowOff>142875</xdr:rowOff>
    </xdr:from>
    <xdr:to>
      <xdr:col>18</xdr:col>
      <xdr:colOff>209549</xdr:colOff>
      <xdr:row>138</xdr:row>
      <xdr:rowOff>123825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323849</xdr:colOff>
      <xdr:row>144</xdr:row>
      <xdr:rowOff>38100</xdr:rowOff>
    </xdr:from>
    <xdr:to>
      <xdr:col>18</xdr:col>
      <xdr:colOff>333374</xdr:colOff>
      <xdr:row>173</xdr:row>
      <xdr:rowOff>19050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85724</xdr:colOff>
      <xdr:row>127</xdr:row>
      <xdr:rowOff>0</xdr:rowOff>
    </xdr:from>
    <xdr:to>
      <xdr:col>15</xdr:col>
      <xdr:colOff>761999</xdr:colOff>
      <xdr:row>151</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419100</xdr:colOff>
      <xdr:row>93</xdr:row>
      <xdr:rowOff>14286</xdr:rowOff>
    </xdr:from>
    <xdr:to>
      <xdr:col>17</xdr:col>
      <xdr:colOff>371475</xdr:colOff>
      <xdr:row>117</xdr:row>
      <xdr:rowOff>161924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771524</xdr:colOff>
      <xdr:row>37</xdr:row>
      <xdr:rowOff>152399</xdr:rowOff>
    </xdr:from>
    <xdr:to>
      <xdr:col>13</xdr:col>
      <xdr:colOff>762000</xdr:colOff>
      <xdr:row>56</xdr:row>
      <xdr:rowOff>142874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276224</xdr:colOff>
      <xdr:row>1</xdr:row>
      <xdr:rowOff>0</xdr:rowOff>
    </xdr:from>
    <xdr:to>
      <xdr:col>16</xdr:col>
      <xdr:colOff>761999</xdr:colOff>
      <xdr:row>28</xdr:row>
      <xdr:rowOff>161925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657224</xdr:colOff>
      <xdr:row>45</xdr:row>
      <xdr:rowOff>0</xdr:rowOff>
    </xdr:from>
    <xdr:to>
      <xdr:col>14</xdr:col>
      <xdr:colOff>761999</xdr:colOff>
      <xdr:row>70</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514350</xdr:colOff>
      <xdr:row>51</xdr:row>
      <xdr:rowOff>9524</xdr:rowOff>
    </xdr:from>
    <xdr:to>
      <xdr:col>19</xdr:col>
      <xdr:colOff>47625</xdr:colOff>
      <xdr:row>80</xdr:row>
      <xdr:rowOff>133350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44</xdr:row>
      <xdr:rowOff>14287</xdr:rowOff>
    </xdr:from>
    <xdr:to>
      <xdr:col>12</xdr:col>
      <xdr:colOff>57150</xdr:colOff>
      <xdr:row>60</xdr:row>
      <xdr:rowOff>119062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657223</xdr:colOff>
      <xdr:row>42</xdr:row>
      <xdr:rowOff>9525</xdr:rowOff>
    </xdr:from>
    <xdr:to>
      <xdr:col>15</xdr:col>
      <xdr:colOff>9524</xdr:colOff>
      <xdr:row>69</xdr:row>
      <xdr:rowOff>133350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771524</xdr:colOff>
      <xdr:row>41</xdr:row>
      <xdr:rowOff>4762</xdr:rowOff>
    </xdr:from>
    <xdr:to>
      <xdr:col>15</xdr:col>
      <xdr:colOff>752475</xdr:colOff>
      <xdr:row>66</xdr:row>
      <xdr:rowOff>9525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723899</xdr:colOff>
      <xdr:row>48</xdr:row>
      <xdr:rowOff>42862</xdr:rowOff>
    </xdr:from>
    <xdr:to>
      <xdr:col>15</xdr:col>
      <xdr:colOff>771524</xdr:colOff>
      <xdr:row>74</xdr:row>
      <xdr:rowOff>19050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381000</xdr:colOff>
      <xdr:row>35</xdr:row>
      <xdr:rowOff>14287</xdr:rowOff>
    </xdr:from>
    <xdr:to>
      <xdr:col>12</xdr:col>
      <xdr:colOff>266700</xdr:colOff>
      <xdr:row>50</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314325</xdr:colOff>
      <xdr:row>101</xdr:row>
      <xdr:rowOff>23811</xdr:rowOff>
    </xdr:from>
    <xdr:to>
      <xdr:col>17</xdr:col>
      <xdr:colOff>762000</xdr:colOff>
      <xdr:row>129</xdr:row>
      <xdr:rowOff>152399</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3"/>
  <sheetViews>
    <sheetView topLeftCell="A13" zoomScaleNormal="100" workbookViewId="0">
      <selection activeCell="A29" sqref="A29:XFD29"/>
    </sheetView>
  </sheetViews>
  <sheetFormatPr baseColWidth="10" defaultColWidth="11.42578125" defaultRowHeight="12" customHeight="1" x14ac:dyDescent="0.2"/>
  <cols>
    <col min="1" max="1" width="11.42578125" style="1"/>
    <col min="2" max="2" width="23" style="1" customWidth="1"/>
    <col min="3" max="16384" width="11.42578125" style="1"/>
  </cols>
  <sheetData>
    <row r="2" spans="2:12" ht="12" customHeight="1" x14ac:dyDescent="0.2">
      <c r="F2" s="169">
        <v>2019</v>
      </c>
      <c r="G2" s="169"/>
      <c r="H2" s="169"/>
    </row>
    <row r="3" spans="2:12" ht="12" customHeight="1" thickBot="1" x14ac:dyDescent="0.25"/>
    <row r="4" spans="2:12" ht="12" customHeight="1" thickBot="1" x14ac:dyDescent="0.25">
      <c r="B4" s="170" t="s">
        <v>0</v>
      </c>
      <c r="C4" s="173" t="s">
        <v>1</v>
      </c>
      <c r="D4" s="174"/>
      <c r="E4" s="175"/>
      <c r="F4" s="173" t="s">
        <v>2</v>
      </c>
      <c r="G4" s="174"/>
      <c r="H4" s="175"/>
      <c r="I4" s="173" t="s">
        <v>3</v>
      </c>
      <c r="J4" s="174"/>
      <c r="K4" s="175"/>
      <c r="L4" s="2"/>
    </row>
    <row r="5" spans="2:12" ht="12" customHeight="1" x14ac:dyDescent="0.2">
      <c r="B5" s="171"/>
      <c r="C5" s="176" t="s">
        <v>4</v>
      </c>
      <c r="D5" s="164" t="s">
        <v>5</v>
      </c>
      <c r="E5" s="164" t="s">
        <v>6</v>
      </c>
      <c r="F5" s="164" t="s">
        <v>4</v>
      </c>
      <c r="G5" s="164" t="s">
        <v>5</v>
      </c>
      <c r="H5" s="164" t="s">
        <v>6</v>
      </c>
      <c r="I5" s="164" t="s">
        <v>4</v>
      </c>
      <c r="J5" s="164" t="s">
        <v>5</v>
      </c>
      <c r="K5" s="164" t="s">
        <v>6</v>
      </c>
      <c r="L5" s="2"/>
    </row>
    <row r="6" spans="2:12" ht="12" customHeight="1" thickBot="1" x14ac:dyDescent="0.25">
      <c r="B6" s="172"/>
      <c r="C6" s="177"/>
      <c r="D6" s="165"/>
      <c r="E6" s="165"/>
      <c r="F6" s="165"/>
      <c r="G6" s="165"/>
      <c r="H6" s="165"/>
      <c r="I6" s="165"/>
      <c r="J6" s="165"/>
      <c r="K6" s="165"/>
      <c r="L6" s="2"/>
    </row>
    <row r="7" spans="2:12" ht="12" customHeight="1" thickBot="1" x14ac:dyDescent="0.25">
      <c r="B7" s="20" t="s">
        <v>7</v>
      </c>
      <c r="C7" s="4">
        <v>0</v>
      </c>
      <c r="D7" s="4">
        <v>69</v>
      </c>
      <c r="E7" s="4">
        <v>0</v>
      </c>
      <c r="F7" s="4">
        <v>0</v>
      </c>
      <c r="G7" s="120">
        <v>232</v>
      </c>
      <c r="H7" s="4">
        <v>0</v>
      </c>
      <c r="I7" s="4">
        <v>0</v>
      </c>
      <c r="J7" s="4">
        <v>641</v>
      </c>
      <c r="K7" s="4">
        <v>0</v>
      </c>
      <c r="L7" s="2"/>
    </row>
    <row r="8" spans="2:12" ht="12" customHeight="1" thickBot="1" x14ac:dyDescent="0.25">
      <c r="B8" s="20" t="s">
        <v>8</v>
      </c>
      <c r="C8" s="4">
        <v>0</v>
      </c>
      <c r="D8" s="120">
        <v>91</v>
      </c>
      <c r="E8" s="4">
        <v>0</v>
      </c>
      <c r="F8" s="4">
        <v>0</v>
      </c>
      <c r="G8" s="4">
        <v>79</v>
      </c>
      <c r="H8" s="4">
        <v>0</v>
      </c>
      <c r="I8" s="4">
        <v>0</v>
      </c>
      <c r="J8" s="4">
        <v>449</v>
      </c>
      <c r="K8" s="4">
        <v>0</v>
      </c>
      <c r="L8" s="2"/>
    </row>
    <row r="9" spans="2:12" ht="12" customHeight="1" x14ac:dyDescent="0.2">
      <c r="B9" s="7" t="s">
        <v>122</v>
      </c>
      <c r="C9" s="1">
        <f>SUM(C7:C8)</f>
        <v>0</v>
      </c>
      <c r="D9" s="1">
        <f t="shared" ref="D9:H9" si="0">SUM(D7:D8)</f>
        <v>160</v>
      </c>
      <c r="E9" s="1">
        <f t="shared" si="0"/>
        <v>0</v>
      </c>
      <c r="F9" s="1">
        <f t="shared" si="0"/>
        <v>0</v>
      </c>
      <c r="G9" s="1">
        <f t="shared" si="0"/>
        <v>311</v>
      </c>
      <c r="H9" s="1">
        <f t="shared" si="0"/>
        <v>0</v>
      </c>
      <c r="L9" s="2"/>
    </row>
    <row r="10" spans="2:12" ht="12" customHeight="1" x14ac:dyDescent="0.2">
      <c r="B10" s="7" t="s">
        <v>125</v>
      </c>
      <c r="C10" s="8">
        <f>+C9/2</f>
        <v>0</v>
      </c>
      <c r="D10" s="8">
        <f>+D9/2</f>
        <v>80</v>
      </c>
      <c r="E10" s="8">
        <f t="shared" ref="E10:H10" si="1">+E9/2</f>
        <v>0</v>
      </c>
      <c r="F10" s="8">
        <f t="shared" si="1"/>
        <v>0</v>
      </c>
      <c r="G10" s="8">
        <f t="shared" si="1"/>
        <v>155.5</v>
      </c>
      <c r="H10" s="8">
        <f t="shared" si="1"/>
        <v>0</v>
      </c>
      <c r="I10" s="8"/>
      <c r="J10" s="8"/>
      <c r="K10" s="8"/>
      <c r="L10" s="2"/>
    </row>
    <row r="11" spans="2:12" ht="12" customHeight="1" thickBot="1" x14ac:dyDescent="0.25">
      <c r="B11" s="7" t="s">
        <v>133</v>
      </c>
      <c r="D11" s="8">
        <f>SUM(C10:D10)</f>
        <v>80</v>
      </c>
      <c r="E11" s="8">
        <f>SUM(C10:E10)</f>
        <v>80</v>
      </c>
      <c r="F11" s="8"/>
      <c r="G11" s="8">
        <f>SUM(F10:G10)</f>
        <v>155.5</v>
      </c>
      <c r="H11" s="8">
        <f>SUM(F10:H10)</f>
        <v>155.5</v>
      </c>
      <c r="I11" s="8"/>
      <c r="J11" s="8"/>
      <c r="K11" s="8"/>
    </row>
    <row r="12" spans="2:12" ht="12" customHeight="1" thickBot="1" x14ac:dyDescent="0.25">
      <c r="B12" s="10" t="s">
        <v>127</v>
      </c>
      <c r="C12" s="9"/>
      <c r="D12" s="9"/>
      <c r="E12" s="11">
        <f>+E10/E11</f>
        <v>0</v>
      </c>
      <c r="F12" s="9"/>
      <c r="G12" s="12" t="s">
        <v>132</v>
      </c>
      <c r="H12" s="13">
        <f>+H11/E11</f>
        <v>1.9437500000000001</v>
      </c>
      <c r="I12" s="9"/>
      <c r="J12" s="9"/>
      <c r="K12" s="9"/>
    </row>
    <row r="14" spans="2:12" ht="12" customHeight="1" x14ac:dyDescent="0.2">
      <c r="F14" s="169">
        <v>2018</v>
      </c>
      <c r="G14" s="169"/>
      <c r="H14" s="169"/>
    </row>
    <row r="15" spans="2:12" ht="12" customHeight="1" thickBot="1" x14ac:dyDescent="0.25"/>
    <row r="16" spans="2:12" ht="12" customHeight="1" thickBot="1" x14ac:dyDescent="0.25">
      <c r="B16" s="166" t="s">
        <v>0</v>
      </c>
      <c r="C16" s="179" t="s">
        <v>1</v>
      </c>
      <c r="D16" s="174"/>
      <c r="E16" s="175"/>
      <c r="F16" s="173" t="s">
        <v>2</v>
      </c>
      <c r="G16" s="174"/>
      <c r="H16" s="180"/>
      <c r="I16" s="179" t="s">
        <v>3</v>
      </c>
      <c r="J16" s="174"/>
      <c r="K16" s="175"/>
      <c r="L16" s="2"/>
    </row>
    <row r="17" spans="1:12" ht="12" customHeight="1" x14ac:dyDescent="0.2">
      <c r="B17" s="178"/>
      <c r="C17" s="164" t="s">
        <v>4</v>
      </c>
      <c r="D17" s="164" t="s">
        <v>5</v>
      </c>
      <c r="E17" s="164" t="s">
        <v>6</v>
      </c>
      <c r="F17" s="164" t="s">
        <v>4</v>
      </c>
      <c r="G17" s="164" t="s">
        <v>5</v>
      </c>
      <c r="H17" s="164" t="s">
        <v>6</v>
      </c>
      <c r="I17" s="164" t="s">
        <v>4</v>
      </c>
      <c r="J17" s="164" t="s">
        <v>5</v>
      </c>
      <c r="K17" s="164" t="s">
        <v>6</v>
      </c>
      <c r="L17" s="2"/>
    </row>
    <row r="18" spans="1:12" ht="12" customHeight="1" thickBot="1" x14ac:dyDescent="0.25">
      <c r="B18" s="167"/>
      <c r="C18" s="165"/>
      <c r="D18" s="165"/>
      <c r="E18" s="165"/>
      <c r="F18" s="165"/>
      <c r="G18" s="165"/>
      <c r="H18" s="165"/>
      <c r="I18" s="165"/>
      <c r="J18" s="165"/>
      <c r="K18" s="165"/>
      <c r="L18" s="2"/>
    </row>
    <row r="19" spans="1:12" ht="12" customHeight="1" thickBot="1" x14ac:dyDescent="0.25">
      <c r="B19" s="26" t="s">
        <v>7</v>
      </c>
      <c r="C19" s="4">
        <v>0</v>
      </c>
      <c r="D19" s="4">
        <v>86</v>
      </c>
      <c r="E19" s="4">
        <v>2</v>
      </c>
      <c r="F19" s="4">
        <v>0</v>
      </c>
      <c r="G19" s="4">
        <v>94</v>
      </c>
      <c r="H19" s="4">
        <v>1</v>
      </c>
      <c r="I19" s="4">
        <v>0</v>
      </c>
      <c r="J19" s="4">
        <v>727</v>
      </c>
      <c r="K19" s="4">
        <v>0</v>
      </c>
      <c r="L19" s="2"/>
    </row>
    <row r="20" spans="1:12" ht="12" customHeight="1" thickBot="1" x14ac:dyDescent="0.25">
      <c r="B20" s="26" t="s">
        <v>8</v>
      </c>
      <c r="C20" s="4">
        <v>0</v>
      </c>
      <c r="D20" s="4">
        <v>84</v>
      </c>
      <c r="E20" s="4">
        <v>0</v>
      </c>
      <c r="F20" s="4">
        <v>0</v>
      </c>
      <c r="G20" s="4">
        <v>76</v>
      </c>
      <c r="H20" s="4">
        <v>0</v>
      </c>
      <c r="I20" s="4">
        <v>0</v>
      </c>
      <c r="J20" s="4">
        <v>431</v>
      </c>
      <c r="K20" s="4">
        <v>0</v>
      </c>
      <c r="L20" s="2"/>
    </row>
    <row r="21" spans="1:12" ht="12" customHeight="1" x14ac:dyDescent="0.2">
      <c r="B21" s="7" t="s">
        <v>122</v>
      </c>
      <c r="C21" s="1">
        <f>SUM(C19:C20)</f>
        <v>0</v>
      </c>
      <c r="D21" s="1">
        <f t="shared" ref="D21:H21" si="2">SUM(D19:D20)</f>
        <v>170</v>
      </c>
      <c r="E21" s="1">
        <f t="shared" si="2"/>
        <v>2</v>
      </c>
      <c r="F21" s="1">
        <f t="shared" si="2"/>
        <v>0</v>
      </c>
      <c r="G21" s="1">
        <f t="shared" si="2"/>
        <v>170</v>
      </c>
      <c r="H21" s="1">
        <f t="shared" si="2"/>
        <v>1</v>
      </c>
    </row>
    <row r="22" spans="1:12" ht="12" customHeight="1" x14ac:dyDescent="0.2">
      <c r="B22" s="7" t="s">
        <v>125</v>
      </c>
      <c r="C22" s="8">
        <f>+C21/2</f>
        <v>0</v>
      </c>
      <c r="D22" s="8">
        <f t="shared" ref="D22:H22" si="3">+D21/2</f>
        <v>85</v>
      </c>
      <c r="E22" s="8">
        <f t="shared" si="3"/>
        <v>1</v>
      </c>
      <c r="F22" s="8">
        <f t="shared" si="3"/>
        <v>0</v>
      </c>
      <c r="G22" s="8">
        <f t="shared" si="3"/>
        <v>85</v>
      </c>
      <c r="H22" s="8">
        <f t="shared" si="3"/>
        <v>0.5</v>
      </c>
      <c r="I22" s="8"/>
      <c r="J22" s="8"/>
      <c r="K22" s="8"/>
    </row>
    <row r="23" spans="1:12" ht="12" customHeight="1" x14ac:dyDescent="0.2">
      <c r="B23" s="7" t="s">
        <v>133</v>
      </c>
      <c r="D23" s="9">
        <f>SUM(C22:D22)</f>
        <v>85</v>
      </c>
      <c r="E23" s="9">
        <f>SUM(C22:E22)</f>
        <v>86</v>
      </c>
      <c r="G23" s="9">
        <f>SUM(F22:G22)</f>
        <v>85</v>
      </c>
      <c r="H23" s="9">
        <f>SUM(F22:H22)</f>
        <v>85.5</v>
      </c>
      <c r="J23" s="9"/>
      <c r="K23" s="9"/>
    </row>
    <row r="24" spans="1:12" ht="12" customHeight="1" x14ac:dyDescent="0.2">
      <c r="B24" s="7" t="s">
        <v>126</v>
      </c>
      <c r="C24" s="11"/>
      <c r="D24" s="11">
        <f>+D10/D22</f>
        <v>0.94117647058823528</v>
      </c>
      <c r="E24" s="11">
        <f>+E10/E22</f>
        <v>0</v>
      </c>
      <c r="F24" s="11"/>
      <c r="G24" s="11">
        <f t="shared" ref="G24:H24" si="4">+G10/G22</f>
        <v>1.8294117647058823</v>
      </c>
      <c r="H24" s="11">
        <f t="shared" si="4"/>
        <v>0</v>
      </c>
      <c r="I24" s="11"/>
      <c r="J24" s="11"/>
      <c r="K24" s="11"/>
    </row>
    <row r="25" spans="1:12" ht="12" customHeight="1" thickBot="1" x14ac:dyDescent="0.25">
      <c r="B25" s="10" t="s">
        <v>128</v>
      </c>
      <c r="D25" s="11">
        <f>+D11/D23</f>
        <v>0.94117647058823528</v>
      </c>
      <c r="E25" s="11">
        <f>+E11/E23</f>
        <v>0.93023255813953487</v>
      </c>
      <c r="F25" s="11"/>
      <c r="G25" s="11">
        <f t="shared" ref="G25:H25" si="5">+G11/G23</f>
        <v>1.8294117647058823</v>
      </c>
      <c r="H25" s="11">
        <f t="shared" si="5"/>
        <v>1.8187134502923976</v>
      </c>
      <c r="I25" s="11"/>
      <c r="J25" s="11"/>
      <c r="K25" s="11"/>
    </row>
    <row r="26" spans="1:12" ht="12" customHeight="1" x14ac:dyDescent="0.2">
      <c r="D26" s="11"/>
      <c r="E26" s="11"/>
      <c r="G26" s="11"/>
      <c r="H26" s="11"/>
      <c r="J26" s="11"/>
      <c r="K26" s="11"/>
    </row>
    <row r="27" spans="1:12" ht="15.75" customHeight="1" x14ac:dyDescent="0.2">
      <c r="A27" s="27" t="s">
        <v>129</v>
      </c>
      <c r="B27" s="168" t="s">
        <v>260</v>
      </c>
      <c r="C27" s="168"/>
      <c r="D27" s="168"/>
      <c r="E27" s="168"/>
      <c r="F27" s="168"/>
      <c r="G27" s="168"/>
      <c r="H27" s="168"/>
      <c r="I27" s="168"/>
      <c r="J27" s="168"/>
      <c r="K27" s="168"/>
    </row>
    <row r="28" spans="1:12" ht="18" customHeight="1" x14ac:dyDescent="0.2">
      <c r="A28" s="28" t="s">
        <v>130</v>
      </c>
      <c r="B28" s="168" t="s">
        <v>257</v>
      </c>
      <c r="C28" s="168"/>
      <c r="D28" s="168"/>
      <c r="E28" s="168"/>
      <c r="F28" s="168"/>
      <c r="G28" s="168"/>
      <c r="H28" s="168"/>
      <c r="I28" s="168"/>
      <c r="J28" s="168"/>
      <c r="K28" s="168"/>
    </row>
    <row r="29" spans="1:12" ht="14.25" customHeight="1" x14ac:dyDescent="0.2">
      <c r="A29" s="28"/>
      <c r="B29" s="141"/>
      <c r="C29" s="141"/>
      <c r="D29" s="141"/>
      <c r="E29" s="141"/>
      <c r="F29" s="141"/>
      <c r="G29" s="141"/>
      <c r="H29" s="141"/>
      <c r="I29" s="141"/>
      <c r="J29" s="141"/>
      <c r="K29" s="141"/>
    </row>
    <row r="30" spans="1:12" ht="12" customHeight="1" thickBot="1" x14ac:dyDescent="0.25">
      <c r="B30" s="141"/>
      <c r="D30" s="141"/>
    </row>
    <row r="31" spans="1:12" ht="12" customHeight="1" x14ac:dyDescent="0.2">
      <c r="B31" s="141"/>
      <c r="C31" s="166" t="s">
        <v>1</v>
      </c>
      <c r="D31" s="166" t="s">
        <v>2</v>
      </c>
      <c r="E31" s="166" t="s">
        <v>3</v>
      </c>
    </row>
    <row r="32" spans="1:12" ht="12" customHeight="1" thickBot="1" x14ac:dyDescent="0.25">
      <c r="B32" s="141"/>
      <c r="C32" s="167"/>
      <c r="D32" s="167"/>
      <c r="E32" s="167"/>
    </row>
    <row r="33" spans="1:11" ht="12" customHeight="1" thickBot="1" x14ac:dyDescent="0.25">
      <c r="B33" s="30" t="s">
        <v>72</v>
      </c>
      <c r="C33" s="31">
        <v>464</v>
      </c>
      <c r="D33" s="31">
        <v>385</v>
      </c>
      <c r="E33" s="31">
        <v>852</v>
      </c>
    </row>
    <row r="34" spans="1:11" ht="25.5" customHeight="1" thickBot="1" x14ac:dyDescent="0.25">
      <c r="B34" s="34" t="s">
        <v>186</v>
      </c>
      <c r="C34" s="83">
        <v>305</v>
      </c>
      <c r="D34" s="85">
        <v>226</v>
      </c>
      <c r="E34" s="84">
        <v>603</v>
      </c>
    </row>
    <row r="35" spans="1:11" ht="12" customHeight="1" x14ac:dyDescent="0.2">
      <c r="C35" s="11">
        <f>+C33/C34</f>
        <v>1.521311475409836</v>
      </c>
      <c r="D35" s="11">
        <f>+D33/D34</f>
        <v>1.7035398230088497</v>
      </c>
      <c r="E35" s="11">
        <f>+E33/E34</f>
        <v>1.4129353233830846</v>
      </c>
    </row>
    <row r="38" spans="1:11" ht="39.75" customHeight="1" x14ac:dyDescent="0.2">
      <c r="A38" s="27" t="s">
        <v>181</v>
      </c>
      <c r="B38" s="168" t="s">
        <v>199</v>
      </c>
      <c r="C38" s="168"/>
      <c r="D38" s="168"/>
      <c r="E38" s="168"/>
      <c r="F38" s="168"/>
      <c r="G38" s="168"/>
      <c r="H38" s="168"/>
      <c r="I38" s="168"/>
      <c r="J38" s="168"/>
      <c r="K38" s="168"/>
    </row>
    <row r="40" spans="1:11" ht="30.75" customHeight="1" x14ac:dyDescent="0.2">
      <c r="B40" s="15" t="s">
        <v>74</v>
      </c>
      <c r="C40" s="16" t="s">
        <v>75</v>
      </c>
      <c r="D40" s="16" t="s">
        <v>76</v>
      </c>
      <c r="E40" s="17" t="s">
        <v>77</v>
      </c>
    </row>
    <row r="41" spans="1:11" ht="12" customHeight="1" x14ac:dyDescent="0.2">
      <c r="B41" s="18" t="s">
        <v>81</v>
      </c>
      <c r="C41" s="19">
        <v>409</v>
      </c>
      <c r="D41" s="19">
        <v>332</v>
      </c>
      <c r="E41" s="19">
        <v>973</v>
      </c>
    </row>
    <row r="42" spans="1:11" ht="12" customHeight="1" x14ac:dyDescent="0.2">
      <c r="B42" s="18" t="s">
        <v>83</v>
      </c>
      <c r="C42" s="19">
        <v>401</v>
      </c>
      <c r="D42" s="19">
        <v>195</v>
      </c>
      <c r="E42" s="19">
        <v>1087</v>
      </c>
    </row>
    <row r="43" spans="1:11" ht="12" customHeight="1" x14ac:dyDescent="0.2">
      <c r="B43" s="18" t="s">
        <v>86</v>
      </c>
      <c r="C43" s="19">
        <v>478</v>
      </c>
      <c r="D43" s="19">
        <v>179</v>
      </c>
      <c r="E43" s="19">
        <v>1079</v>
      </c>
    </row>
    <row r="44" spans="1:11" ht="12" customHeight="1" x14ac:dyDescent="0.2">
      <c r="B44" s="18" t="s">
        <v>89</v>
      </c>
      <c r="C44" s="19">
        <v>224</v>
      </c>
      <c r="D44" s="19">
        <v>210</v>
      </c>
      <c r="E44" s="19">
        <v>222</v>
      </c>
    </row>
    <row r="45" spans="1:11" ht="12" customHeight="1" x14ac:dyDescent="0.2">
      <c r="B45" s="18" t="s">
        <v>90</v>
      </c>
      <c r="C45" s="19">
        <v>124</v>
      </c>
      <c r="D45" s="19">
        <v>114</v>
      </c>
      <c r="E45" s="19">
        <v>102</v>
      </c>
    </row>
    <row r="46" spans="1:11" ht="12" customHeight="1" x14ac:dyDescent="0.2">
      <c r="B46" s="18" t="s">
        <v>93</v>
      </c>
      <c r="C46" s="19">
        <v>213</v>
      </c>
      <c r="D46" s="19">
        <v>301</v>
      </c>
      <c r="E46" s="19">
        <v>785</v>
      </c>
    </row>
    <row r="47" spans="1:11" ht="12" customHeight="1" x14ac:dyDescent="0.2">
      <c r="B47" s="18" t="s">
        <v>94</v>
      </c>
      <c r="C47" s="19">
        <v>310</v>
      </c>
      <c r="D47" s="19">
        <v>254</v>
      </c>
      <c r="E47" s="19">
        <v>290</v>
      </c>
    </row>
    <row r="48" spans="1:11" ht="12" customHeight="1" x14ac:dyDescent="0.2">
      <c r="B48" s="18" t="s">
        <v>95</v>
      </c>
      <c r="C48" s="19">
        <v>94</v>
      </c>
      <c r="D48" s="19">
        <v>82</v>
      </c>
      <c r="E48" s="19">
        <v>86</v>
      </c>
    </row>
    <row r="49" spans="2:5" ht="12" customHeight="1" x14ac:dyDescent="0.2">
      <c r="B49" s="18" t="s">
        <v>96</v>
      </c>
      <c r="C49" s="19">
        <v>206</v>
      </c>
      <c r="D49" s="19">
        <v>133</v>
      </c>
      <c r="E49" s="19">
        <v>560</v>
      </c>
    </row>
    <row r="50" spans="2:5" ht="12" customHeight="1" x14ac:dyDescent="0.2">
      <c r="B50" s="18" t="s">
        <v>100</v>
      </c>
      <c r="C50" s="19">
        <v>108</v>
      </c>
      <c r="D50" s="19">
        <v>60</v>
      </c>
      <c r="E50" s="19">
        <v>443</v>
      </c>
    </row>
    <row r="51" spans="2:5" ht="12" customHeight="1" x14ac:dyDescent="0.2">
      <c r="B51" s="18" t="s">
        <v>101</v>
      </c>
      <c r="C51" s="19">
        <v>311</v>
      </c>
      <c r="D51" s="19">
        <v>267</v>
      </c>
      <c r="E51" s="19">
        <v>614</v>
      </c>
    </row>
    <row r="52" spans="2:5" ht="12" customHeight="1" x14ac:dyDescent="0.2">
      <c r="B52" s="18" t="s">
        <v>103</v>
      </c>
      <c r="C52" s="19">
        <v>225</v>
      </c>
      <c r="D52" s="19">
        <v>108</v>
      </c>
      <c r="E52" s="19">
        <v>707</v>
      </c>
    </row>
    <row r="53" spans="2:5" ht="12" customHeight="1" x14ac:dyDescent="0.2">
      <c r="B53" s="18" t="s">
        <v>104</v>
      </c>
      <c r="C53" s="19">
        <v>430</v>
      </c>
      <c r="D53" s="19">
        <v>176</v>
      </c>
      <c r="E53" s="19">
        <v>741</v>
      </c>
    </row>
    <row r="54" spans="2:5" ht="12" customHeight="1" x14ac:dyDescent="0.2">
      <c r="B54" s="18" t="s">
        <v>105</v>
      </c>
      <c r="C54" s="19">
        <v>304</v>
      </c>
      <c r="D54" s="19">
        <v>291</v>
      </c>
      <c r="E54" s="19">
        <v>871</v>
      </c>
    </row>
    <row r="55" spans="2:5" ht="12" customHeight="1" x14ac:dyDescent="0.2">
      <c r="B55" s="18" t="s">
        <v>106</v>
      </c>
      <c r="C55" s="19">
        <v>482</v>
      </c>
      <c r="D55" s="19">
        <v>424</v>
      </c>
      <c r="E55" s="19">
        <v>531</v>
      </c>
    </row>
    <row r="56" spans="2:5" ht="12" customHeight="1" x14ac:dyDescent="0.2">
      <c r="B56" s="18" t="s">
        <v>107</v>
      </c>
      <c r="C56" s="19">
        <v>187</v>
      </c>
      <c r="D56" s="19">
        <v>177</v>
      </c>
      <c r="E56" s="19">
        <v>50</v>
      </c>
    </row>
    <row r="57" spans="2:5" ht="12" customHeight="1" x14ac:dyDescent="0.2">
      <c r="B57" s="18" t="s">
        <v>108</v>
      </c>
      <c r="C57" s="19">
        <v>198</v>
      </c>
      <c r="D57" s="19">
        <v>178</v>
      </c>
      <c r="E57" s="19">
        <v>161</v>
      </c>
    </row>
    <row r="58" spans="2:5" ht="12" customHeight="1" x14ac:dyDescent="0.2">
      <c r="B58" s="18" t="s">
        <v>109</v>
      </c>
      <c r="C58" s="19">
        <v>465</v>
      </c>
      <c r="D58" s="19">
        <v>370</v>
      </c>
      <c r="E58" s="19">
        <v>613</v>
      </c>
    </row>
    <row r="59" spans="2:5" ht="12" customHeight="1" x14ac:dyDescent="0.2">
      <c r="B59" s="18" t="s">
        <v>111</v>
      </c>
      <c r="C59" s="19">
        <v>124</v>
      </c>
      <c r="D59" s="19">
        <v>172</v>
      </c>
      <c r="E59" s="19">
        <v>301</v>
      </c>
    </row>
    <row r="60" spans="2:5" ht="12" customHeight="1" x14ac:dyDescent="0.2">
      <c r="B60" s="18" t="s">
        <v>113</v>
      </c>
      <c r="C60" s="19">
        <v>498</v>
      </c>
      <c r="D60" s="19">
        <v>230</v>
      </c>
      <c r="E60" s="19">
        <v>806</v>
      </c>
    </row>
    <row r="61" spans="2:5" ht="12" customHeight="1" x14ac:dyDescent="0.2">
      <c r="B61" s="18" t="s">
        <v>200</v>
      </c>
      <c r="C61" s="19">
        <v>622</v>
      </c>
      <c r="D61" s="19">
        <v>492</v>
      </c>
      <c r="E61" s="19">
        <v>1633</v>
      </c>
    </row>
    <row r="63" spans="2:5" ht="12" customHeight="1" x14ac:dyDescent="0.2">
      <c r="B63" s="1" t="s">
        <v>201</v>
      </c>
    </row>
  </sheetData>
  <mergeCells count="34">
    <mergeCell ref="B38:K38"/>
    <mergeCell ref="D17:D18"/>
    <mergeCell ref="E17:E18"/>
    <mergeCell ref="F17:F18"/>
    <mergeCell ref="G17:G18"/>
    <mergeCell ref="H17:H18"/>
    <mergeCell ref="I17:I18"/>
    <mergeCell ref="B16:B18"/>
    <mergeCell ref="C16:E16"/>
    <mergeCell ref="F16:H16"/>
    <mergeCell ref="I16:K16"/>
    <mergeCell ref="C17:C18"/>
    <mergeCell ref="I4:K4"/>
    <mergeCell ref="C5:C6"/>
    <mergeCell ref="D5:D6"/>
    <mergeCell ref="E5:E6"/>
    <mergeCell ref="F5:F6"/>
    <mergeCell ref="G5:G6"/>
    <mergeCell ref="H5:H6"/>
    <mergeCell ref="F2:H2"/>
    <mergeCell ref="B4:B6"/>
    <mergeCell ref="C4:E4"/>
    <mergeCell ref="F4:H4"/>
    <mergeCell ref="F14:H14"/>
    <mergeCell ref="I5:I6"/>
    <mergeCell ref="J5:J6"/>
    <mergeCell ref="K5:K6"/>
    <mergeCell ref="C31:C32"/>
    <mergeCell ref="D31:D32"/>
    <mergeCell ref="E31:E32"/>
    <mergeCell ref="J17:J18"/>
    <mergeCell ref="K17:K18"/>
    <mergeCell ref="B27:K27"/>
    <mergeCell ref="B28:K28"/>
  </mergeCells>
  <pageMargins left="0.7" right="0.7" top="0.75" bottom="0.75" header="0.3" footer="0.3"/>
  <pageSetup paperSize="14" orientation="landscape" horizontalDpi="4294967293" r:id="rId1"/>
  <headerFooter>
    <oddHeader>&amp;CConsejo Seccional de la Judicatura del Huila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71"/>
  <sheetViews>
    <sheetView topLeftCell="A100" workbookViewId="0">
      <selection activeCell="O104" sqref="O104"/>
    </sheetView>
  </sheetViews>
  <sheetFormatPr baseColWidth="10" defaultColWidth="11.5703125" defaultRowHeight="12" customHeight="1" x14ac:dyDescent="0.2"/>
  <cols>
    <col min="1" max="2" width="11.5703125" style="1"/>
    <col min="3" max="3" width="19.7109375"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36" t="s">
        <v>24</v>
      </c>
      <c r="D7" s="21">
        <v>57</v>
      </c>
      <c r="E7" s="31">
        <v>0</v>
      </c>
      <c r="F7" s="21">
        <v>44</v>
      </c>
      <c r="G7" s="21">
        <v>59</v>
      </c>
      <c r="H7" s="31">
        <v>0</v>
      </c>
      <c r="I7" s="21">
        <v>44</v>
      </c>
      <c r="J7" s="21">
        <v>368</v>
      </c>
      <c r="K7" s="31">
        <v>0</v>
      </c>
      <c r="L7" s="21">
        <v>6</v>
      </c>
      <c r="M7" s="2"/>
    </row>
    <row r="8" spans="2:13" ht="12" customHeight="1" thickBot="1" x14ac:dyDescent="0.25">
      <c r="B8" s="193"/>
      <c r="C8" s="36" t="s">
        <v>31</v>
      </c>
      <c r="D8" s="21">
        <v>59</v>
      </c>
      <c r="E8" s="4">
        <v>0</v>
      </c>
      <c r="F8" s="21">
        <v>44</v>
      </c>
      <c r="G8" s="21">
        <v>66</v>
      </c>
      <c r="H8" s="4">
        <v>0</v>
      </c>
      <c r="I8" s="21">
        <v>50</v>
      </c>
      <c r="J8" s="21">
        <v>401</v>
      </c>
      <c r="K8" s="4">
        <v>0</v>
      </c>
      <c r="L8" s="21">
        <v>4</v>
      </c>
      <c r="M8" s="2"/>
    </row>
    <row r="9" spans="2:13" ht="12" customHeight="1" thickBot="1" x14ac:dyDescent="0.25">
      <c r="B9" s="193"/>
      <c r="C9" s="36" t="s">
        <v>34</v>
      </c>
      <c r="D9" s="21">
        <v>54</v>
      </c>
      <c r="E9" s="4">
        <v>0</v>
      </c>
      <c r="F9" s="21">
        <v>43</v>
      </c>
      <c r="G9" s="21">
        <v>53</v>
      </c>
      <c r="H9" s="4">
        <v>0</v>
      </c>
      <c r="I9" s="21">
        <v>44</v>
      </c>
      <c r="J9" s="21">
        <v>483</v>
      </c>
      <c r="K9" s="4">
        <v>4</v>
      </c>
      <c r="L9" s="21">
        <v>9</v>
      </c>
      <c r="M9" s="2"/>
    </row>
    <row r="10" spans="2:13" ht="12" customHeight="1" thickBot="1" x14ac:dyDescent="0.25">
      <c r="B10" s="194"/>
      <c r="C10" s="36" t="s">
        <v>35</v>
      </c>
      <c r="D10" s="21">
        <v>60</v>
      </c>
      <c r="E10" s="4">
        <v>0</v>
      </c>
      <c r="F10" s="21">
        <v>22</v>
      </c>
      <c r="G10" s="21">
        <v>72</v>
      </c>
      <c r="H10" s="4">
        <v>0</v>
      </c>
      <c r="I10" s="21">
        <v>21</v>
      </c>
      <c r="J10" s="21">
        <v>425</v>
      </c>
      <c r="K10" s="4">
        <v>0</v>
      </c>
      <c r="L10" s="21">
        <v>5</v>
      </c>
      <c r="M10" s="2"/>
    </row>
    <row r="11" spans="2:13" ht="12" customHeight="1" x14ac:dyDescent="0.2">
      <c r="C11" s="7" t="s">
        <v>122</v>
      </c>
      <c r="D11" s="1">
        <f>SUM(D7:D10)</f>
        <v>230</v>
      </c>
      <c r="E11" s="1">
        <f t="shared" ref="E11:I11" si="0">SUM(E7:E10)</f>
        <v>0</v>
      </c>
      <c r="F11" s="1">
        <f t="shared" si="0"/>
        <v>153</v>
      </c>
      <c r="G11" s="1">
        <f t="shared" si="0"/>
        <v>250</v>
      </c>
      <c r="H11" s="1">
        <f t="shared" si="0"/>
        <v>0</v>
      </c>
      <c r="I11" s="1">
        <f t="shared" si="0"/>
        <v>159</v>
      </c>
    </row>
    <row r="12" spans="2:13" ht="12" customHeight="1" x14ac:dyDescent="0.2">
      <c r="C12" s="7" t="s">
        <v>125</v>
      </c>
      <c r="D12" s="8">
        <f>+D11/4</f>
        <v>57.5</v>
      </c>
      <c r="E12" s="8">
        <f t="shared" ref="E12:I12" si="1">+E11/4</f>
        <v>0</v>
      </c>
      <c r="F12" s="8">
        <f t="shared" si="1"/>
        <v>38.25</v>
      </c>
      <c r="G12" s="8">
        <f t="shared" si="1"/>
        <v>62.5</v>
      </c>
      <c r="H12" s="8">
        <f t="shared" si="1"/>
        <v>0</v>
      </c>
      <c r="I12" s="8">
        <f t="shared" si="1"/>
        <v>39.75</v>
      </c>
      <c r="J12" s="8"/>
      <c r="K12" s="8"/>
      <c r="L12" s="8"/>
    </row>
    <row r="13" spans="2:13" ht="12" customHeight="1" thickBot="1" x14ac:dyDescent="0.25">
      <c r="C13" s="7" t="s">
        <v>123</v>
      </c>
      <c r="E13" s="8">
        <f>SUM(D12:E12)</f>
        <v>57.5</v>
      </c>
      <c r="F13" s="8">
        <f t="shared" ref="F13" si="2">SUM(D12:F12)</f>
        <v>95.75</v>
      </c>
      <c r="H13" s="8">
        <f t="shared" ref="H13" si="3">SUM(G12:H12)</f>
        <v>62.5</v>
      </c>
      <c r="I13" s="8">
        <f t="shared" ref="I13" si="4">SUM(G12:I12)</f>
        <v>102.25</v>
      </c>
      <c r="K13" s="8"/>
      <c r="L13" s="8"/>
    </row>
    <row r="14" spans="2:13" ht="12" customHeight="1" thickBot="1" x14ac:dyDescent="0.25">
      <c r="C14" s="10" t="s">
        <v>127</v>
      </c>
      <c r="D14" s="9"/>
      <c r="E14" s="9"/>
      <c r="F14" s="11">
        <f>+F12/F13</f>
        <v>0.39947780678851175</v>
      </c>
      <c r="G14" s="9"/>
      <c r="H14" s="12" t="s">
        <v>132</v>
      </c>
      <c r="I14" s="13">
        <f>+I13/F13</f>
        <v>1.0678851174934725</v>
      </c>
      <c r="J14" s="9"/>
      <c r="K14" s="9"/>
      <c r="L14" s="9"/>
    </row>
    <row r="16" spans="2:13" ht="12" customHeight="1" x14ac:dyDescent="0.2">
      <c r="G16" s="169">
        <v>2018</v>
      </c>
      <c r="H16" s="169"/>
      <c r="I16" s="169"/>
    </row>
    <row r="17" spans="2:13" ht="12" customHeight="1" thickBot="1" x14ac:dyDescent="0.25"/>
    <row r="18" spans="2:13" ht="12" customHeight="1" thickBot="1" x14ac:dyDescent="0.25">
      <c r="B18" s="166" t="s">
        <v>28</v>
      </c>
      <c r="C18" s="170" t="s">
        <v>0</v>
      </c>
      <c r="D18" s="173" t="s">
        <v>1</v>
      </c>
      <c r="E18" s="174"/>
      <c r="F18" s="175"/>
      <c r="G18" s="173" t="s">
        <v>2</v>
      </c>
      <c r="H18" s="174"/>
      <c r="I18" s="175"/>
      <c r="J18" s="173" t="s">
        <v>3</v>
      </c>
      <c r="K18" s="174"/>
      <c r="L18" s="175"/>
      <c r="M18" s="2"/>
    </row>
    <row r="19" spans="2:13" ht="12" customHeight="1" x14ac:dyDescent="0.2">
      <c r="B19" s="178"/>
      <c r="C19" s="171"/>
      <c r="D19" s="176" t="s">
        <v>4</v>
      </c>
      <c r="E19" s="164" t="s">
        <v>5</v>
      </c>
      <c r="F19" s="164" t="s">
        <v>6</v>
      </c>
      <c r="G19" s="164" t="s">
        <v>4</v>
      </c>
      <c r="H19" s="164" t="s">
        <v>5</v>
      </c>
      <c r="I19" s="164" t="s">
        <v>6</v>
      </c>
      <c r="J19" s="164" t="s">
        <v>4</v>
      </c>
      <c r="K19" s="164" t="s">
        <v>5</v>
      </c>
      <c r="L19" s="164" t="s">
        <v>6</v>
      </c>
      <c r="M19" s="2"/>
    </row>
    <row r="20" spans="2:13" ht="12" customHeight="1" thickBot="1" x14ac:dyDescent="0.25">
      <c r="B20" s="167"/>
      <c r="C20" s="172"/>
      <c r="D20" s="177"/>
      <c r="E20" s="165"/>
      <c r="F20" s="165"/>
      <c r="G20" s="165"/>
      <c r="H20" s="165"/>
      <c r="I20" s="165"/>
      <c r="J20" s="165"/>
      <c r="K20" s="165"/>
      <c r="L20" s="165"/>
      <c r="M20" s="2"/>
    </row>
    <row r="21" spans="2:13" ht="12" customHeight="1" thickBot="1" x14ac:dyDescent="0.25">
      <c r="B21" s="192" t="s">
        <v>29</v>
      </c>
      <c r="C21" s="36" t="s">
        <v>24</v>
      </c>
      <c r="D21" s="31">
        <v>54</v>
      </c>
      <c r="E21" s="31">
        <v>0</v>
      </c>
      <c r="F21" s="31">
        <v>48</v>
      </c>
      <c r="G21" s="31">
        <v>52</v>
      </c>
      <c r="H21" s="31">
        <v>0</v>
      </c>
      <c r="I21" s="31">
        <v>43</v>
      </c>
      <c r="J21" s="31">
        <v>398</v>
      </c>
      <c r="K21" s="31">
        <v>1</v>
      </c>
      <c r="L21" s="31">
        <v>9</v>
      </c>
      <c r="M21" s="2"/>
    </row>
    <row r="22" spans="2:13" ht="12" customHeight="1" thickBot="1" x14ac:dyDescent="0.25">
      <c r="B22" s="193"/>
      <c r="C22" s="36" t="s">
        <v>31</v>
      </c>
      <c r="D22" s="4">
        <v>63</v>
      </c>
      <c r="E22" s="4">
        <v>0</v>
      </c>
      <c r="F22" s="4">
        <v>46</v>
      </c>
      <c r="G22" s="4">
        <v>75</v>
      </c>
      <c r="H22" s="4">
        <v>0</v>
      </c>
      <c r="I22" s="4">
        <v>42</v>
      </c>
      <c r="J22" s="4">
        <v>362</v>
      </c>
      <c r="K22" s="4">
        <v>0</v>
      </c>
      <c r="L22" s="4">
        <v>9</v>
      </c>
      <c r="M22" s="2"/>
    </row>
    <row r="23" spans="2:13" ht="12" customHeight="1" thickBot="1" x14ac:dyDescent="0.25">
      <c r="B23" s="193"/>
      <c r="C23" s="36" t="s">
        <v>34</v>
      </c>
      <c r="D23" s="4">
        <v>57</v>
      </c>
      <c r="E23" s="4">
        <v>0</v>
      </c>
      <c r="F23" s="4">
        <v>43</v>
      </c>
      <c r="G23" s="126">
        <v>37</v>
      </c>
      <c r="H23" s="4">
        <v>0</v>
      </c>
      <c r="I23" s="4">
        <v>44</v>
      </c>
      <c r="J23" s="4">
        <v>622</v>
      </c>
      <c r="K23" s="4">
        <v>5</v>
      </c>
      <c r="L23" s="4">
        <v>6</v>
      </c>
      <c r="M23" s="2"/>
    </row>
    <row r="24" spans="2:13" ht="12" customHeight="1" thickBot="1" x14ac:dyDescent="0.25">
      <c r="B24" s="194"/>
      <c r="C24" s="36" t="s">
        <v>35</v>
      </c>
      <c r="D24" s="4">
        <v>48</v>
      </c>
      <c r="E24" s="4">
        <v>0</v>
      </c>
      <c r="F24" s="4">
        <v>45</v>
      </c>
      <c r="G24" s="4">
        <v>61</v>
      </c>
      <c r="H24" s="4">
        <v>0</v>
      </c>
      <c r="I24" s="4">
        <v>46</v>
      </c>
      <c r="J24" s="4">
        <v>407</v>
      </c>
      <c r="K24" s="4">
        <v>1</v>
      </c>
      <c r="L24" s="4">
        <v>4</v>
      </c>
      <c r="M24" s="2"/>
    </row>
    <row r="25" spans="2:13" ht="12" customHeight="1" x14ac:dyDescent="0.2">
      <c r="C25" s="7" t="s">
        <v>122</v>
      </c>
      <c r="D25" s="1">
        <f>SUM(D21:D24)</f>
        <v>222</v>
      </c>
      <c r="E25" s="1">
        <f t="shared" ref="E25:I25" si="5">SUM(E21:E24)</f>
        <v>0</v>
      </c>
      <c r="F25" s="1">
        <f t="shared" si="5"/>
        <v>182</v>
      </c>
      <c r="G25" s="1">
        <f t="shared" si="5"/>
        <v>225</v>
      </c>
      <c r="H25" s="1">
        <f t="shared" si="5"/>
        <v>0</v>
      </c>
      <c r="I25" s="1">
        <f t="shared" si="5"/>
        <v>175</v>
      </c>
    </row>
    <row r="26" spans="2:13" ht="12" customHeight="1" x14ac:dyDescent="0.2">
      <c r="C26" s="7" t="s">
        <v>125</v>
      </c>
      <c r="D26" s="8">
        <f>+D25/4</f>
        <v>55.5</v>
      </c>
      <c r="E26" s="8">
        <f t="shared" ref="E26:I26" si="6">+E25/4</f>
        <v>0</v>
      </c>
      <c r="F26" s="8">
        <f t="shared" si="6"/>
        <v>45.5</v>
      </c>
      <c r="G26" s="8">
        <f t="shared" si="6"/>
        <v>56.25</v>
      </c>
      <c r="H26" s="8">
        <f t="shared" si="6"/>
        <v>0</v>
      </c>
      <c r="I26" s="8">
        <f t="shared" si="6"/>
        <v>43.75</v>
      </c>
      <c r="J26" s="8"/>
      <c r="K26" s="8"/>
      <c r="L26" s="8"/>
    </row>
    <row r="27" spans="2:13" ht="12" customHeight="1" x14ac:dyDescent="0.2">
      <c r="C27" s="7" t="s">
        <v>123</v>
      </c>
      <c r="E27" s="9">
        <f>SUM(D26:E26)</f>
        <v>55.5</v>
      </c>
      <c r="F27" s="9">
        <f>SUM(D26:F26)</f>
        <v>101</v>
      </c>
      <c r="H27" s="9">
        <f>SUM(G26:H26)</f>
        <v>56.25</v>
      </c>
      <c r="I27" s="9">
        <f>SUM(G26:I26)</f>
        <v>100</v>
      </c>
      <c r="K27" s="9"/>
      <c r="L27" s="9"/>
    </row>
    <row r="28" spans="2:13" ht="12" customHeight="1" x14ac:dyDescent="0.2">
      <c r="C28" s="7" t="s">
        <v>126</v>
      </c>
      <c r="D28" s="11">
        <f>+D11/D25</f>
        <v>1.0360360360360361</v>
      </c>
      <c r="E28" s="11"/>
      <c r="F28" s="11">
        <f t="shared" ref="F28:G28" si="7">+F11/F25</f>
        <v>0.84065934065934067</v>
      </c>
      <c r="G28" s="11">
        <f t="shared" si="7"/>
        <v>1.1111111111111112</v>
      </c>
      <c r="H28" s="11"/>
      <c r="I28" s="11">
        <f>+I11/I25</f>
        <v>0.90857142857142859</v>
      </c>
      <c r="J28" s="11"/>
      <c r="K28" s="11"/>
      <c r="L28" s="11"/>
    </row>
    <row r="29" spans="2:13" ht="12" customHeight="1" thickBot="1" x14ac:dyDescent="0.25">
      <c r="C29" s="10" t="s">
        <v>128</v>
      </c>
      <c r="E29" s="11">
        <f>+E13/E27</f>
        <v>1.0360360360360361</v>
      </c>
      <c r="F29" s="11">
        <f t="shared" ref="F29:H29" si="8">+F13/F27</f>
        <v>0.94801980198019797</v>
      </c>
      <c r="G29" s="11"/>
      <c r="H29" s="11">
        <f t="shared" si="8"/>
        <v>1.1111111111111112</v>
      </c>
      <c r="I29" s="11">
        <f>+I13/I27</f>
        <v>1.0225</v>
      </c>
      <c r="J29" s="11"/>
      <c r="K29" s="11"/>
      <c r="L29" s="11"/>
    </row>
    <row r="30" spans="2:13" ht="12" customHeight="1" x14ac:dyDescent="0.2">
      <c r="C30" s="23"/>
      <c r="E30" s="11"/>
      <c r="F30" s="11"/>
      <c r="G30" s="11"/>
      <c r="H30" s="11"/>
      <c r="I30" s="11"/>
      <c r="J30" s="11"/>
      <c r="K30" s="11"/>
      <c r="L30" s="11"/>
    </row>
    <row r="31" spans="2:13" ht="26.25" customHeight="1" x14ac:dyDescent="0.2">
      <c r="B31" s="27" t="s">
        <v>129</v>
      </c>
      <c r="C31" s="168" t="s">
        <v>273</v>
      </c>
      <c r="D31" s="168"/>
      <c r="E31" s="168"/>
      <c r="F31" s="168"/>
      <c r="G31" s="168"/>
      <c r="H31" s="168"/>
      <c r="I31" s="168"/>
      <c r="J31" s="168"/>
      <c r="K31" s="168"/>
      <c r="L31" s="168"/>
    </row>
    <row r="32" spans="2:13" ht="12" customHeight="1" x14ac:dyDescent="0.2">
      <c r="B32" s="28" t="s">
        <v>130</v>
      </c>
      <c r="C32" s="168" t="s">
        <v>274</v>
      </c>
      <c r="D32" s="168"/>
      <c r="E32" s="168"/>
      <c r="F32" s="168"/>
      <c r="G32" s="168"/>
      <c r="H32" s="168"/>
      <c r="I32" s="168"/>
      <c r="J32" s="168"/>
      <c r="K32" s="168"/>
      <c r="L32" s="168"/>
    </row>
    <row r="34" spans="2:13" ht="12" customHeight="1" x14ac:dyDescent="0.2">
      <c r="G34" s="169">
        <v>2019</v>
      </c>
      <c r="H34" s="169"/>
      <c r="I34" s="169"/>
    </row>
    <row r="35" spans="2:13" ht="12" customHeight="1" thickBot="1" x14ac:dyDescent="0.25"/>
    <row r="36" spans="2:13" ht="12" customHeight="1" thickBot="1" x14ac:dyDescent="0.25">
      <c r="B36" s="166" t="s">
        <v>28</v>
      </c>
      <c r="C36" s="170" t="s">
        <v>0</v>
      </c>
      <c r="D36" s="173" t="s">
        <v>1</v>
      </c>
      <c r="E36" s="174"/>
      <c r="F36" s="175"/>
      <c r="G36" s="173" t="s">
        <v>2</v>
      </c>
      <c r="H36" s="174"/>
      <c r="I36" s="175"/>
      <c r="J36" s="173" t="s">
        <v>3</v>
      </c>
      <c r="K36" s="174"/>
      <c r="L36" s="175"/>
      <c r="M36" s="2"/>
    </row>
    <row r="37" spans="2:13" ht="12" customHeight="1" x14ac:dyDescent="0.2">
      <c r="B37" s="178"/>
      <c r="C37" s="171"/>
      <c r="D37" s="176" t="s">
        <v>4</v>
      </c>
      <c r="E37" s="164" t="s">
        <v>5</v>
      </c>
      <c r="F37" s="164" t="s">
        <v>6</v>
      </c>
      <c r="G37" s="164" t="s">
        <v>4</v>
      </c>
      <c r="H37" s="164" t="s">
        <v>5</v>
      </c>
      <c r="I37" s="164" t="s">
        <v>6</v>
      </c>
      <c r="J37" s="164" t="s">
        <v>4</v>
      </c>
      <c r="K37" s="164" t="s">
        <v>5</v>
      </c>
      <c r="L37" s="164" t="s">
        <v>6</v>
      </c>
      <c r="M37" s="2"/>
    </row>
    <row r="38" spans="2:13" ht="12" customHeight="1" thickBot="1" x14ac:dyDescent="0.25">
      <c r="B38" s="167"/>
      <c r="C38" s="172"/>
      <c r="D38" s="177"/>
      <c r="E38" s="165"/>
      <c r="F38" s="165"/>
      <c r="G38" s="165"/>
      <c r="H38" s="165"/>
      <c r="I38" s="165"/>
      <c r="J38" s="165"/>
      <c r="K38" s="165"/>
      <c r="L38" s="165"/>
      <c r="M38" s="2"/>
    </row>
    <row r="39" spans="2:13" ht="12" customHeight="1" thickBot="1" x14ac:dyDescent="0.25">
      <c r="B39" s="192" t="s">
        <v>36</v>
      </c>
      <c r="C39" s="44" t="s">
        <v>24</v>
      </c>
      <c r="D39" s="21">
        <v>10</v>
      </c>
      <c r="E39" s="21"/>
      <c r="F39" s="135">
        <v>16</v>
      </c>
      <c r="G39" s="21">
        <v>12</v>
      </c>
      <c r="H39" s="21"/>
      <c r="I39" s="21">
        <v>15</v>
      </c>
      <c r="J39" s="21">
        <v>16</v>
      </c>
      <c r="K39" s="21"/>
      <c r="L39" s="21">
        <v>1</v>
      </c>
      <c r="M39" s="2"/>
    </row>
    <row r="40" spans="2:13" ht="12" customHeight="1" thickBot="1" x14ac:dyDescent="0.25">
      <c r="B40" s="194"/>
      <c r="C40" s="44" t="s">
        <v>25</v>
      </c>
      <c r="D40" s="21">
        <v>11</v>
      </c>
      <c r="E40" s="21"/>
      <c r="F40" s="135">
        <v>16</v>
      </c>
      <c r="G40" s="21">
        <v>19</v>
      </c>
      <c r="H40" s="21"/>
      <c r="I40" s="21">
        <v>10</v>
      </c>
      <c r="J40" s="21">
        <v>8</v>
      </c>
      <c r="K40" s="21"/>
      <c r="L40" s="21">
        <v>5</v>
      </c>
      <c r="M40" s="2"/>
    </row>
    <row r="41" spans="2:13" ht="12" customHeight="1" x14ac:dyDescent="0.2">
      <c r="C41" s="7" t="s">
        <v>122</v>
      </c>
      <c r="D41" s="1">
        <f t="shared" ref="D41" si="9">SUM(D39:D40)</f>
        <v>21</v>
      </c>
      <c r="E41" s="1">
        <f t="shared" ref="E41" si="10">SUM(E39:E40)</f>
        <v>0</v>
      </c>
      <c r="F41" s="1">
        <f t="shared" ref="F41" si="11">SUM(F39:F40)</f>
        <v>32</v>
      </c>
      <c r="G41" s="1">
        <f t="shared" ref="G41" si="12">SUM(G39:G40)</f>
        <v>31</v>
      </c>
      <c r="H41" s="1">
        <f t="shared" ref="H41" si="13">SUM(H39:H40)</f>
        <v>0</v>
      </c>
      <c r="I41" s="1">
        <f t="shared" ref="I41" si="14">SUM(I39:I40)</f>
        <v>25</v>
      </c>
      <c r="J41" s="1">
        <f t="shared" ref="J41" si="15">SUM(J39:J40)</f>
        <v>24</v>
      </c>
      <c r="K41" s="1">
        <f t="shared" ref="K41:L41" si="16">SUM(K39:K40)</f>
        <v>0</v>
      </c>
      <c r="L41" s="1">
        <f t="shared" si="16"/>
        <v>6</v>
      </c>
    </row>
    <row r="42" spans="2:13" ht="12" customHeight="1" x14ac:dyDescent="0.2">
      <c r="C42" s="7" t="s">
        <v>125</v>
      </c>
      <c r="D42" s="8">
        <f t="shared" ref="D42" si="17">+D41/2</f>
        <v>10.5</v>
      </c>
      <c r="E42" s="8">
        <f t="shared" ref="E42" si="18">+E41/2</f>
        <v>0</v>
      </c>
      <c r="F42" s="8">
        <f t="shared" ref="F42" si="19">+F41/2</f>
        <v>16</v>
      </c>
      <c r="G42" s="8">
        <f t="shared" ref="G42" si="20">+G41/2</f>
        <v>15.5</v>
      </c>
      <c r="H42" s="8">
        <f t="shared" ref="H42" si="21">+H41/2</f>
        <v>0</v>
      </c>
      <c r="I42" s="8">
        <f t="shared" ref="I42" si="22">+I41/2</f>
        <v>12.5</v>
      </c>
      <c r="J42" s="8">
        <f t="shared" ref="J42" si="23">+J41/2</f>
        <v>12</v>
      </c>
      <c r="K42" s="8">
        <f t="shared" ref="K42" si="24">+K41/2</f>
        <v>0</v>
      </c>
      <c r="L42" s="8">
        <f t="shared" ref="L42" si="25">+L41/2</f>
        <v>3</v>
      </c>
    </row>
    <row r="43" spans="2:13" ht="12" customHeight="1" thickBot="1" x14ac:dyDescent="0.25">
      <c r="C43" s="7" t="s">
        <v>123</v>
      </c>
      <c r="E43" s="8">
        <f t="shared" ref="E43" si="26">SUM(D42:E42)</f>
        <v>10.5</v>
      </c>
      <c r="F43" s="8">
        <f t="shared" ref="F43" si="27">SUM(D42:F42)</f>
        <v>26.5</v>
      </c>
      <c r="H43" s="8">
        <f t="shared" ref="H43" si="28">SUM(G42:H42)</f>
        <v>15.5</v>
      </c>
      <c r="I43" s="8">
        <f t="shared" ref="I43" si="29">SUM(G42:I42)</f>
        <v>28</v>
      </c>
      <c r="K43" s="8">
        <f t="shared" ref="K43" si="30">SUM(J42:K42)</f>
        <v>12</v>
      </c>
      <c r="L43" s="8">
        <f t="shared" ref="L43" si="31">SUM(J42:L42)</f>
        <v>15</v>
      </c>
    </row>
    <row r="44" spans="2:13" ht="12" customHeight="1" thickBot="1" x14ac:dyDescent="0.25">
      <c r="C44" s="10" t="s">
        <v>127</v>
      </c>
      <c r="D44" s="9"/>
      <c r="E44" s="9"/>
      <c r="F44" s="11">
        <f>+F42/F43</f>
        <v>0.60377358490566035</v>
      </c>
      <c r="G44" s="9"/>
      <c r="H44" s="12" t="s">
        <v>132</v>
      </c>
      <c r="I44" s="13">
        <f t="shared" ref="I44" si="32">+I43/F43</f>
        <v>1.0566037735849056</v>
      </c>
      <c r="J44" s="9"/>
      <c r="K44" s="9"/>
      <c r="L44" s="9"/>
    </row>
    <row r="45" spans="2:13" ht="12" customHeight="1" x14ac:dyDescent="0.2">
      <c r="C45" s="23"/>
      <c r="D45" s="9"/>
      <c r="E45" s="9"/>
      <c r="F45" s="11"/>
      <c r="K45" s="9"/>
      <c r="L45" s="9"/>
    </row>
    <row r="46" spans="2:13" ht="12" customHeight="1" x14ac:dyDescent="0.2">
      <c r="C46" s="23"/>
      <c r="D46" s="9"/>
      <c r="E46" s="9"/>
      <c r="F46" s="11"/>
      <c r="G46" s="169">
        <v>2018</v>
      </c>
      <c r="H46" s="169"/>
      <c r="I46" s="169"/>
      <c r="K46" s="9"/>
      <c r="L46" s="9"/>
    </row>
    <row r="47" spans="2:13" ht="12" customHeight="1" thickBot="1" x14ac:dyDescent="0.25"/>
    <row r="48" spans="2:13" ht="12" customHeight="1" thickBot="1" x14ac:dyDescent="0.25">
      <c r="B48" s="166" t="s">
        <v>28</v>
      </c>
      <c r="C48" s="170" t="s">
        <v>0</v>
      </c>
      <c r="D48" s="173" t="s">
        <v>1</v>
      </c>
      <c r="E48" s="174"/>
      <c r="F48" s="175"/>
      <c r="G48" s="173" t="s">
        <v>2</v>
      </c>
      <c r="H48" s="174"/>
      <c r="I48" s="175"/>
      <c r="J48" s="173" t="s">
        <v>3</v>
      </c>
      <c r="K48" s="174"/>
      <c r="L48" s="175"/>
      <c r="M48" s="2"/>
    </row>
    <row r="49" spans="2:13" ht="12" customHeight="1" x14ac:dyDescent="0.2">
      <c r="B49" s="178"/>
      <c r="C49" s="171"/>
      <c r="D49" s="176" t="s">
        <v>4</v>
      </c>
      <c r="E49" s="164" t="s">
        <v>5</v>
      </c>
      <c r="F49" s="164" t="s">
        <v>6</v>
      </c>
      <c r="G49" s="164" t="s">
        <v>4</v>
      </c>
      <c r="H49" s="164" t="s">
        <v>5</v>
      </c>
      <c r="I49" s="164" t="s">
        <v>6</v>
      </c>
      <c r="J49" s="164" t="s">
        <v>4</v>
      </c>
      <c r="K49" s="164" t="s">
        <v>5</v>
      </c>
      <c r="L49" s="164" t="s">
        <v>6</v>
      </c>
      <c r="M49" s="2"/>
    </row>
    <row r="50" spans="2:13" ht="12" customHeight="1" thickBot="1" x14ac:dyDescent="0.25">
      <c r="B50" s="167"/>
      <c r="C50" s="172"/>
      <c r="D50" s="177"/>
      <c r="E50" s="165"/>
      <c r="F50" s="165"/>
      <c r="G50" s="165"/>
      <c r="H50" s="165"/>
      <c r="I50" s="165"/>
      <c r="J50" s="165"/>
      <c r="K50" s="165"/>
      <c r="L50" s="165"/>
      <c r="M50" s="2"/>
    </row>
    <row r="51" spans="2:13" ht="12" customHeight="1" thickBot="1" x14ac:dyDescent="0.25">
      <c r="B51" s="192" t="s">
        <v>36</v>
      </c>
      <c r="C51" s="44" t="s">
        <v>24</v>
      </c>
      <c r="D51" s="43">
        <v>12</v>
      </c>
      <c r="E51" s="31">
        <v>0</v>
      </c>
      <c r="F51" s="43">
        <v>10</v>
      </c>
      <c r="G51" s="43">
        <v>8</v>
      </c>
      <c r="H51" s="31">
        <v>0</v>
      </c>
      <c r="I51" s="43">
        <v>12</v>
      </c>
      <c r="J51" s="43">
        <v>16</v>
      </c>
      <c r="K51" s="31">
        <v>0</v>
      </c>
      <c r="L51" s="43">
        <v>0</v>
      </c>
      <c r="M51" s="2"/>
    </row>
    <row r="52" spans="2:13" ht="12" customHeight="1" thickBot="1" x14ac:dyDescent="0.25">
      <c r="B52" s="194"/>
      <c r="C52" s="44" t="s">
        <v>25</v>
      </c>
      <c r="D52" s="21">
        <v>8</v>
      </c>
      <c r="E52" s="4">
        <v>0</v>
      </c>
      <c r="F52" s="21">
        <v>15</v>
      </c>
      <c r="G52" s="21">
        <v>11</v>
      </c>
      <c r="H52" s="4">
        <v>0</v>
      </c>
      <c r="I52" s="21">
        <v>13</v>
      </c>
      <c r="J52" s="21">
        <v>33</v>
      </c>
      <c r="K52" s="4">
        <v>0</v>
      </c>
      <c r="L52" s="21">
        <v>3</v>
      </c>
      <c r="M52" s="2"/>
    </row>
    <row r="53" spans="2:13" ht="12" customHeight="1" x14ac:dyDescent="0.2">
      <c r="C53" s="7" t="s">
        <v>122</v>
      </c>
      <c r="D53" s="1">
        <f>SUM(D51:D52)</f>
        <v>20</v>
      </c>
      <c r="E53" s="1">
        <f t="shared" ref="E53" si="33">SUM(E51:E52)</f>
        <v>0</v>
      </c>
      <c r="F53" s="1">
        <f t="shared" ref="F53" si="34">SUM(F51:F52)</f>
        <v>25</v>
      </c>
      <c r="G53" s="1">
        <f t="shared" ref="G53" si="35">SUM(G51:G52)</f>
        <v>19</v>
      </c>
      <c r="H53" s="1">
        <f t="shared" ref="H53" si="36">SUM(H51:H52)</f>
        <v>0</v>
      </c>
      <c r="I53" s="1">
        <f t="shared" ref="I53" si="37">SUM(I51:I52)</f>
        <v>25</v>
      </c>
    </row>
    <row r="54" spans="2:13" ht="12" customHeight="1" x14ac:dyDescent="0.2">
      <c r="C54" s="7" t="s">
        <v>125</v>
      </c>
      <c r="D54" s="8">
        <f>+D53/2</f>
        <v>10</v>
      </c>
      <c r="E54" s="8">
        <f t="shared" ref="E54" si="38">+E53/2</f>
        <v>0</v>
      </c>
      <c r="F54" s="8">
        <f t="shared" ref="F54" si="39">+F53/2</f>
        <v>12.5</v>
      </c>
      <c r="G54" s="8">
        <f t="shared" ref="G54" si="40">+G53/2</f>
        <v>9.5</v>
      </c>
      <c r="H54" s="8">
        <f t="shared" ref="H54" si="41">+H53/2</f>
        <v>0</v>
      </c>
      <c r="I54" s="8">
        <f t="shared" ref="I54" si="42">+I53/2</f>
        <v>12.5</v>
      </c>
      <c r="J54" s="8"/>
      <c r="K54" s="8"/>
      <c r="L54" s="8"/>
    </row>
    <row r="55" spans="2:13" ht="12" customHeight="1" x14ac:dyDescent="0.2">
      <c r="C55" s="7" t="s">
        <v>123</v>
      </c>
      <c r="E55" s="9">
        <f>SUM(D54:E54)</f>
        <v>10</v>
      </c>
      <c r="F55" s="9">
        <f>SUM(D54:F54)</f>
        <v>22.5</v>
      </c>
      <c r="H55" s="9">
        <f>SUM(G54:H54)</f>
        <v>9.5</v>
      </c>
      <c r="I55" s="9">
        <f>SUM(G54:I54)</f>
        <v>22</v>
      </c>
      <c r="K55" s="9"/>
      <c r="L55" s="9"/>
    </row>
    <row r="56" spans="2:13" ht="12" customHeight="1" x14ac:dyDescent="0.2">
      <c r="C56" s="7" t="s">
        <v>126</v>
      </c>
      <c r="D56" s="11">
        <f>+D41/D53</f>
        <v>1.05</v>
      </c>
      <c r="E56" s="11"/>
      <c r="F56" s="11">
        <f>+F41/F53</f>
        <v>1.28</v>
      </c>
      <c r="G56" s="11">
        <f>+G41/G53</f>
        <v>1.631578947368421</v>
      </c>
      <c r="H56" s="11"/>
      <c r="I56" s="11">
        <f t="shared" ref="I56" si="43">+I41/I53</f>
        <v>1</v>
      </c>
      <c r="J56" s="11"/>
      <c r="K56" s="11"/>
      <c r="L56" s="11"/>
    </row>
    <row r="57" spans="2:13" ht="12" customHeight="1" thickBot="1" x14ac:dyDescent="0.25">
      <c r="C57" s="10" t="s">
        <v>128</v>
      </c>
      <c r="E57" s="11">
        <f>+E43/E55</f>
        <v>1.05</v>
      </c>
      <c r="F57" s="11">
        <f t="shared" ref="F57:I57" si="44">+F43/F55</f>
        <v>1.1777777777777778</v>
      </c>
      <c r="G57" s="11"/>
      <c r="H57" s="11">
        <f t="shared" si="44"/>
        <v>1.631578947368421</v>
      </c>
      <c r="I57" s="11">
        <f t="shared" si="44"/>
        <v>1.2727272727272727</v>
      </c>
      <c r="J57" s="11"/>
      <c r="K57" s="11"/>
      <c r="L57" s="11"/>
    </row>
    <row r="58" spans="2:13" ht="12" customHeight="1" x14ac:dyDescent="0.2">
      <c r="C58" s="23"/>
      <c r="E58" s="11"/>
      <c r="F58" s="11"/>
      <c r="G58" s="11"/>
      <c r="H58" s="11"/>
      <c r="I58" s="11"/>
      <c r="J58" s="11"/>
      <c r="K58" s="11"/>
      <c r="L58" s="11"/>
    </row>
    <row r="59" spans="2:13" ht="16.5" customHeight="1" x14ac:dyDescent="0.2">
      <c r="B59" s="27" t="s">
        <v>129</v>
      </c>
      <c r="C59" s="188" t="s">
        <v>275</v>
      </c>
      <c r="D59" s="188"/>
      <c r="E59" s="188"/>
      <c r="F59" s="188"/>
      <c r="G59" s="188"/>
      <c r="H59" s="188"/>
      <c r="I59" s="188"/>
      <c r="J59" s="188"/>
      <c r="K59" s="188"/>
      <c r="L59" s="188"/>
      <c r="M59" s="71"/>
    </row>
    <row r="60" spans="2:13" ht="15" customHeight="1" x14ac:dyDescent="0.2">
      <c r="B60" s="28" t="s">
        <v>130</v>
      </c>
      <c r="C60" s="188" t="s">
        <v>276</v>
      </c>
      <c r="D60" s="188"/>
      <c r="E60" s="188"/>
      <c r="F60" s="188"/>
      <c r="G60" s="188"/>
      <c r="H60" s="188"/>
      <c r="I60" s="188"/>
      <c r="J60" s="188"/>
      <c r="K60" s="188"/>
      <c r="L60" s="188"/>
      <c r="M60" s="71"/>
    </row>
    <row r="62" spans="2:13" ht="12" customHeight="1" x14ac:dyDescent="0.2">
      <c r="G62" s="134">
        <v>2019</v>
      </c>
    </row>
    <row r="63" spans="2:13" ht="12" customHeight="1" thickBot="1" x14ac:dyDescent="0.25"/>
    <row r="64" spans="2:13" ht="12" customHeight="1" thickBot="1" x14ac:dyDescent="0.25">
      <c r="B64" s="166" t="s">
        <v>28</v>
      </c>
      <c r="C64" s="170" t="s">
        <v>0</v>
      </c>
      <c r="D64" s="173" t="s">
        <v>1</v>
      </c>
      <c r="E64" s="174"/>
      <c r="F64" s="175"/>
      <c r="G64" s="173" t="s">
        <v>2</v>
      </c>
      <c r="H64" s="174"/>
      <c r="I64" s="175"/>
      <c r="J64" s="173" t="s">
        <v>3</v>
      </c>
      <c r="K64" s="174"/>
      <c r="L64" s="175"/>
    </row>
    <row r="65" spans="2:12" ht="12" customHeight="1" x14ac:dyDescent="0.2">
      <c r="B65" s="178"/>
      <c r="C65" s="171"/>
      <c r="D65" s="176" t="s">
        <v>4</v>
      </c>
      <c r="E65" s="164" t="s">
        <v>5</v>
      </c>
      <c r="F65" s="164" t="s">
        <v>6</v>
      </c>
      <c r="G65" s="164" t="s">
        <v>4</v>
      </c>
      <c r="H65" s="164" t="s">
        <v>5</v>
      </c>
      <c r="I65" s="164" t="s">
        <v>6</v>
      </c>
      <c r="J65" s="164" t="s">
        <v>4</v>
      </c>
      <c r="K65" s="164" t="s">
        <v>5</v>
      </c>
      <c r="L65" s="164" t="s">
        <v>6</v>
      </c>
    </row>
    <row r="66" spans="2:12" ht="12" customHeight="1" thickBot="1" x14ac:dyDescent="0.25">
      <c r="B66" s="167"/>
      <c r="C66" s="172"/>
      <c r="D66" s="177"/>
      <c r="E66" s="165"/>
      <c r="F66" s="165"/>
      <c r="G66" s="165"/>
      <c r="H66" s="165"/>
      <c r="I66" s="165"/>
      <c r="J66" s="165"/>
      <c r="K66" s="165"/>
      <c r="L66" s="165"/>
    </row>
    <row r="67" spans="2:12" ht="12" customHeight="1" thickBot="1" x14ac:dyDescent="0.25">
      <c r="B67" s="192" t="s">
        <v>119</v>
      </c>
      <c r="C67" s="44" t="s">
        <v>24</v>
      </c>
      <c r="D67" s="21">
        <v>67</v>
      </c>
      <c r="E67" s="21">
        <v>0</v>
      </c>
      <c r="F67" s="21">
        <v>38</v>
      </c>
      <c r="G67" s="21">
        <v>64</v>
      </c>
      <c r="H67" s="21">
        <v>0</v>
      </c>
      <c r="I67" s="21">
        <v>37</v>
      </c>
      <c r="J67" s="21">
        <v>271</v>
      </c>
      <c r="K67" s="21">
        <v>0</v>
      </c>
      <c r="L67" s="21">
        <v>7</v>
      </c>
    </row>
    <row r="68" spans="2:12" ht="12" customHeight="1" thickBot="1" x14ac:dyDescent="0.25">
      <c r="B68" s="193"/>
      <c r="C68" s="44" t="s">
        <v>25</v>
      </c>
      <c r="D68" s="21">
        <v>76</v>
      </c>
      <c r="E68" s="21">
        <v>0</v>
      </c>
      <c r="F68" s="21">
        <v>34</v>
      </c>
      <c r="G68" s="21">
        <v>73</v>
      </c>
      <c r="H68" s="21">
        <v>0</v>
      </c>
      <c r="I68" s="21">
        <v>32</v>
      </c>
      <c r="J68" s="21">
        <v>197</v>
      </c>
      <c r="K68" s="21">
        <v>0</v>
      </c>
      <c r="L68" s="21">
        <v>0</v>
      </c>
    </row>
    <row r="69" spans="2:12" ht="12" customHeight="1" thickBot="1" x14ac:dyDescent="0.25">
      <c r="B69" s="194"/>
      <c r="C69" s="44" t="s">
        <v>26</v>
      </c>
      <c r="D69" s="41">
        <v>75</v>
      </c>
      <c r="E69" s="21">
        <v>0</v>
      </c>
      <c r="F69" s="41">
        <v>33</v>
      </c>
      <c r="G69" s="41">
        <v>71</v>
      </c>
      <c r="H69" s="21">
        <v>0</v>
      </c>
      <c r="I69" s="41">
        <v>25</v>
      </c>
      <c r="J69" s="136">
        <v>78</v>
      </c>
      <c r="K69" s="21">
        <v>0</v>
      </c>
      <c r="L69" s="45">
        <v>8</v>
      </c>
    </row>
    <row r="70" spans="2:12" ht="12" customHeight="1" x14ac:dyDescent="0.2">
      <c r="B70" s="37"/>
      <c r="C70" s="7" t="s">
        <v>122</v>
      </c>
      <c r="D70" s="1">
        <f>SUM(D67:D69)</f>
        <v>218</v>
      </c>
      <c r="E70" s="1">
        <f t="shared" ref="E70:I70" si="45">SUM(E67:E69)</f>
        <v>0</v>
      </c>
      <c r="F70" s="1">
        <f t="shared" si="45"/>
        <v>105</v>
      </c>
      <c r="G70" s="1">
        <f t="shared" si="45"/>
        <v>208</v>
      </c>
      <c r="H70" s="1">
        <f t="shared" si="45"/>
        <v>0</v>
      </c>
      <c r="I70" s="1">
        <f t="shared" si="45"/>
        <v>94</v>
      </c>
    </row>
    <row r="71" spans="2:12" ht="12" customHeight="1" x14ac:dyDescent="0.2">
      <c r="B71" s="37"/>
      <c r="C71" s="7" t="s">
        <v>125</v>
      </c>
      <c r="D71" s="8">
        <f>+D70/3</f>
        <v>72.666666666666671</v>
      </c>
      <c r="E71" s="8">
        <f t="shared" ref="E71:I71" si="46">+E70/3</f>
        <v>0</v>
      </c>
      <c r="F71" s="8">
        <f t="shared" si="46"/>
        <v>35</v>
      </c>
      <c r="G71" s="8">
        <f t="shared" si="46"/>
        <v>69.333333333333329</v>
      </c>
      <c r="H71" s="8">
        <f t="shared" si="46"/>
        <v>0</v>
      </c>
      <c r="I71" s="8">
        <f t="shared" si="46"/>
        <v>31.333333333333332</v>
      </c>
      <c r="J71" s="8"/>
      <c r="K71" s="8"/>
      <c r="L71" s="8"/>
    </row>
    <row r="72" spans="2:12" ht="12" customHeight="1" thickBot="1" x14ac:dyDescent="0.25">
      <c r="B72" s="37"/>
      <c r="C72" s="7" t="s">
        <v>123</v>
      </c>
      <c r="E72" s="8">
        <f>SUM(D71:E71)</f>
        <v>72.666666666666671</v>
      </c>
      <c r="F72" s="8">
        <f>SUM(D71:F71)</f>
        <v>107.66666666666667</v>
      </c>
      <c r="H72" s="8">
        <f>SUM(G71:H71)</f>
        <v>69.333333333333329</v>
      </c>
      <c r="I72" s="8">
        <f>SUM(G71:I71)</f>
        <v>100.66666666666666</v>
      </c>
      <c r="K72" s="8"/>
      <c r="L72" s="8"/>
    </row>
    <row r="73" spans="2:12" ht="12" customHeight="1" thickBot="1" x14ac:dyDescent="0.25">
      <c r="C73" s="10" t="s">
        <v>127</v>
      </c>
      <c r="D73" s="9"/>
      <c r="E73" s="9"/>
      <c r="F73" s="11">
        <f>+F71/F72</f>
        <v>0.32507739938080493</v>
      </c>
      <c r="G73" s="9"/>
      <c r="H73" s="12" t="s">
        <v>132</v>
      </c>
      <c r="I73" s="13">
        <f>+I72/F72</f>
        <v>0.93498452012383892</v>
      </c>
      <c r="J73" s="9"/>
      <c r="K73" s="9"/>
      <c r="L73" s="9"/>
    </row>
    <row r="76" spans="2:12" ht="12" customHeight="1" x14ac:dyDescent="0.2">
      <c r="G76" s="134">
        <v>2018</v>
      </c>
    </row>
    <row r="77" spans="2:12" ht="12" customHeight="1" thickBot="1" x14ac:dyDescent="0.25"/>
    <row r="78" spans="2:12" ht="12" customHeight="1" thickBot="1" x14ac:dyDescent="0.25">
      <c r="B78" s="166" t="s">
        <v>28</v>
      </c>
      <c r="C78" s="170" t="s">
        <v>0</v>
      </c>
      <c r="D78" s="173" t="s">
        <v>1</v>
      </c>
      <c r="E78" s="174"/>
      <c r="F78" s="175"/>
      <c r="G78" s="173" t="s">
        <v>2</v>
      </c>
      <c r="H78" s="174"/>
      <c r="I78" s="175"/>
      <c r="J78" s="173" t="s">
        <v>3</v>
      </c>
      <c r="K78" s="174"/>
      <c r="L78" s="175"/>
    </row>
    <row r="79" spans="2:12" ht="12" customHeight="1" x14ac:dyDescent="0.2">
      <c r="B79" s="178"/>
      <c r="C79" s="171"/>
      <c r="D79" s="176" t="s">
        <v>4</v>
      </c>
      <c r="E79" s="164" t="s">
        <v>5</v>
      </c>
      <c r="F79" s="164" t="s">
        <v>6</v>
      </c>
      <c r="G79" s="164" t="s">
        <v>4</v>
      </c>
      <c r="H79" s="164" t="s">
        <v>5</v>
      </c>
      <c r="I79" s="164" t="s">
        <v>6</v>
      </c>
      <c r="J79" s="164" t="s">
        <v>4</v>
      </c>
      <c r="K79" s="164" t="s">
        <v>5</v>
      </c>
      <c r="L79" s="164" t="s">
        <v>6</v>
      </c>
    </row>
    <row r="80" spans="2:12" ht="12" customHeight="1" thickBot="1" x14ac:dyDescent="0.25">
      <c r="B80" s="167"/>
      <c r="C80" s="172"/>
      <c r="D80" s="177"/>
      <c r="E80" s="165"/>
      <c r="F80" s="165"/>
      <c r="G80" s="165"/>
      <c r="H80" s="165"/>
      <c r="I80" s="165"/>
      <c r="J80" s="165"/>
      <c r="K80" s="165"/>
      <c r="L80" s="165"/>
    </row>
    <row r="81" spans="2:12" ht="12" customHeight="1" thickBot="1" x14ac:dyDescent="0.25">
      <c r="B81" s="192" t="s">
        <v>119</v>
      </c>
      <c r="C81" s="44" t="s">
        <v>24</v>
      </c>
      <c r="D81" s="31">
        <v>51</v>
      </c>
      <c r="E81" s="31">
        <v>0</v>
      </c>
      <c r="F81" s="31">
        <v>38</v>
      </c>
      <c r="G81" s="31">
        <v>63</v>
      </c>
      <c r="H81" s="31">
        <v>0</v>
      </c>
      <c r="I81" s="31">
        <v>35</v>
      </c>
      <c r="J81" s="31">
        <v>254</v>
      </c>
      <c r="K81" s="31">
        <v>0</v>
      </c>
      <c r="L81" s="31">
        <v>8</v>
      </c>
    </row>
    <row r="82" spans="2:12" ht="12" customHeight="1" thickBot="1" x14ac:dyDescent="0.25">
      <c r="B82" s="193"/>
      <c r="C82" s="44" t="s">
        <v>25</v>
      </c>
      <c r="D82" s="4">
        <v>58</v>
      </c>
      <c r="E82" s="31">
        <v>0</v>
      </c>
      <c r="F82" s="4">
        <v>32</v>
      </c>
      <c r="G82" s="4">
        <v>64</v>
      </c>
      <c r="H82" s="31">
        <v>0</v>
      </c>
      <c r="I82" s="4">
        <v>30</v>
      </c>
      <c r="J82" s="4">
        <v>175</v>
      </c>
      <c r="K82" s="31">
        <v>0</v>
      </c>
      <c r="L82" s="4">
        <v>4</v>
      </c>
    </row>
    <row r="83" spans="2:12" ht="12" customHeight="1" thickBot="1" x14ac:dyDescent="0.25">
      <c r="B83" s="194"/>
      <c r="C83" s="44" t="s">
        <v>26</v>
      </c>
      <c r="D83" s="4">
        <v>48</v>
      </c>
      <c r="E83" s="31">
        <v>0</v>
      </c>
      <c r="F83" s="4">
        <v>33</v>
      </c>
      <c r="G83" s="4">
        <v>29</v>
      </c>
      <c r="H83" s="31">
        <v>0</v>
      </c>
      <c r="I83" s="4">
        <v>30</v>
      </c>
      <c r="J83" s="4">
        <v>60</v>
      </c>
      <c r="K83" s="31">
        <v>0</v>
      </c>
      <c r="L83" s="4">
        <v>4</v>
      </c>
    </row>
    <row r="84" spans="2:12" ht="12" customHeight="1" x14ac:dyDescent="0.2">
      <c r="C84" s="7" t="s">
        <v>122</v>
      </c>
      <c r="D84" s="1">
        <f>SUM(D81:D83)</f>
        <v>157</v>
      </c>
      <c r="E84" s="1">
        <f t="shared" ref="E84:I84" si="47">SUM(E81:E83)</f>
        <v>0</v>
      </c>
      <c r="F84" s="1">
        <f t="shared" si="47"/>
        <v>103</v>
      </c>
      <c r="G84" s="1">
        <f t="shared" si="47"/>
        <v>156</v>
      </c>
      <c r="H84" s="1">
        <f t="shared" si="47"/>
        <v>0</v>
      </c>
      <c r="I84" s="1">
        <f t="shared" si="47"/>
        <v>95</v>
      </c>
    </row>
    <row r="85" spans="2:12" ht="12" customHeight="1" x14ac:dyDescent="0.2">
      <c r="C85" s="7" t="s">
        <v>125</v>
      </c>
      <c r="D85" s="8">
        <f>+D84/3</f>
        <v>52.333333333333336</v>
      </c>
      <c r="E85" s="8">
        <f t="shared" ref="E85:I85" si="48">+E84/3</f>
        <v>0</v>
      </c>
      <c r="F85" s="8">
        <f t="shared" si="48"/>
        <v>34.333333333333336</v>
      </c>
      <c r="G85" s="8">
        <f t="shared" si="48"/>
        <v>52</v>
      </c>
      <c r="H85" s="8">
        <f t="shared" si="48"/>
        <v>0</v>
      </c>
      <c r="I85" s="8">
        <f t="shared" si="48"/>
        <v>31.666666666666668</v>
      </c>
      <c r="J85" s="8"/>
      <c r="K85" s="8"/>
      <c r="L85" s="8"/>
    </row>
    <row r="86" spans="2:12" ht="12" customHeight="1" x14ac:dyDescent="0.2">
      <c r="C86" s="7" t="s">
        <v>123</v>
      </c>
      <c r="E86" s="9">
        <f>SUM(D85:E85)</f>
        <v>52.333333333333336</v>
      </c>
      <c r="F86" s="9">
        <f>SUM(D85:F85)</f>
        <v>86.666666666666671</v>
      </c>
      <c r="H86" s="9">
        <f>SUM(G85:H85)</f>
        <v>52</v>
      </c>
      <c r="I86" s="9">
        <f>SUM(G85:I85)</f>
        <v>83.666666666666671</v>
      </c>
      <c r="K86" s="9"/>
      <c r="L86" s="9"/>
    </row>
    <row r="87" spans="2:12" ht="12" customHeight="1" x14ac:dyDescent="0.2">
      <c r="C87" s="7" t="s">
        <v>126</v>
      </c>
      <c r="D87" s="11">
        <f>+D70/D84</f>
        <v>1.3885350318471337</v>
      </c>
      <c r="E87" s="11"/>
      <c r="F87" s="11">
        <f t="shared" ref="F87:I87" si="49">+F70/F84</f>
        <v>1.0194174757281553</v>
      </c>
      <c r="G87" s="11">
        <f t="shared" si="49"/>
        <v>1.3333333333333333</v>
      </c>
      <c r="H87" s="11"/>
      <c r="I87" s="11">
        <f t="shared" si="49"/>
        <v>0.98947368421052628</v>
      </c>
      <c r="J87" s="11"/>
      <c r="K87" s="11"/>
      <c r="L87" s="11"/>
    </row>
    <row r="88" spans="2:12" ht="12" customHeight="1" thickBot="1" x14ac:dyDescent="0.25">
      <c r="C88" s="10" t="s">
        <v>128</v>
      </c>
      <c r="E88" s="11">
        <f>+E72/E86</f>
        <v>1.3885350318471339</v>
      </c>
      <c r="F88" s="11">
        <f t="shared" ref="F88:I88" si="50">+F72/F86</f>
        <v>1.2423076923076923</v>
      </c>
      <c r="G88" s="11"/>
      <c r="H88" s="11">
        <f t="shared" si="50"/>
        <v>1.3333333333333333</v>
      </c>
      <c r="I88" s="11">
        <f t="shared" si="50"/>
        <v>1.2031872509960158</v>
      </c>
      <c r="J88" s="11"/>
      <c r="K88" s="11"/>
      <c r="L88" s="11"/>
    </row>
    <row r="89" spans="2:12" ht="12" customHeight="1" x14ac:dyDescent="0.2">
      <c r="C89" s="23"/>
      <c r="E89" s="11"/>
      <c r="F89" s="11"/>
      <c r="G89" s="11"/>
      <c r="H89" s="11"/>
      <c r="I89" s="11"/>
      <c r="J89" s="11"/>
      <c r="K89" s="11"/>
      <c r="L89" s="11"/>
    </row>
    <row r="90" spans="2:12" ht="27.75" customHeight="1" x14ac:dyDescent="0.2">
      <c r="B90" s="27" t="s">
        <v>129</v>
      </c>
      <c r="C90" s="168" t="s">
        <v>277</v>
      </c>
      <c r="D90" s="168"/>
      <c r="E90" s="168"/>
      <c r="F90" s="168"/>
      <c r="G90" s="168"/>
      <c r="H90" s="168"/>
      <c r="I90" s="168"/>
      <c r="J90" s="168"/>
      <c r="K90" s="168"/>
      <c r="L90" s="168"/>
    </row>
    <row r="91" spans="2:12" ht="12" customHeight="1" x14ac:dyDescent="0.2">
      <c r="B91" s="28" t="s">
        <v>130</v>
      </c>
      <c r="C91" s="168" t="s">
        <v>278</v>
      </c>
      <c r="D91" s="168"/>
      <c r="E91" s="168"/>
      <c r="F91" s="168"/>
      <c r="G91" s="168"/>
      <c r="H91" s="168"/>
      <c r="I91" s="168"/>
      <c r="J91" s="168"/>
      <c r="K91" s="168"/>
      <c r="L91" s="168"/>
    </row>
    <row r="93" spans="2:12" ht="12" customHeight="1" x14ac:dyDescent="0.2">
      <c r="G93" s="134">
        <v>2019</v>
      </c>
    </row>
    <row r="94" spans="2:12" ht="12" customHeight="1" thickBot="1" x14ac:dyDescent="0.25"/>
    <row r="95" spans="2:12" ht="12" customHeight="1" thickBot="1" x14ac:dyDescent="0.25">
      <c r="B95" s="166" t="s">
        <v>28</v>
      </c>
      <c r="C95" s="170" t="s">
        <v>0</v>
      </c>
      <c r="D95" s="173" t="s">
        <v>1</v>
      </c>
      <c r="E95" s="174"/>
      <c r="F95" s="175"/>
      <c r="G95" s="173" t="s">
        <v>2</v>
      </c>
      <c r="H95" s="174"/>
      <c r="I95" s="175"/>
      <c r="J95" s="173" t="s">
        <v>3</v>
      </c>
      <c r="K95" s="174"/>
      <c r="L95" s="175"/>
    </row>
    <row r="96" spans="2:12" ht="12" customHeight="1" x14ac:dyDescent="0.2">
      <c r="B96" s="178"/>
      <c r="C96" s="171"/>
      <c r="D96" s="176" t="s">
        <v>4</v>
      </c>
      <c r="E96" s="164" t="s">
        <v>5</v>
      </c>
      <c r="F96" s="164" t="s">
        <v>6</v>
      </c>
      <c r="G96" s="164" t="s">
        <v>4</v>
      </c>
      <c r="H96" s="164" t="s">
        <v>5</v>
      </c>
      <c r="I96" s="164" t="s">
        <v>6</v>
      </c>
      <c r="J96" s="164" t="s">
        <v>4</v>
      </c>
      <c r="K96" s="164" t="s">
        <v>5</v>
      </c>
      <c r="L96" s="164" t="s">
        <v>6</v>
      </c>
    </row>
    <row r="97" spans="2:12" ht="12" customHeight="1" thickBot="1" x14ac:dyDescent="0.25">
      <c r="B97" s="178"/>
      <c r="C97" s="172"/>
      <c r="D97" s="177"/>
      <c r="E97" s="165"/>
      <c r="F97" s="165"/>
      <c r="G97" s="165"/>
      <c r="H97" s="165"/>
      <c r="I97" s="165"/>
      <c r="J97" s="165"/>
      <c r="K97" s="165"/>
      <c r="L97" s="165"/>
    </row>
    <row r="98" spans="2:12" ht="12" customHeight="1" thickBot="1" x14ac:dyDescent="0.25">
      <c r="B98" s="197" t="s">
        <v>120</v>
      </c>
      <c r="C98" s="36" t="s">
        <v>24</v>
      </c>
      <c r="D98" s="21">
        <v>28</v>
      </c>
      <c r="E98" s="21">
        <v>0</v>
      </c>
      <c r="F98" s="21">
        <v>30</v>
      </c>
      <c r="G98" s="21">
        <v>39</v>
      </c>
      <c r="H98" s="21">
        <v>0</v>
      </c>
      <c r="I98" s="21">
        <v>27</v>
      </c>
      <c r="J98" s="135">
        <v>0</v>
      </c>
      <c r="K98" s="21">
        <v>0</v>
      </c>
      <c r="L98" s="21">
        <v>5</v>
      </c>
    </row>
    <row r="99" spans="2:12" ht="12" customHeight="1" thickBot="1" x14ac:dyDescent="0.25">
      <c r="B99" s="194"/>
      <c r="C99" s="36" t="s">
        <v>25</v>
      </c>
      <c r="D99" s="21">
        <v>26</v>
      </c>
      <c r="E99" s="42">
        <v>0</v>
      </c>
      <c r="F99" s="43">
        <v>27</v>
      </c>
      <c r="G99" s="43">
        <v>22</v>
      </c>
      <c r="H99" s="43">
        <v>0</v>
      </c>
      <c r="I99" s="43">
        <v>23</v>
      </c>
      <c r="J99" s="43">
        <v>52</v>
      </c>
      <c r="K99" s="43">
        <v>0</v>
      </c>
      <c r="L99" s="43">
        <v>4</v>
      </c>
    </row>
    <row r="100" spans="2:12" ht="12" customHeight="1" x14ac:dyDescent="0.2">
      <c r="B100" s="37"/>
      <c r="C100" s="7" t="s">
        <v>122</v>
      </c>
      <c r="D100" s="1">
        <f>SUM(D98:D99)</f>
        <v>54</v>
      </c>
      <c r="E100" s="1">
        <f>SUM(E98:E99)</f>
        <v>0</v>
      </c>
      <c r="F100" s="1">
        <f t="shared" ref="F100:K100" si="51">SUM(F98:F99)</f>
        <v>57</v>
      </c>
      <c r="G100" s="1">
        <f t="shared" si="51"/>
        <v>61</v>
      </c>
      <c r="H100" s="1">
        <f t="shared" si="51"/>
        <v>0</v>
      </c>
      <c r="I100" s="1">
        <f t="shared" si="51"/>
        <v>50</v>
      </c>
    </row>
    <row r="101" spans="2:12" ht="12" customHeight="1" x14ac:dyDescent="0.2">
      <c r="B101" s="37"/>
      <c r="C101" s="7" t="s">
        <v>125</v>
      </c>
      <c r="D101" s="8">
        <f>+D100/2</f>
        <v>27</v>
      </c>
      <c r="E101" s="8">
        <f>+E100/2</f>
        <v>0</v>
      </c>
      <c r="F101" s="8">
        <f t="shared" ref="F101:L101" si="52">+F100/2</f>
        <v>28.5</v>
      </c>
      <c r="G101" s="8">
        <f t="shared" si="52"/>
        <v>30.5</v>
      </c>
      <c r="H101" s="8">
        <f t="shared" si="52"/>
        <v>0</v>
      </c>
      <c r="I101" s="8">
        <f t="shared" si="52"/>
        <v>25</v>
      </c>
      <c r="J101" s="8"/>
      <c r="K101" s="8"/>
      <c r="L101" s="8"/>
    </row>
    <row r="102" spans="2:12" ht="12" customHeight="1" thickBot="1" x14ac:dyDescent="0.25">
      <c r="B102" s="37"/>
      <c r="C102" s="7" t="s">
        <v>123</v>
      </c>
      <c r="E102" s="8">
        <f>SUM(D101:E101)</f>
        <v>27</v>
      </c>
      <c r="F102" s="8">
        <f>SUM(D101:F101)</f>
        <v>55.5</v>
      </c>
      <c r="H102" s="8">
        <f>SUM(G101:H101)</f>
        <v>30.5</v>
      </c>
      <c r="I102" s="8">
        <f>SUM(G101:I101)</f>
        <v>55.5</v>
      </c>
      <c r="K102" s="8"/>
      <c r="L102" s="8"/>
    </row>
    <row r="103" spans="2:12" ht="12" customHeight="1" thickBot="1" x14ac:dyDescent="0.25">
      <c r="C103" s="10" t="s">
        <v>127</v>
      </c>
      <c r="D103" s="9"/>
      <c r="E103" s="9"/>
      <c r="F103" s="11">
        <f>+F101/F102</f>
        <v>0.51351351351351349</v>
      </c>
      <c r="G103" s="9"/>
      <c r="H103" s="12" t="s">
        <v>132</v>
      </c>
      <c r="I103" s="13">
        <f>+I102/F102</f>
        <v>1</v>
      </c>
      <c r="J103" s="9"/>
      <c r="K103" s="9"/>
      <c r="L103" s="9"/>
    </row>
    <row r="104" spans="2:12" ht="12" customHeight="1" x14ac:dyDescent="0.2">
      <c r="C104" s="23"/>
      <c r="D104" s="9"/>
      <c r="E104" s="9"/>
      <c r="F104" s="11"/>
      <c r="K104" s="9"/>
      <c r="L104" s="9"/>
    </row>
    <row r="105" spans="2:12" ht="12" customHeight="1" x14ac:dyDescent="0.2">
      <c r="G105" s="134">
        <v>2018</v>
      </c>
    </row>
    <row r="106" spans="2:12" ht="12" customHeight="1" thickBot="1" x14ac:dyDescent="0.25"/>
    <row r="107" spans="2:12" ht="12" customHeight="1" thickBot="1" x14ac:dyDescent="0.25">
      <c r="B107" s="166" t="s">
        <v>28</v>
      </c>
      <c r="C107" s="170" t="s">
        <v>0</v>
      </c>
      <c r="D107" s="173" t="s">
        <v>1</v>
      </c>
      <c r="E107" s="174"/>
      <c r="F107" s="175"/>
      <c r="G107" s="173" t="s">
        <v>2</v>
      </c>
      <c r="H107" s="174"/>
      <c r="I107" s="175"/>
      <c r="J107" s="173" t="s">
        <v>3</v>
      </c>
      <c r="K107" s="174"/>
      <c r="L107" s="175"/>
    </row>
    <row r="108" spans="2:12" ht="12" customHeight="1" x14ac:dyDescent="0.2">
      <c r="B108" s="178"/>
      <c r="C108" s="171"/>
      <c r="D108" s="176" t="s">
        <v>4</v>
      </c>
      <c r="E108" s="164" t="s">
        <v>5</v>
      </c>
      <c r="F108" s="164" t="s">
        <v>6</v>
      </c>
      <c r="G108" s="164" t="s">
        <v>4</v>
      </c>
      <c r="H108" s="164" t="s">
        <v>5</v>
      </c>
      <c r="I108" s="164" t="s">
        <v>6</v>
      </c>
      <c r="J108" s="164" t="s">
        <v>4</v>
      </c>
      <c r="K108" s="164" t="s">
        <v>5</v>
      </c>
      <c r="L108" s="164" t="s">
        <v>6</v>
      </c>
    </row>
    <row r="109" spans="2:12" ht="12" customHeight="1" thickBot="1" x14ac:dyDescent="0.25">
      <c r="B109" s="178"/>
      <c r="C109" s="172"/>
      <c r="D109" s="177"/>
      <c r="E109" s="165"/>
      <c r="F109" s="165"/>
      <c r="G109" s="165"/>
      <c r="H109" s="165"/>
      <c r="I109" s="165"/>
      <c r="J109" s="165"/>
      <c r="K109" s="165"/>
      <c r="L109" s="165"/>
    </row>
    <row r="110" spans="2:12" ht="12" customHeight="1" thickBot="1" x14ac:dyDescent="0.25">
      <c r="B110" s="197" t="s">
        <v>120</v>
      </c>
      <c r="C110" s="36" t="s">
        <v>24</v>
      </c>
      <c r="D110" s="31">
        <v>35</v>
      </c>
      <c r="E110" s="31">
        <v>0</v>
      </c>
      <c r="F110" s="31">
        <v>27</v>
      </c>
      <c r="G110" s="31">
        <v>32</v>
      </c>
      <c r="H110" s="31">
        <v>0</v>
      </c>
      <c r="I110" s="31">
        <v>31</v>
      </c>
      <c r="J110" s="31">
        <v>35</v>
      </c>
      <c r="K110" s="31">
        <v>0</v>
      </c>
      <c r="L110" s="31">
        <v>4</v>
      </c>
    </row>
    <row r="111" spans="2:12" ht="12" customHeight="1" thickBot="1" x14ac:dyDescent="0.25">
      <c r="B111" s="194"/>
      <c r="C111" s="36" t="s">
        <v>25</v>
      </c>
      <c r="D111" s="4">
        <v>34</v>
      </c>
      <c r="E111" s="4">
        <v>0</v>
      </c>
      <c r="F111" s="4">
        <v>25</v>
      </c>
      <c r="G111" s="4">
        <v>20</v>
      </c>
      <c r="H111" s="4">
        <v>0</v>
      </c>
      <c r="I111" s="4">
        <v>26</v>
      </c>
      <c r="J111" s="4">
        <v>42</v>
      </c>
      <c r="K111" s="4">
        <v>0</v>
      </c>
      <c r="L111" s="4">
        <v>5</v>
      </c>
    </row>
    <row r="112" spans="2:12" ht="12" customHeight="1" x14ac:dyDescent="0.2">
      <c r="C112" s="7" t="s">
        <v>122</v>
      </c>
      <c r="D112" s="1">
        <f>SUM(D110:D111)</f>
        <v>69</v>
      </c>
      <c r="E112" s="1">
        <f t="shared" ref="E112:K112" si="53">SUM(E110:E111)</f>
        <v>0</v>
      </c>
      <c r="F112" s="1">
        <f t="shared" si="53"/>
        <v>52</v>
      </c>
      <c r="G112" s="1">
        <f t="shared" si="53"/>
        <v>52</v>
      </c>
      <c r="H112" s="1">
        <f t="shared" si="53"/>
        <v>0</v>
      </c>
      <c r="I112" s="1">
        <f t="shared" si="53"/>
        <v>57</v>
      </c>
    </row>
    <row r="113" spans="2:15" ht="12" customHeight="1" x14ac:dyDescent="0.2">
      <c r="C113" s="7" t="s">
        <v>125</v>
      </c>
      <c r="D113" s="8">
        <f>+D112/2</f>
        <v>34.5</v>
      </c>
      <c r="E113" s="8">
        <f>+E112/2</f>
        <v>0</v>
      </c>
      <c r="F113" s="8">
        <f t="shared" ref="F113:L113" si="54">+F112/2</f>
        <v>26</v>
      </c>
      <c r="G113" s="8">
        <f t="shared" si="54"/>
        <v>26</v>
      </c>
      <c r="H113" s="8">
        <f t="shared" si="54"/>
        <v>0</v>
      </c>
      <c r="I113" s="8">
        <f t="shared" si="54"/>
        <v>28.5</v>
      </c>
      <c r="J113" s="8"/>
      <c r="K113" s="8"/>
      <c r="L113" s="8"/>
    </row>
    <row r="114" spans="2:15" ht="12" customHeight="1" x14ac:dyDescent="0.2">
      <c r="C114" s="7" t="s">
        <v>123</v>
      </c>
      <c r="E114" s="9">
        <f>SUM(D113:E113)</f>
        <v>34.5</v>
      </c>
      <c r="F114" s="9">
        <f>SUM(D113:F113)</f>
        <v>60.5</v>
      </c>
      <c r="H114" s="9">
        <f>SUM(G113:H113)</f>
        <v>26</v>
      </c>
      <c r="I114" s="9">
        <f>SUM(G113:I113)</f>
        <v>54.5</v>
      </c>
      <c r="K114" s="9"/>
      <c r="L114" s="9"/>
    </row>
    <row r="115" spans="2:15" ht="12" customHeight="1" x14ac:dyDescent="0.2">
      <c r="C115" s="7" t="s">
        <v>126</v>
      </c>
      <c r="D115" s="11">
        <f>+D100/D112</f>
        <v>0.78260869565217395</v>
      </c>
      <c r="E115" s="11"/>
      <c r="F115" s="11">
        <f t="shared" ref="F115:L115" si="55">+F100/F112</f>
        <v>1.0961538461538463</v>
      </c>
      <c r="G115" s="11">
        <f t="shared" si="55"/>
        <v>1.1730769230769231</v>
      </c>
      <c r="H115" s="11"/>
      <c r="I115" s="11">
        <f t="shared" si="55"/>
        <v>0.8771929824561403</v>
      </c>
      <c r="J115" s="11"/>
      <c r="K115" s="11"/>
      <c r="L115" s="11"/>
    </row>
    <row r="116" spans="2:15" ht="12" customHeight="1" thickBot="1" x14ac:dyDescent="0.25">
      <c r="C116" s="10" t="s">
        <v>128</v>
      </c>
      <c r="E116" s="11">
        <f>+E102/E114</f>
        <v>0.78260869565217395</v>
      </c>
      <c r="F116" s="11">
        <f t="shared" ref="F116:L116" si="56">+F102/F114</f>
        <v>0.9173553719008265</v>
      </c>
      <c r="G116" s="11"/>
      <c r="H116" s="11">
        <f t="shared" si="56"/>
        <v>1.1730769230769231</v>
      </c>
      <c r="I116" s="11">
        <f t="shared" si="56"/>
        <v>1.0183486238532109</v>
      </c>
      <c r="J116" s="11"/>
      <c r="K116" s="11"/>
      <c r="L116" s="11"/>
    </row>
    <row r="117" spans="2:15" ht="12" customHeight="1" x14ac:dyDescent="0.2">
      <c r="C117" s="23"/>
      <c r="E117" s="11"/>
      <c r="F117" s="11"/>
      <c r="G117" s="11"/>
      <c r="H117" s="11"/>
      <c r="I117" s="11"/>
      <c r="J117" s="11"/>
      <c r="K117" s="11"/>
      <c r="L117" s="11"/>
    </row>
    <row r="118" spans="2:15" ht="25.5" customHeight="1" x14ac:dyDescent="0.2">
      <c r="B118" s="27" t="s">
        <v>129</v>
      </c>
      <c r="C118" s="168" t="s">
        <v>279</v>
      </c>
      <c r="D118" s="168"/>
      <c r="E118" s="168"/>
      <c r="F118" s="168"/>
      <c r="G118" s="168"/>
      <c r="H118" s="168"/>
      <c r="I118" s="168"/>
      <c r="J118" s="168"/>
      <c r="K118" s="168"/>
      <c r="L118" s="168"/>
    </row>
    <row r="119" spans="2:15" ht="12" customHeight="1" x14ac:dyDescent="0.2">
      <c r="B119" s="28" t="s">
        <v>130</v>
      </c>
      <c r="C119" s="168" t="s">
        <v>280</v>
      </c>
      <c r="D119" s="168"/>
      <c r="E119" s="168"/>
      <c r="F119" s="168"/>
      <c r="G119" s="168"/>
      <c r="H119" s="168"/>
      <c r="I119" s="168"/>
      <c r="J119" s="168"/>
      <c r="K119" s="168"/>
      <c r="L119" s="168"/>
    </row>
    <row r="122" spans="2:15" ht="12" customHeight="1" thickBot="1" x14ac:dyDescent="0.25">
      <c r="O122" s="9"/>
    </row>
    <row r="123" spans="2:15" ht="12" customHeight="1" x14ac:dyDescent="0.2">
      <c r="C123" s="133"/>
      <c r="D123" s="166" t="s">
        <v>1</v>
      </c>
      <c r="E123" s="166" t="s">
        <v>2</v>
      </c>
      <c r="F123" s="166" t="s">
        <v>3</v>
      </c>
      <c r="O123" s="9"/>
    </row>
    <row r="124" spans="2:15" ht="12" customHeight="1" thickBot="1" x14ac:dyDescent="0.25">
      <c r="C124" s="133"/>
      <c r="D124" s="191"/>
      <c r="E124" s="191"/>
      <c r="F124" s="191"/>
      <c r="O124" s="9"/>
    </row>
    <row r="125" spans="2:15" ht="12" customHeight="1" thickBot="1" x14ac:dyDescent="0.25">
      <c r="C125" s="30" t="s">
        <v>72</v>
      </c>
      <c r="D125" s="31">
        <v>490</v>
      </c>
      <c r="E125" s="31">
        <v>475</v>
      </c>
      <c r="F125" s="31">
        <v>227</v>
      </c>
    </row>
    <row r="126" spans="2:15" ht="12" customHeight="1" thickBot="1" x14ac:dyDescent="0.25">
      <c r="C126" s="34" t="s">
        <v>186</v>
      </c>
      <c r="D126" s="86">
        <v>489</v>
      </c>
      <c r="E126" s="87">
        <v>411</v>
      </c>
      <c r="F126" s="88">
        <v>216</v>
      </c>
    </row>
    <row r="127" spans="2:15" ht="12" customHeight="1" x14ac:dyDescent="0.2">
      <c r="D127" s="11">
        <f>+D125/D126</f>
        <v>1.0020449897750512</v>
      </c>
      <c r="E127" s="11">
        <f>+E125/E126</f>
        <v>1.1557177615571776</v>
      </c>
      <c r="F127" s="11">
        <f>+F125/F126</f>
        <v>1.0509259259259258</v>
      </c>
    </row>
    <row r="129" spans="1:11" ht="12" customHeight="1" x14ac:dyDescent="0.2">
      <c r="A129" s="27" t="s">
        <v>181</v>
      </c>
      <c r="B129" s="188" t="s">
        <v>188</v>
      </c>
      <c r="C129" s="188"/>
      <c r="D129" s="188"/>
      <c r="E129" s="188"/>
      <c r="F129" s="188"/>
      <c r="G129" s="188"/>
      <c r="H129" s="188"/>
      <c r="I129" s="188"/>
      <c r="J129" s="188"/>
      <c r="K129" s="188"/>
    </row>
    <row r="131" spans="1:11" ht="12" customHeight="1" x14ac:dyDescent="0.2">
      <c r="C131" s="15" t="s">
        <v>74</v>
      </c>
      <c r="D131" s="16" t="s">
        <v>75</v>
      </c>
      <c r="E131" s="16" t="s">
        <v>76</v>
      </c>
      <c r="F131" s="17" t="s">
        <v>77</v>
      </c>
    </row>
    <row r="132" spans="1:11" ht="12" customHeight="1" x14ac:dyDescent="0.2">
      <c r="C132" s="18" t="s">
        <v>78</v>
      </c>
      <c r="D132" s="19"/>
      <c r="E132" s="19"/>
      <c r="F132" s="19"/>
    </row>
    <row r="133" spans="1:11" ht="12" customHeight="1" x14ac:dyDescent="0.2">
      <c r="C133" s="18" t="s">
        <v>79</v>
      </c>
      <c r="D133" s="19"/>
      <c r="E133" s="19"/>
      <c r="F133" s="19"/>
    </row>
    <row r="134" spans="1:11" ht="12" customHeight="1" x14ac:dyDescent="0.2">
      <c r="C134" s="18" t="s">
        <v>80</v>
      </c>
      <c r="D134" s="19"/>
      <c r="E134" s="19"/>
      <c r="F134" s="19"/>
    </row>
    <row r="135" spans="1:11" ht="12" customHeight="1" x14ac:dyDescent="0.2">
      <c r="C135" s="18" t="s">
        <v>81</v>
      </c>
      <c r="D135" s="19"/>
      <c r="E135" s="19"/>
      <c r="F135" s="19"/>
    </row>
    <row r="136" spans="1:11" ht="12" customHeight="1" x14ac:dyDescent="0.2">
      <c r="C136" s="18" t="s">
        <v>82</v>
      </c>
      <c r="D136" s="19"/>
      <c r="E136" s="19"/>
      <c r="F136" s="19"/>
    </row>
    <row r="137" spans="1:11" ht="12" customHeight="1" x14ac:dyDescent="0.2">
      <c r="C137" s="18" t="s">
        <v>83</v>
      </c>
      <c r="D137" s="19"/>
      <c r="E137" s="19"/>
      <c r="F137" s="19"/>
    </row>
    <row r="138" spans="1:11" ht="12" customHeight="1" x14ac:dyDescent="0.2">
      <c r="C138" s="18" t="s">
        <v>84</v>
      </c>
      <c r="D138" s="19"/>
      <c r="E138" s="19"/>
      <c r="F138" s="19"/>
    </row>
    <row r="139" spans="1:11" ht="12" customHeight="1" x14ac:dyDescent="0.2">
      <c r="C139" s="18" t="s">
        <v>85</v>
      </c>
      <c r="D139" s="19"/>
      <c r="E139" s="19"/>
      <c r="F139" s="19"/>
    </row>
    <row r="140" spans="1:11" ht="12" customHeight="1" x14ac:dyDescent="0.2">
      <c r="C140" s="18" t="s">
        <v>86</v>
      </c>
      <c r="D140" s="19"/>
      <c r="E140" s="19"/>
      <c r="F140" s="19"/>
    </row>
    <row r="141" spans="1:11" ht="12" customHeight="1" x14ac:dyDescent="0.2">
      <c r="C141" s="18" t="s">
        <v>87</v>
      </c>
      <c r="D141" s="19"/>
      <c r="E141" s="19"/>
      <c r="F141" s="19"/>
    </row>
    <row r="142" spans="1:11" ht="12" customHeight="1" x14ac:dyDescent="0.2">
      <c r="C142" s="18" t="s">
        <v>88</v>
      </c>
      <c r="D142" s="19"/>
      <c r="E142" s="19"/>
      <c r="F142" s="19"/>
    </row>
    <row r="143" spans="1:11" ht="12" customHeight="1" x14ac:dyDescent="0.2">
      <c r="C143" s="18" t="s">
        <v>89</v>
      </c>
      <c r="D143" s="19"/>
      <c r="E143" s="19"/>
      <c r="F143" s="19"/>
    </row>
    <row r="144" spans="1:11" ht="12" customHeight="1" x14ac:dyDescent="0.2">
      <c r="C144" s="18" t="s">
        <v>90</v>
      </c>
      <c r="D144" s="19"/>
      <c r="E144" s="19"/>
      <c r="F144" s="19"/>
    </row>
    <row r="145" spans="3:6" ht="12" customHeight="1" x14ac:dyDescent="0.2">
      <c r="C145" s="18" t="s">
        <v>91</v>
      </c>
      <c r="D145" s="19"/>
      <c r="E145" s="19"/>
      <c r="F145" s="19"/>
    </row>
    <row r="146" spans="3:6" ht="12" customHeight="1" x14ac:dyDescent="0.2">
      <c r="C146" s="18" t="s">
        <v>92</v>
      </c>
      <c r="D146" s="19"/>
      <c r="E146" s="19"/>
      <c r="F146" s="19"/>
    </row>
    <row r="147" spans="3:6" ht="12" customHeight="1" x14ac:dyDescent="0.2">
      <c r="C147" s="18" t="s">
        <v>93</v>
      </c>
      <c r="D147" s="19"/>
      <c r="E147" s="19"/>
      <c r="F147" s="19"/>
    </row>
    <row r="148" spans="3:6" ht="12" customHeight="1" x14ac:dyDescent="0.2">
      <c r="C148" s="18" t="s">
        <v>94</v>
      </c>
      <c r="D148" s="19"/>
      <c r="E148" s="19"/>
      <c r="F148" s="19"/>
    </row>
    <row r="149" spans="3:6" ht="12" customHeight="1" x14ac:dyDescent="0.2">
      <c r="C149" s="18" t="s">
        <v>95</v>
      </c>
      <c r="D149" s="19"/>
      <c r="E149" s="19"/>
      <c r="F149" s="19"/>
    </row>
    <row r="150" spans="3:6" ht="12" customHeight="1" x14ac:dyDescent="0.2">
      <c r="C150" s="18" t="s">
        <v>96</v>
      </c>
      <c r="D150" s="19"/>
      <c r="E150" s="19"/>
      <c r="F150" s="19"/>
    </row>
    <row r="151" spans="3:6" ht="12" customHeight="1" x14ac:dyDescent="0.2">
      <c r="C151" s="18" t="s">
        <v>97</v>
      </c>
      <c r="D151" s="19"/>
      <c r="E151" s="19"/>
      <c r="F151" s="19"/>
    </row>
    <row r="152" spans="3:6" ht="12" customHeight="1" x14ac:dyDescent="0.2">
      <c r="C152" s="18" t="s">
        <v>98</v>
      </c>
      <c r="D152" s="19"/>
      <c r="E152" s="19"/>
      <c r="F152" s="19"/>
    </row>
    <row r="153" spans="3:6" ht="12" customHeight="1" x14ac:dyDescent="0.2">
      <c r="C153" s="18" t="s">
        <v>99</v>
      </c>
      <c r="D153" s="19"/>
      <c r="E153" s="19"/>
      <c r="F153" s="19"/>
    </row>
    <row r="154" spans="3:6" ht="12" customHeight="1" x14ac:dyDescent="0.2">
      <c r="C154" s="18" t="s">
        <v>100</v>
      </c>
      <c r="D154" s="19"/>
      <c r="E154" s="19"/>
      <c r="F154" s="19"/>
    </row>
    <row r="155" spans="3:6" ht="12" customHeight="1" x14ac:dyDescent="0.2">
      <c r="C155" s="18" t="s">
        <v>101</v>
      </c>
      <c r="D155" s="19"/>
      <c r="E155" s="19"/>
      <c r="F155" s="19"/>
    </row>
    <row r="156" spans="3:6" ht="12" customHeight="1" x14ac:dyDescent="0.2">
      <c r="C156" s="18" t="s">
        <v>102</v>
      </c>
      <c r="D156" s="19"/>
      <c r="E156" s="19"/>
      <c r="F156" s="19"/>
    </row>
    <row r="157" spans="3:6" ht="12" customHeight="1" x14ac:dyDescent="0.2">
      <c r="C157" s="18" t="s">
        <v>103</v>
      </c>
      <c r="D157" s="19"/>
      <c r="E157" s="19"/>
      <c r="F157" s="19"/>
    </row>
    <row r="158" spans="3:6" ht="12" customHeight="1" x14ac:dyDescent="0.2">
      <c r="C158" s="18" t="s">
        <v>104</v>
      </c>
      <c r="D158" s="19"/>
      <c r="E158" s="19"/>
      <c r="F158" s="19"/>
    </row>
    <row r="159" spans="3:6" ht="12" customHeight="1" x14ac:dyDescent="0.2">
      <c r="C159" s="18" t="s">
        <v>105</v>
      </c>
      <c r="D159" s="19"/>
      <c r="E159" s="19"/>
      <c r="F159" s="19"/>
    </row>
    <row r="160" spans="3:6" ht="12" customHeight="1" x14ac:dyDescent="0.2">
      <c r="C160" s="18" t="s">
        <v>106</v>
      </c>
      <c r="D160" s="19"/>
      <c r="E160" s="19"/>
      <c r="F160" s="19"/>
    </row>
    <row r="161" spans="3:6" ht="12" customHeight="1" x14ac:dyDescent="0.2">
      <c r="C161" s="18" t="s">
        <v>107</v>
      </c>
      <c r="D161" s="19"/>
      <c r="E161" s="19"/>
      <c r="F161" s="19"/>
    </row>
    <row r="162" spans="3:6" ht="12" customHeight="1" x14ac:dyDescent="0.2">
      <c r="C162" s="18" t="s">
        <v>108</v>
      </c>
      <c r="D162" s="19"/>
      <c r="E162" s="19"/>
      <c r="F162" s="19"/>
    </row>
    <row r="163" spans="3:6" ht="12" customHeight="1" x14ac:dyDescent="0.2">
      <c r="C163" s="18" t="s">
        <v>109</v>
      </c>
      <c r="D163" s="19"/>
      <c r="E163" s="19"/>
      <c r="F163" s="19"/>
    </row>
    <row r="164" spans="3:6" ht="12" customHeight="1" x14ac:dyDescent="0.2">
      <c r="C164" s="18" t="s">
        <v>110</v>
      </c>
      <c r="D164" s="19"/>
      <c r="E164" s="19"/>
      <c r="F164" s="19"/>
    </row>
    <row r="165" spans="3:6" ht="12" customHeight="1" x14ac:dyDescent="0.2">
      <c r="C165" s="18" t="s">
        <v>111</v>
      </c>
      <c r="D165" s="19"/>
      <c r="E165" s="19"/>
      <c r="F165" s="19"/>
    </row>
    <row r="166" spans="3:6" ht="12" customHeight="1" x14ac:dyDescent="0.2">
      <c r="C166" s="18" t="s">
        <v>112</v>
      </c>
      <c r="D166" s="19"/>
      <c r="E166" s="19"/>
      <c r="F166" s="19"/>
    </row>
    <row r="167" spans="3:6" ht="12" customHeight="1" x14ac:dyDescent="0.2">
      <c r="C167" s="18" t="s">
        <v>113</v>
      </c>
      <c r="D167" s="19"/>
      <c r="E167" s="19"/>
      <c r="F167" s="19"/>
    </row>
    <row r="168" spans="3:6" ht="12" customHeight="1" x14ac:dyDescent="0.2">
      <c r="C168" s="18" t="s">
        <v>114</v>
      </c>
      <c r="D168" s="19"/>
      <c r="E168" s="19"/>
      <c r="F168" s="19"/>
    </row>
    <row r="169" spans="3:6" ht="12" customHeight="1" x14ac:dyDescent="0.2">
      <c r="C169" s="137" t="s">
        <v>115</v>
      </c>
      <c r="D169" s="19"/>
      <c r="E169" s="19"/>
      <c r="F169" s="19"/>
    </row>
    <row r="170" spans="3:6" ht="12" customHeight="1" x14ac:dyDescent="0.2">
      <c r="C170" s="18" t="s">
        <v>110</v>
      </c>
      <c r="D170" s="19"/>
      <c r="E170" s="19"/>
      <c r="F170" s="19"/>
    </row>
    <row r="171" spans="3:6" ht="12" customHeight="1" x14ac:dyDescent="0.2">
      <c r="C171" s="18" t="s">
        <v>116</v>
      </c>
      <c r="D171" s="19"/>
      <c r="E171" s="19"/>
      <c r="F171" s="19"/>
    </row>
  </sheetData>
  <mergeCells count="136">
    <mergeCell ref="J36:L36"/>
    <mergeCell ref="D37:D38"/>
    <mergeCell ref="E37:E38"/>
    <mergeCell ref="F37:F38"/>
    <mergeCell ref="G37:G38"/>
    <mergeCell ref="H37:H38"/>
    <mergeCell ref="C118:L118"/>
    <mergeCell ref="C119:L119"/>
    <mergeCell ref="C90:L90"/>
    <mergeCell ref="C91:L91"/>
    <mergeCell ref="C59:L59"/>
    <mergeCell ref="C60:L60"/>
    <mergeCell ref="J37:J38"/>
    <mergeCell ref="K37:K38"/>
    <mergeCell ref="L37:L38"/>
    <mergeCell ref="B110:B111"/>
    <mergeCell ref="J107:L107"/>
    <mergeCell ref="D108:D109"/>
    <mergeCell ref="E108:E109"/>
    <mergeCell ref="F108:F109"/>
    <mergeCell ref="G108:G109"/>
    <mergeCell ref="H108:H109"/>
    <mergeCell ref="I108:I109"/>
    <mergeCell ref="J108:J109"/>
    <mergeCell ref="K108:K109"/>
    <mergeCell ref="L108:L109"/>
    <mergeCell ref="B98:B99"/>
    <mergeCell ref="B107:B109"/>
    <mergeCell ref="C107:C109"/>
    <mergeCell ref="D107:F107"/>
    <mergeCell ref="G107:I107"/>
    <mergeCell ref="J95:L95"/>
    <mergeCell ref="D96:D97"/>
    <mergeCell ref="E96:E97"/>
    <mergeCell ref="F96:F97"/>
    <mergeCell ref="G96:G97"/>
    <mergeCell ref="H96:H97"/>
    <mergeCell ref="I96:I97"/>
    <mergeCell ref="J96:J97"/>
    <mergeCell ref="K96:K97"/>
    <mergeCell ref="L96:L97"/>
    <mergeCell ref="B81:B83"/>
    <mergeCell ref="B95:B97"/>
    <mergeCell ref="C95:C97"/>
    <mergeCell ref="D95:F95"/>
    <mergeCell ref="G95:I95"/>
    <mergeCell ref="G78:I78"/>
    <mergeCell ref="J78:L78"/>
    <mergeCell ref="D79:D80"/>
    <mergeCell ref="E79:E80"/>
    <mergeCell ref="F79:F80"/>
    <mergeCell ref="G79:G80"/>
    <mergeCell ref="H79:H80"/>
    <mergeCell ref="I79:I80"/>
    <mergeCell ref="J79:J80"/>
    <mergeCell ref="K79:K80"/>
    <mergeCell ref="L79:L80"/>
    <mergeCell ref="B67:B69"/>
    <mergeCell ref="B78:B80"/>
    <mergeCell ref="C78:C80"/>
    <mergeCell ref="D78:F78"/>
    <mergeCell ref="B64:B66"/>
    <mergeCell ref="C64:C66"/>
    <mergeCell ref="D64:F64"/>
    <mergeCell ref="G64:I64"/>
    <mergeCell ref="J64:L64"/>
    <mergeCell ref="D65:D66"/>
    <mergeCell ref="E65:E66"/>
    <mergeCell ref="F65:F66"/>
    <mergeCell ref="G65:G66"/>
    <mergeCell ref="H65:H66"/>
    <mergeCell ref="I65:I66"/>
    <mergeCell ref="J65:J66"/>
    <mergeCell ref="K65:K66"/>
    <mergeCell ref="L65:L66"/>
    <mergeCell ref="B51:B52"/>
    <mergeCell ref="B39:B40"/>
    <mergeCell ref="J48:L48"/>
    <mergeCell ref="D49:D50"/>
    <mergeCell ref="E49:E50"/>
    <mergeCell ref="F49:F50"/>
    <mergeCell ref="G49:G50"/>
    <mergeCell ref="H49:H50"/>
    <mergeCell ref="B48:B50"/>
    <mergeCell ref="C48:C50"/>
    <mergeCell ref="D48:F48"/>
    <mergeCell ref="G48:I48"/>
    <mergeCell ref="I49:I50"/>
    <mergeCell ref="J49:J50"/>
    <mergeCell ref="K49:K50"/>
    <mergeCell ref="L49:L50"/>
    <mergeCell ref="G46:I46"/>
    <mergeCell ref="G34:I34"/>
    <mergeCell ref="C36:C38"/>
    <mergeCell ref="D36:F36"/>
    <mergeCell ref="G36:I36"/>
    <mergeCell ref="I37:I38"/>
    <mergeCell ref="E123:E124"/>
    <mergeCell ref="F123:F124"/>
    <mergeCell ref="D123:D124"/>
    <mergeCell ref="G2:I2"/>
    <mergeCell ref="D19:D20"/>
    <mergeCell ref="E19:E20"/>
    <mergeCell ref="F19:F20"/>
    <mergeCell ref="G19:G20"/>
    <mergeCell ref="H19:H20"/>
    <mergeCell ref="I19:I20"/>
    <mergeCell ref="I5:I6"/>
    <mergeCell ref="F5:F6"/>
    <mergeCell ref="G5:G6"/>
    <mergeCell ref="H5:H6"/>
    <mergeCell ref="D18:F18"/>
    <mergeCell ref="G18:I18"/>
    <mergeCell ref="B129:K129"/>
    <mergeCell ref="J18:L18"/>
    <mergeCell ref="B4:B6"/>
    <mergeCell ref="C4:C6"/>
    <mergeCell ref="D4:F4"/>
    <mergeCell ref="G4:I4"/>
    <mergeCell ref="J4:L4"/>
    <mergeCell ref="D5:D6"/>
    <mergeCell ref="E5:E6"/>
    <mergeCell ref="J19:J20"/>
    <mergeCell ref="K19:K20"/>
    <mergeCell ref="L19:L20"/>
    <mergeCell ref="J5:J6"/>
    <mergeCell ref="K5:K6"/>
    <mergeCell ref="L5:L6"/>
    <mergeCell ref="B21:B24"/>
    <mergeCell ref="G16:I16"/>
    <mergeCell ref="B7:B10"/>
    <mergeCell ref="B18:B20"/>
    <mergeCell ref="C18:C20"/>
    <mergeCell ref="B36:B38"/>
    <mergeCell ref="C31:L31"/>
    <mergeCell ref="C32:L32"/>
  </mergeCells>
  <pageMargins left="0.7" right="0.7" top="0.75" bottom="0.75" header="0.3" footer="0.3"/>
  <pageSetup paperSize="14" orientation="portrait" horizontalDpi="4294967293"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64"/>
  <sheetViews>
    <sheetView zoomScaleNormal="100" workbookViewId="0">
      <selection activeCell="F92" sqref="F92"/>
    </sheetView>
  </sheetViews>
  <sheetFormatPr baseColWidth="10" defaultColWidth="11.5703125" defaultRowHeight="12" customHeight="1" x14ac:dyDescent="0.2"/>
  <cols>
    <col min="1" max="1" width="11.42578125" style="1" customWidth="1"/>
    <col min="2" max="2" width="11.5703125" style="1"/>
    <col min="3" max="3" width="21.5703125" style="1" customWidth="1"/>
    <col min="4" max="14" width="11.5703125" style="1"/>
    <col min="15" max="15" width="17.5703125" style="1" customWidth="1"/>
    <col min="16" max="26" width="11.5703125" style="1"/>
    <col min="27" max="27" width="17.42578125" style="1" customWidth="1"/>
    <col min="28" max="38" width="11.5703125" style="1"/>
    <col min="39" max="39" width="16.7109375" style="1" customWidth="1"/>
    <col min="40" max="16384" width="11.5703125" style="1"/>
  </cols>
  <sheetData>
    <row r="2" spans="2:13" ht="12" customHeight="1" x14ac:dyDescent="0.2">
      <c r="G2" s="169" t="s">
        <v>290</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44" t="s">
        <v>25</v>
      </c>
      <c r="D7" s="21">
        <v>450</v>
      </c>
      <c r="E7" s="21">
        <v>0</v>
      </c>
      <c r="F7" s="21">
        <v>28</v>
      </c>
      <c r="G7" s="21">
        <v>430</v>
      </c>
      <c r="H7" s="21">
        <v>0</v>
      </c>
      <c r="I7" s="21">
        <v>26</v>
      </c>
      <c r="J7" s="21">
        <v>0</v>
      </c>
      <c r="K7" s="21">
        <v>0</v>
      </c>
      <c r="L7" s="21">
        <v>7</v>
      </c>
      <c r="M7" s="2"/>
    </row>
    <row r="8" spans="2:13" ht="12" customHeight="1" thickBot="1" x14ac:dyDescent="0.25">
      <c r="B8" s="193"/>
      <c r="C8" s="44" t="s">
        <v>26</v>
      </c>
      <c r="D8" s="21">
        <v>427</v>
      </c>
      <c r="E8" s="21">
        <v>0</v>
      </c>
      <c r="F8" s="21">
        <v>28</v>
      </c>
      <c r="G8" s="21">
        <v>427</v>
      </c>
      <c r="H8" s="21">
        <v>0</v>
      </c>
      <c r="I8" s="21">
        <v>27</v>
      </c>
      <c r="J8" s="21">
        <v>0</v>
      </c>
      <c r="K8" s="21">
        <v>0</v>
      </c>
      <c r="L8" s="21">
        <v>5</v>
      </c>
      <c r="M8" s="2"/>
    </row>
    <row r="9" spans="2:13" ht="12" customHeight="1" thickBot="1" x14ac:dyDescent="0.25">
      <c r="B9" s="193"/>
      <c r="C9" s="44" t="s">
        <v>27</v>
      </c>
      <c r="D9" s="21">
        <v>541</v>
      </c>
      <c r="E9" s="21">
        <v>0</v>
      </c>
      <c r="F9" s="135">
        <v>46</v>
      </c>
      <c r="G9" s="21">
        <v>541</v>
      </c>
      <c r="H9" s="21">
        <v>0</v>
      </c>
      <c r="I9" s="135">
        <v>46</v>
      </c>
      <c r="J9" s="21">
        <v>0</v>
      </c>
      <c r="K9" s="21">
        <v>0</v>
      </c>
      <c r="L9" s="21">
        <v>0</v>
      </c>
      <c r="M9" s="2"/>
    </row>
    <row r="10" spans="2:13" ht="12" customHeight="1" thickBot="1" x14ac:dyDescent="0.25">
      <c r="B10" s="193"/>
      <c r="C10" s="44" t="s">
        <v>38</v>
      </c>
      <c r="D10" s="21">
        <v>410</v>
      </c>
      <c r="E10" s="21">
        <v>0</v>
      </c>
      <c r="F10" s="21">
        <v>21</v>
      </c>
      <c r="G10" s="21">
        <v>410</v>
      </c>
      <c r="H10" s="21">
        <v>0</v>
      </c>
      <c r="I10" s="21">
        <v>23</v>
      </c>
      <c r="J10" s="21">
        <v>0</v>
      </c>
      <c r="K10" s="21">
        <v>0</v>
      </c>
      <c r="L10" s="21">
        <v>1</v>
      </c>
      <c r="M10" s="2"/>
    </row>
    <row r="11" spans="2:13" ht="12" customHeight="1" thickBot="1" x14ac:dyDescent="0.25">
      <c r="B11" s="194"/>
      <c r="C11" s="44" t="s">
        <v>39</v>
      </c>
      <c r="D11" s="21">
        <v>323</v>
      </c>
      <c r="E11" s="21">
        <v>0</v>
      </c>
      <c r="F11" s="21">
        <v>23</v>
      </c>
      <c r="G11" s="21">
        <v>344</v>
      </c>
      <c r="H11" s="21">
        <v>0</v>
      </c>
      <c r="I11" s="21">
        <v>20</v>
      </c>
      <c r="J11" s="21">
        <v>0</v>
      </c>
      <c r="K11" s="21">
        <v>0</v>
      </c>
      <c r="L11" s="21">
        <v>3</v>
      </c>
      <c r="M11" s="2"/>
    </row>
    <row r="12" spans="2:13" ht="12" customHeight="1" x14ac:dyDescent="0.2">
      <c r="C12" s="7" t="s">
        <v>122</v>
      </c>
      <c r="D12" s="1">
        <f>SUM(D7:D11)</f>
        <v>2151</v>
      </c>
      <c r="E12" s="1">
        <f t="shared" ref="E12:L12" si="0">SUM(E7:E11)</f>
        <v>0</v>
      </c>
      <c r="F12" s="1">
        <f t="shared" si="0"/>
        <v>146</v>
      </c>
      <c r="G12" s="1">
        <f t="shared" si="0"/>
        <v>2152</v>
      </c>
      <c r="H12" s="1">
        <f t="shared" si="0"/>
        <v>0</v>
      </c>
      <c r="I12" s="1">
        <f t="shared" si="0"/>
        <v>142</v>
      </c>
    </row>
    <row r="13" spans="2:13" ht="12" customHeight="1" x14ac:dyDescent="0.2">
      <c r="C13" s="7" t="s">
        <v>125</v>
      </c>
      <c r="D13" s="8">
        <f>+D12/5</f>
        <v>430.2</v>
      </c>
      <c r="E13" s="8">
        <f t="shared" ref="E13:L13" si="1">+E12/5</f>
        <v>0</v>
      </c>
      <c r="F13" s="8">
        <f>+F12/5</f>
        <v>29.2</v>
      </c>
      <c r="G13" s="8">
        <f>+G12/5</f>
        <v>430.4</v>
      </c>
      <c r="H13" s="8">
        <f t="shared" si="1"/>
        <v>0</v>
      </c>
      <c r="I13" s="8">
        <f t="shared" si="1"/>
        <v>28.4</v>
      </c>
      <c r="J13" s="8"/>
      <c r="K13" s="8"/>
      <c r="L13" s="8"/>
    </row>
    <row r="14" spans="2:13" ht="12" customHeight="1" thickBot="1" x14ac:dyDescent="0.25">
      <c r="C14" s="7" t="s">
        <v>123</v>
      </c>
      <c r="E14" s="8">
        <f>SUM(D13:E13)</f>
        <v>430.2</v>
      </c>
      <c r="F14" s="8">
        <f>SUM(D13:F13)</f>
        <v>459.4</v>
      </c>
      <c r="H14" s="8">
        <f t="shared" ref="H14" si="2">SUM(G13:H13)</f>
        <v>430.4</v>
      </c>
      <c r="I14" s="8">
        <f t="shared" ref="I14" si="3">SUM(G13:I13)</f>
        <v>458.79999999999995</v>
      </c>
      <c r="K14" s="8"/>
      <c r="L14" s="8"/>
    </row>
    <row r="15" spans="2:13" ht="12" customHeight="1" thickBot="1" x14ac:dyDescent="0.25">
      <c r="C15" s="10" t="s">
        <v>127</v>
      </c>
      <c r="D15" s="9"/>
      <c r="E15" s="9"/>
      <c r="F15" s="11">
        <f>+F13/F14</f>
        <v>6.3561166739225072E-2</v>
      </c>
      <c r="G15" s="9"/>
      <c r="H15" s="12" t="s">
        <v>132</v>
      </c>
      <c r="I15" s="13">
        <f>+I14/F14</f>
        <v>0.99869394862864602</v>
      </c>
      <c r="J15" s="9"/>
      <c r="K15" s="9"/>
      <c r="L15" s="9"/>
    </row>
    <row r="16" spans="2:13" ht="12" customHeight="1" x14ac:dyDescent="0.2">
      <c r="C16" s="23"/>
      <c r="D16" s="9"/>
      <c r="E16" s="9"/>
      <c r="F16" s="121"/>
      <c r="G16" s="23"/>
      <c r="H16" s="23"/>
      <c r="I16" s="23"/>
      <c r="J16" s="9"/>
      <c r="K16" s="9"/>
      <c r="L16" s="9"/>
    </row>
    <row r="17" spans="2:13" ht="12" customHeight="1" x14ac:dyDescent="0.2">
      <c r="G17" s="169" t="s">
        <v>289</v>
      </c>
      <c r="H17" s="169"/>
      <c r="I17" s="169"/>
    </row>
    <row r="18" spans="2:13" ht="12" customHeight="1" thickBot="1" x14ac:dyDescent="0.25"/>
    <row r="19" spans="2:13" ht="12" customHeight="1" thickBot="1" x14ac:dyDescent="0.25">
      <c r="B19" s="166" t="s">
        <v>28</v>
      </c>
      <c r="C19" s="170" t="s">
        <v>0</v>
      </c>
      <c r="D19" s="173" t="s">
        <v>1</v>
      </c>
      <c r="E19" s="174"/>
      <c r="F19" s="175"/>
      <c r="G19" s="173" t="s">
        <v>2</v>
      </c>
      <c r="H19" s="174"/>
      <c r="I19" s="175"/>
      <c r="J19" s="173" t="s">
        <v>3</v>
      </c>
      <c r="K19" s="174"/>
      <c r="L19" s="175"/>
      <c r="M19" s="2"/>
    </row>
    <row r="20" spans="2:13" ht="12" customHeight="1" x14ac:dyDescent="0.2">
      <c r="B20" s="178"/>
      <c r="C20" s="171"/>
      <c r="D20" s="176" t="s">
        <v>4</v>
      </c>
      <c r="E20" s="164" t="s">
        <v>5</v>
      </c>
      <c r="F20" s="164" t="s">
        <v>6</v>
      </c>
      <c r="G20" s="164" t="s">
        <v>4</v>
      </c>
      <c r="H20" s="164" t="s">
        <v>5</v>
      </c>
      <c r="I20" s="164" t="s">
        <v>6</v>
      </c>
      <c r="J20" s="164" t="s">
        <v>4</v>
      </c>
      <c r="K20" s="164" t="s">
        <v>5</v>
      </c>
      <c r="L20" s="164" t="s">
        <v>6</v>
      </c>
      <c r="M20" s="2"/>
    </row>
    <row r="21" spans="2:13" ht="12" customHeight="1" thickBot="1" x14ac:dyDescent="0.25">
      <c r="B21" s="167"/>
      <c r="C21" s="172"/>
      <c r="D21" s="177"/>
      <c r="E21" s="165"/>
      <c r="F21" s="165"/>
      <c r="G21" s="165"/>
      <c r="H21" s="165"/>
      <c r="I21" s="165"/>
      <c r="J21" s="165"/>
      <c r="K21" s="165"/>
      <c r="L21" s="165"/>
      <c r="M21" s="2"/>
    </row>
    <row r="22" spans="2:13" ht="12" customHeight="1" thickBot="1" x14ac:dyDescent="0.25">
      <c r="B22" s="192" t="s">
        <v>29</v>
      </c>
      <c r="C22" s="44" t="s">
        <v>25</v>
      </c>
      <c r="D22" s="31">
        <v>352</v>
      </c>
      <c r="E22" s="31">
        <v>0</v>
      </c>
      <c r="F22" s="31">
        <v>47</v>
      </c>
      <c r="G22" s="31">
        <v>337</v>
      </c>
      <c r="H22" s="31">
        <v>0</v>
      </c>
      <c r="I22" s="31">
        <v>40</v>
      </c>
      <c r="J22" s="31">
        <v>0</v>
      </c>
      <c r="K22" s="31">
        <v>0</v>
      </c>
      <c r="L22" s="31">
        <v>5</v>
      </c>
      <c r="M22" s="2"/>
    </row>
    <row r="23" spans="2:13" ht="12" customHeight="1" thickBot="1" x14ac:dyDescent="0.25">
      <c r="B23" s="193"/>
      <c r="C23" s="44" t="s">
        <v>26</v>
      </c>
      <c r="D23" s="4">
        <v>351</v>
      </c>
      <c r="E23" s="31">
        <v>0</v>
      </c>
      <c r="F23" s="4">
        <v>53</v>
      </c>
      <c r="G23" s="4">
        <v>351</v>
      </c>
      <c r="H23" s="31">
        <v>0</v>
      </c>
      <c r="I23" s="4">
        <v>44</v>
      </c>
      <c r="J23" s="4">
        <v>0</v>
      </c>
      <c r="K23" s="31">
        <v>0</v>
      </c>
      <c r="L23" s="4">
        <v>15</v>
      </c>
      <c r="M23" s="2"/>
    </row>
    <row r="24" spans="2:13" ht="12" customHeight="1" thickBot="1" x14ac:dyDescent="0.25">
      <c r="B24" s="193"/>
      <c r="C24" s="44" t="s">
        <v>27</v>
      </c>
      <c r="D24" s="4">
        <v>367</v>
      </c>
      <c r="E24" s="31">
        <v>0</v>
      </c>
      <c r="F24" s="4">
        <v>42</v>
      </c>
      <c r="G24" s="4">
        <v>367</v>
      </c>
      <c r="H24" s="31">
        <v>0</v>
      </c>
      <c r="I24" s="4">
        <v>44</v>
      </c>
      <c r="J24" s="4">
        <v>0</v>
      </c>
      <c r="K24" s="31">
        <v>0</v>
      </c>
      <c r="L24" s="4">
        <v>0</v>
      </c>
      <c r="M24" s="2"/>
    </row>
    <row r="25" spans="2:13" ht="12" customHeight="1" thickBot="1" x14ac:dyDescent="0.25">
      <c r="B25" s="193"/>
      <c r="C25" s="44" t="s">
        <v>38</v>
      </c>
      <c r="D25" s="4">
        <v>342</v>
      </c>
      <c r="E25" s="31">
        <v>0</v>
      </c>
      <c r="F25" s="4">
        <v>52</v>
      </c>
      <c r="G25" s="4">
        <v>342</v>
      </c>
      <c r="H25" s="31">
        <v>0</v>
      </c>
      <c r="I25" s="4">
        <v>43</v>
      </c>
      <c r="J25" s="4">
        <v>0</v>
      </c>
      <c r="K25" s="31">
        <v>0</v>
      </c>
      <c r="L25" s="4">
        <v>15</v>
      </c>
      <c r="M25" s="2"/>
    </row>
    <row r="26" spans="2:13" ht="12" customHeight="1" thickBot="1" x14ac:dyDescent="0.25">
      <c r="B26" s="194"/>
      <c r="C26" s="44" t="s">
        <v>39</v>
      </c>
      <c r="D26" s="4">
        <v>434</v>
      </c>
      <c r="E26" s="31">
        <v>0</v>
      </c>
      <c r="F26" s="4">
        <v>50</v>
      </c>
      <c r="G26" s="4">
        <v>417</v>
      </c>
      <c r="H26" s="31">
        <v>0</v>
      </c>
      <c r="I26" s="4">
        <v>48</v>
      </c>
      <c r="J26" s="4">
        <v>0</v>
      </c>
      <c r="K26" s="31">
        <v>0</v>
      </c>
      <c r="L26" s="4">
        <v>5</v>
      </c>
      <c r="M26" s="2"/>
    </row>
    <row r="27" spans="2:13" ht="12" customHeight="1" x14ac:dyDescent="0.2">
      <c r="C27" s="155" t="s">
        <v>122</v>
      </c>
      <c r="D27" s="1">
        <f>SUM(D22:D26)</f>
        <v>1846</v>
      </c>
      <c r="E27" s="1">
        <f t="shared" ref="E27:L27" si="4">SUM(E22:E26)</f>
        <v>0</v>
      </c>
      <c r="F27" s="1">
        <f t="shared" si="4"/>
        <v>244</v>
      </c>
      <c r="G27" s="1">
        <f t="shared" si="4"/>
        <v>1814</v>
      </c>
      <c r="H27" s="1">
        <f t="shared" si="4"/>
        <v>0</v>
      </c>
      <c r="I27" s="1">
        <f t="shared" si="4"/>
        <v>219</v>
      </c>
      <c r="M27" s="2"/>
    </row>
    <row r="28" spans="2:13" ht="12" customHeight="1" x14ac:dyDescent="0.2">
      <c r="C28" s="156" t="s">
        <v>125</v>
      </c>
      <c r="D28" s="8">
        <f>+D27/5</f>
        <v>369.2</v>
      </c>
      <c r="E28" s="8">
        <f t="shared" ref="E28:L28" si="5">+E27/5</f>
        <v>0</v>
      </c>
      <c r="F28" s="8">
        <f t="shared" si="5"/>
        <v>48.8</v>
      </c>
      <c r="G28" s="8">
        <f t="shared" si="5"/>
        <v>362.8</v>
      </c>
      <c r="H28" s="8">
        <f t="shared" si="5"/>
        <v>0</v>
      </c>
      <c r="I28" s="8">
        <f t="shared" si="5"/>
        <v>43.8</v>
      </c>
      <c r="J28" s="8"/>
      <c r="K28" s="8"/>
      <c r="L28" s="8"/>
      <c r="M28" s="2"/>
    </row>
    <row r="29" spans="2:13" ht="12" customHeight="1" thickBot="1" x14ac:dyDescent="0.25">
      <c r="C29" s="157" t="s">
        <v>123</v>
      </c>
      <c r="E29" s="9">
        <f>SUM(D28:E28)</f>
        <v>369.2</v>
      </c>
      <c r="F29" s="9">
        <f>SUM(D28:F28)</f>
        <v>418</v>
      </c>
      <c r="H29" s="9">
        <f>SUM(G28:H28)</f>
        <v>362.8</v>
      </c>
      <c r="I29" s="9">
        <f>SUM(G28:I28)</f>
        <v>406.6</v>
      </c>
      <c r="K29" s="9"/>
      <c r="L29" s="9"/>
      <c r="M29" s="2"/>
    </row>
    <row r="30" spans="2:13" ht="12" customHeight="1" thickBot="1" x14ac:dyDescent="0.25">
      <c r="E30" s="9"/>
      <c r="F30" s="9"/>
      <c r="H30" s="9"/>
      <c r="I30" s="9"/>
      <c r="K30" s="9"/>
      <c r="L30" s="9"/>
      <c r="M30" s="2"/>
    </row>
    <row r="31" spans="2:13" ht="12" customHeight="1" x14ac:dyDescent="0.2">
      <c r="C31" s="155" t="s">
        <v>128</v>
      </c>
      <c r="D31" s="158">
        <f>+D12/D27</f>
        <v>1.1652221018418201</v>
      </c>
      <c r="E31" s="159"/>
      <c r="F31" s="159">
        <f t="shared" ref="E31:L31" si="6">+F12/F27</f>
        <v>0.59836065573770492</v>
      </c>
      <c r="G31" s="159">
        <f t="shared" si="6"/>
        <v>1.1863285556780596</v>
      </c>
      <c r="H31" s="159"/>
      <c r="I31" s="159">
        <f t="shared" si="6"/>
        <v>0.64840182648401823</v>
      </c>
      <c r="J31" s="159"/>
      <c r="K31" s="159"/>
      <c r="L31" s="160"/>
      <c r="M31" s="2"/>
    </row>
    <row r="32" spans="2:13" ht="12" customHeight="1" thickBot="1" x14ac:dyDescent="0.25">
      <c r="C32" s="157" t="s">
        <v>288</v>
      </c>
      <c r="D32" s="161"/>
      <c r="E32" s="162">
        <f>+E14/E29</f>
        <v>1.1652221018418201</v>
      </c>
      <c r="F32" s="162">
        <f t="shared" ref="F32:L32" si="7">+F14/F29</f>
        <v>1.0990430622009568</v>
      </c>
      <c r="G32" s="162"/>
      <c r="H32" s="162">
        <f t="shared" si="7"/>
        <v>1.1863285556780594</v>
      </c>
      <c r="I32" s="162">
        <f t="shared" si="7"/>
        <v>1.1283817019183471</v>
      </c>
      <c r="J32" s="162"/>
      <c r="K32" s="162"/>
      <c r="L32" s="163"/>
      <c r="M32" s="2"/>
    </row>
    <row r="33" spans="2:13" ht="12" customHeight="1" x14ac:dyDescent="0.2">
      <c r="C33" s="23"/>
      <c r="E33" s="11"/>
      <c r="F33" s="11"/>
      <c r="G33" s="11"/>
      <c r="H33" s="11"/>
      <c r="I33" s="11"/>
      <c r="J33" s="11"/>
      <c r="K33" s="11"/>
      <c r="L33" s="11"/>
    </row>
    <row r="34" spans="2:13" ht="12" customHeight="1" x14ac:dyDescent="0.2">
      <c r="B34" s="27" t="s">
        <v>129</v>
      </c>
      <c r="C34" s="168" t="s">
        <v>281</v>
      </c>
      <c r="D34" s="168"/>
      <c r="E34" s="168"/>
      <c r="F34" s="168"/>
      <c r="G34" s="168"/>
      <c r="H34" s="168"/>
      <c r="I34" s="168"/>
      <c r="J34" s="168"/>
      <c r="K34" s="168"/>
      <c r="L34" s="168"/>
    </row>
    <row r="35" spans="2:13" ht="12" customHeight="1" x14ac:dyDescent="0.2">
      <c r="B35" s="28" t="s">
        <v>130</v>
      </c>
      <c r="C35" s="168" t="s">
        <v>282</v>
      </c>
      <c r="D35" s="168"/>
      <c r="E35" s="168"/>
      <c r="F35" s="168"/>
      <c r="G35" s="168"/>
      <c r="H35" s="168"/>
      <c r="I35" s="168"/>
      <c r="J35" s="168"/>
      <c r="K35" s="168"/>
      <c r="L35" s="168"/>
    </row>
    <row r="36" spans="2:13" ht="12" customHeight="1" x14ac:dyDescent="0.2">
      <c r="E36" s="11"/>
      <c r="F36" s="11"/>
      <c r="H36" s="11"/>
      <c r="I36" s="11"/>
    </row>
    <row r="37" spans="2:13" ht="12" customHeight="1" x14ac:dyDescent="0.2">
      <c r="G37" s="169">
        <v>2019</v>
      </c>
      <c r="H37" s="169"/>
      <c r="I37" s="169"/>
    </row>
    <row r="38" spans="2:13" ht="12" customHeight="1" thickBot="1" x14ac:dyDescent="0.25"/>
    <row r="39" spans="2:13" ht="12" customHeight="1" thickBot="1" x14ac:dyDescent="0.25">
      <c r="B39" s="166" t="s">
        <v>28</v>
      </c>
      <c r="C39" s="170" t="s">
        <v>0</v>
      </c>
      <c r="D39" s="173" t="s">
        <v>1</v>
      </c>
      <c r="E39" s="174"/>
      <c r="F39" s="175"/>
      <c r="G39" s="173" t="s">
        <v>2</v>
      </c>
      <c r="H39" s="174"/>
      <c r="I39" s="175"/>
      <c r="J39" s="173" t="s">
        <v>135</v>
      </c>
      <c r="K39" s="174"/>
      <c r="L39" s="175"/>
      <c r="M39" s="2"/>
    </row>
    <row r="40" spans="2:13" ht="12" customHeight="1" x14ac:dyDescent="0.2">
      <c r="B40" s="178"/>
      <c r="C40" s="171"/>
      <c r="D40" s="146" t="s">
        <v>4</v>
      </c>
      <c r="E40" s="142" t="s">
        <v>5</v>
      </c>
      <c r="F40" s="142" t="s">
        <v>6</v>
      </c>
      <c r="G40" s="142" t="s">
        <v>4</v>
      </c>
      <c r="H40" s="142" t="s">
        <v>5</v>
      </c>
      <c r="I40" s="142" t="s">
        <v>6</v>
      </c>
      <c r="J40" s="142" t="s">
        <v>4</v>
      </c>
      <c r="K40" s="142" t="s">
        <v>5</v>
      </c>
      <c r="L40" s="142" t="s">
        <v>6</v>
      </c>
      <c r="M40" s="2"/>
    </row>
    <row r="41" spans="2:13" ht="12" customHeight="1" thickBot="1" x14ac:dyDescent="0.25">
      <c r="B41" s="144"/>
      <c r="C41" s="145"/>
      <c r="D41" s="147"/>
      <c r="E41" s="143"/>
      <c r="F41" s="143"/>
      <c r="G41" s="143"/>
      <c r="H41" s="143"/>
      <c r="I41" s="143"/>
      <c r="J41" s="143"/>
      <c r="K41" s="143"/>
      <c r="L41" s="143"/>
      <c r="M41" s="2"/>
    </row>
    <row r="42" spans="2:13" ht="12" customHeight="1" thickBot="1" x14ac:dyDescent="0.25">
      <c r="B42" s="148" t="s">
        <v>36</v>
      </c>
      <c r="C42" s="44" t="s">
        <v>24</v>
      </c>
      <c r="D42" s="21">
        <v>69</v>
      </c>
      <c r="E42" s="21">
        <v>0</v>
      </c>
      <c r="F42" s="21">
        <v>0</v>
      </c>
      <c r="G42" s="21">
        <v>69</v>
      </c>
      <c r="H42" s="21">
        <v>0</v>
      </c>
      <c r="I42" s="21">
        <v>0</v>
      </c>
      <c r="J42" s="21">
        <v>0</v>
      </c>
      <c r="K42" s="21">
        <v>0</v>
      </c>
      <c r="L42" s="21">
        <v>0</v>
      </c>
      <c r="M42" s="2"/>
    </row>
    <row r="43" spans="2:13" ht="12" customHeight="1" thickBot="1" x14ac:dyDescent="0.25">
      <c r="B43" s="149"/>
      <c r="C43" s="44" t="s">
        <v>25</v>
      </c>
      <c r="D43" s="135">
        <v>82</v>
      </c>
      <c r="E43" s="21">
        <v>0</v>
      </c>
      <c r="F43" s="21">
        <v>0</v>
      </c>
      <c r="G43" s="135">
        <v>108</v>
      </c>
      <c r="H43" s="21">
        <v>0</v>
      </c>
      <c r="I43" s="21">
        <v>0</v>
      </c>
      <c r="J43" s="21">
        <v>0</v>
      </c>
      <c r="K43" s="21">
        <v>0</v>
      </c>
      <c r="L43" s="21">
        <v>0</v>
      </c>
      <c r="M43" s="2"/>
    </row>
    <row r="44" spans="2:13" ht="12" customHeight="1" x14ac:dyDescent="0.2">
      <c r="B44" s="37"/>
      <c r="C44" s="7" t="s">
        <v>122</v>
      </c>
      <c r="D44" s="1">
        <f>SUM(D42:D43)</f>
        <v>151</v>
      </c>
      <c r="E44" s="1">
        <f t="shared" ref="E44:L44" si="8">SUM(E42:E43)</f>
        <v>0</v>
      </c>
      <c r="F44" s="1">
        <f t="shared" si="8"/>
        <v>0</v>
      </c>
      <c r="G44" s="1">
        <f t="shared" si="8"/>
        <v>177</v>
      </c>
      <c r="H44" s="1">
        <f t="shared" si="8"/>
        <v>0</v>
      </c>
      <c r="I44" s="1">
        <f t="shared" si="8"/>
        <v>0</v>
      </c>
      <c r="J44" s="1">
        <f t="shared" si="8"/>
        <v>0</v>
      </c>
      <c r="K44" s="1">
        <f t="shared" si="8"/>
        <v>0</v>
      </c>
      <c r="L44" s="1">
        <f t="shared" si="8"/>
        <v>0</v>
      </c>
      <c r="M44" s="2"/>
    </row>
    <row r="45" spans="2:13" ht="12" customHeight="1" x14ac:dyDescent="0.2">
      <c r="B45" s="37"/>
      <c r="C45" s="7" t="s">
        <v>125</v>
      </c>
      <c r="D45" s="8">
        <f>+D44/2</f>
        <v>75.5</v>
      </c>
      <c r="E45" s="8">
        <f t="shared" ref="E45:L45" si="9">+E44/2</f>
        <v>0</v>
      </c>
      <c r="F45" s="8">
        <f t="shared" si="9"/>
        <v>0</v>
      </c>
      <c r="G45" s="8">
        <f t="shared" si="9"/>
        <v>88.5</v>
      </c>
      <c r="H45" s="8">
        <f t="shared" si="9"/>
        <v>0</v>
      </c>
      <c r="I45" s="8">
        <f t="shared" si="9"/>
        <v>0</v>
      </c>
      <c r="J45" s="8">
        <f t="shared" si="9"/>
        <v>0</v>
      </c>
      <c r="K45" s="8">
        <f t="shared" si="9"/>
        <v>0</v>
      </c>
      <c r="L45" s="8">
        <f t="shared" si="9"/>
        <v>0</v>
      </c>
      <c r="M45" s="2"/>
    </row>
    <row r="46" spans="2:13" ht="12" customHeight="1" thickBot="1" x14ac:dyDescent="0.25">
      <c r="B46" s="37"/>
      <c r="C46" s="7" t="s">
        <v>123</v>
      </c>
      <c r="E46" s="8">
        <f>SUM(D45:E45)</f>
        <v>75.5</v>
      </c>
      <c r="F46" s="8">
        <f>SUM(D45:F45)</f>
        <v>75.5</v>
      </c>
      <c r="H46" s="8">
        <f t="shared" ref="H46" si="10">SUM(G45:H45)</f>
        <v>88.5</v>
      </c>
      <c r="I46" s="8">
        <f t="shared" ref="I46" si="11">SUM(G45:I45)</f>
        <v>88.5</v>
      </c>
      <c r="K46" s="8">
        <f t="shared" ref="K46" si="12">SUM(J45:K45)</f>
        <v>0</v>
      </c>
      <c r="L46" s="8">
        <f t="shared" ref="L46" si="13">SUM(J45:L45)</f>
        <v>0</v>
      </c>
      <c r="M46" s="2"/>
    </row>
    <row r="47" spans="2:13" ht="12" customHeight="1" thickBot="1" x14ac:dyDescent="0.25">
      <c r="B47" s="37"/>
      <c r="C47" s="10" t="s">
        <v>127</v>
      </c>
      <c r="D47" s="9"/>
      <c r="E47" s="9"/>
      <c r="F47" s="11">
        <f>+F45/F46</f>
        <v>0</v>
      </c>
      <c r="G47" s="9"/>
      <c r="H47" s="12" t="s">
        <v>132</v>
      </c>
      <c r="I47" s="13">
        <f>+I46/F46</f>
        <v>1.1721854304635762</v>
      </c>
      <c r="J47" s="9"/>
      <c r="K47" s="9"/>
      <c r="L47" s="9"/>
      <c r="M47" s="2"/>
    </row>
    <row r="50" spans="2:13" ht="12" customHeight="1" x14ac:dyDescent="0.2">
      <c r="G50" s="169">
        <v>2018</v>
      </c>
      <c r="H50" s="169"/>
      <c r="I50" s="169"/>
    </row>
    <row r="51" spans="2:13" ht="12" customHeight="1" thickBot="1" x14ac:dyDescent="0.25"/>
    <row r="52" spans="2:13" ht="12" customHeight="1" thickBot="1" x14ac:dyDescent="0.25">
      <c r="B52" s="166" t="s">
        <v>28</v>
      </c>
      <c r="C52" s="170" t="s">
        <v>0</v>
      </c>
      <c r="D52" s="173" t="s">
        <v>1</v>
      </c>
      <c r="E52" s="174"/>
      <c r="F52" s="175"/>
      <c r="G52" s="173" t="s">
        <v>2</v>
      </c>
      <c r="H52" s="174"/>
      <c r="I52" s="175"/>
      <c r="J52" s="173" t="s">
        <v>135</v>
      </c>
      <c r="K52" s="174"/>
      <c r="L52" s="175"/>
      <c r="M52" s="2"/>
    </row>
    <row r="53" spans="2:13" ht="12" customHeight="1" x14ac:dyDescent="0.2">
      <c r="B53" s="178"/>
      <c r="C53" s="171"/>
      <c r="D53" s="176" t="s">
        <v>4</v>
      </c>
      <c r="E53" s="164" t="s">
        <v>5</v>
      </c>
      <c r="F53" s="164" t="s">
        <v>6</v>
      </c>
      <c r="G53" s="164" t="s">
        <v>4</v>
      </c>
      <c r="H53" s="164" t="s">
        <v>5</v>
      </c>
      <c r="I53" s="164" t="s">
        <v>6</v>
      </c>
      <c r="J53" s="164" t="s">
        <v>4</v>
      </c>
      <c r="K53" s="164" t="s">
        <v>5</v>
      </c>
      <c r="L53" s="164" t="s">
        <v>6</v>
      </c>
      <c r="M53" s="2"/>
    </row>
    <row r="54" spans="2:13" ht="12" customHeight="1" thickBot="1" x14ac:dyDescent="0.25">
      <c r="B54" s="167"/>
      <c r="C54" s="172"/>
      <c r="D54" s="177"/>
      <c r="E54" s="165"/>
      <c r="F54" s="165"/>
      <c r="G54" s="165"/>
      <c r="H54" s="165"/>
      <c r="I54" s="165"/>
      <c r="J54" s="165"/>
      <c r="K54" s="165"/>
      <c r="L54" s="165"/>
      <c r="M54" s="2"/>
    </row>
    <row r="55" spans="2:13" ht="12" customHeight="1" thickBot="1" x14ac:dyDescent="0.25">
      <c r="B55" s="192" t="s">
        <v>36</v>
      </c>
      <c r="C55" s="44" t="s">
        <v>24</v>
      </c>
      <c r="D55" s="31">
        <v>53</v>
      </c>
      <c r="E55" s="31">
        <v>0</v>
      </c>
      <c r="F55" s="31">
        <v>10</v>
      </c>
      <c r="G55" s="31">
        <v>53</v>
      </c>
      <c r="H55" s="31">
        <v>0</v>
      </c>
      <c r="I55" s="31">
        <v>0</v>
      </c>
      <c r="J55" s="31">
        <v>0</v>
      </c>
      <c r="K55" s="31">
        <v>0</v>
      </c>
      <c r="L55" s="31">
        <v>0</v>
      </c>
      <c r="M55" s="2"/>
    </row>
    <row r="56" spans="2:13" ht="12" customHeight="1" thickBot="1" x14ac:dyDescent="0.25">
      <c r="B56" s="194"/>
      <c r="C56" s="44" t="s">
        <v>25</v>
      </c>
      <c r="D56" s="4">
        <v>57</v>
      </c>
      <c r="E56" s="31">
        <v>0</v>
      </c>
      <c r="F56" s="4">
        <v>15</v>
      </c>
      <c r="G56" s="4">
        <v>0</v>
      </c>
      <c r="H56" s="31">
        <v>0</v>
      </c>
      <c r="I56" s="4">
        <v>0</v>
      </c>
      <c r="J56" s="4">
        <v>0</v>
      </c>
      <c r="K56" s="31">
        <v>0</v>
      </c>
      <c r="L56" s="4">
        <v>0</v>
      </c>
      <c r="M56" s="2"/>
    </row>
    <row r="57" spans="2:13" ht="12" customHeight="1" x14ac:dyDescent="0.2">
      <c r="C57" s="7" t="s">
        <v>122</v>
      </c>
      <c r="D57" s="1">
        <f>SUM(D55:D56)</f>
        <v>110</v>
      </c>
      <c r="E57" s="1">
        <f t="shared" ref="E57:L57" si="14">SUM(E55:E56)</f>
        <v>0</v>
      </c>
      <c r="F57" s="1">
        <f t="shared" si="14"/>
        <v>25</v>
      </c>
      <c r="G57" s="1">
        <f t="shared" si="14"/>
        <v>53</v>
      </c>
      <c r="H57" s="1">
        <f t="shared" si="14"/>
        <v>0</v>
      </c>
      <c r="M57" s="2"/>
    </row>
    <row r="58" spans="2:13" ht="12" customHeight="1" x14ac:dyDescent="0.2">
      <c r="C58" s="7" t="s">
        <v>125</v>
      </c>
      <c r="D58" s="8">
        <f>+D57/2</f>
        <v>55</v>
      </c>
      <c r="E58" s="8">
        <f t="shared" ref="E58:L58" si="15">+E57/2</f>
        <v>0</v>
      </c>
      <c r="F58" s="8">
        <f t="shared" si="15"/>
        <v>12.5</v>
      </c>
      <c r="G58" s="8">
        <f t="shared" si="15"/>
        <v>26.5</v>
      </c>
      <c r="H58" s="8">
        <f t="shared" si="15"/>
        <v>0</v>
      </c>
      <c r="I58" s="8"/>
      <c r="J58" s="8"/>
      <c r="K58" s="8"/>
      <c r="L58" s="8"/>
      <c r="M58" s="2"/>
    </row>
    <row r="59" spans="2:13" ht="12" customHeight="1" x14ac:dyDescent="0.2">
      <c r="C59" s="7" t="s">
        <v>123</v>
      </c>
      <c r="E59" s="9">
        <f>SUM(D58:E58)</f>
        <v>55</v>
      </c>
      <c r="F59" s="9">
        <f>SUM(D58:F58)</f>
        <v>67.5</v>
      </c>
      <c r="H59" s="9">
        <f>SUM(G58:H58)</f>
        <v>26.5</v>
      </c>
      <c r="I59" s="9"/>
      <c r="K59" s="9"/>
      <c r="L59" s="9"/>
      <c r="M59" s="2"/>
    </row>
    <row r="60" spans="2:13" ht="12" customHeight="1" x14ac:dyDescent="0.2">
      <c r="C60" s="7" t="s">
        <v>126</v>
      </c>
      <c r="D60" s="11">
        <f>+D44/D57</f>
        <v>1.3727272727272728</v>
      </c>
      <c r="E60" s="11"/>
      <c r="F60" s="11">
        <f t="shared" ref="F60:L60" si="16">+F44/F57</f>
        <v>0</v>
      </c>
      <c r="G60" s="11">
        <f t="shared" si="16"/>
        <v>3.3396226415094339</v>
      </c>
      <c r="H60" s="11"/>
      <c r="I60" s="11"/>
      <c r="J60" s="11"/>
      <c r="K60" s="11"/>
      <c r="L60" s="11"/>
      <c r="M60" s="2"/>
    </row>
    <row r="61" spans="2:13" ht="12" customHeight="1" thickBot="1" x14ac:dyDescent="0.25">
      <c r="C61" s="10" t="s">
        <v>128</v>
      </c>
      <c r="E61" s="11">
        <f>+E46/E59</f>
        <v>1.3727272727272728</v>
      </c>
      <c r="F61" s="11">
        <f>+F46/F59</f>
        <v>1.1185185185185185</v>
      </c>
      <c r="G61" s="11"/>
      <c r="H61" s="11">
        <f>+H46/H59</f>
        <v>3.3396226415094339</v>
      </c>
      <c r="I61" s="11"/>
      <c r="J61" s="11"/>
      <c r="K61" s="11"/>
      <c r="L61" s="11"/>
      <c r="M61" s="2"/>
    </row>
    <row r="62" spans="2:13" ht="12" customHeight="1" x14ac:dyDescent="0.2">
      <c r="C62" s="23"/>
      <c r="E62" s="11"/>
      <c r="F62" s="11"/>
      <c r="G62" s="11"/>
      <c r="H62" s="11"/>
      <c r="I62" s="11"/>
      <c r="J62" s="11"/>
      <c r="K62" s="11"/>
      <c r="L62" s="11"/>
      <c r="M62" s="2"/>
    </row>
    <row r="63" spans="2:13" ht="31.5" customHeight="1" x14ac:dyDescent="0.2">
      <c r="B63" s="27" t="s">
        <v>129</v>
      </c>
      <c r="C63" s="168" t="s">
        <v>283</v>
      </c>
      <c r="D63" s="168"/>
      <c r="E63" s="168"/>
      <c r="F63" s="168"/>
      <c r="G63" s="168"/>
      <c r="H63" s="168"/>
      <c r="I63" s="168"/>
      <c r="J63" s="168"/>
      <c r="K63" s="168"/>
      <c r="L63" s="168"/>
    </row>
    <row r="64" spans="2:13" ht="12" customHeight="1" x14ac:dyDescent="0.2">
      <c r="B64" s="28" t="s">
        <v>130</v>
      </c>
      <c r="C64" s="198"/>
      <c r="D64" s="198"/>
      <c r="E64" s="198"/>
      <c r="F64" s="198"/>
      <c r="G64" s="198"/>
      <c r="H64" s="198"/>
      <c r="I64" s="198"/>
      <c r="J64" s="198"/>
      <c r="K64" s="198"/>
      <c r="L64" s="198"/>
    </row>
    <row r="65" spans="2:12" ht="12" customHeight="1" x14ac:dyDescent="0.2">
      <c r="B65" s="28" t="s">
        <v>131</v>
      </c>
      <c r="C65" s="168" t="s">
        <v>137</v>
      </c>
      <c r="D65" s="168"/>
      <c r="E65" s="168"/>
      <c r="F65" s="168"/>
      <c r="G65" s="168"/>
      <c r="H65" s="168"/>
      <c r="I65" s="168"/>
      <c r="J65" s="168"/>
      <c r="K65" s="168"/>
      <c r="L65" s="168"/>
    </row>
    <row r="66" spans="2:12" ht="12" customHeight="1" x14ac:dyDescent="0.2">
      <c r="E66" s="11"/>
      <c r="F66" s="11"/>
      <c r="H66" s="11"/>
      <c r="I66" s="11"/>
    </row>
    <row r="67" spans="2:12" ht="12" customHeight="1" x14ac:dyDescent="0.2">
      <c r="G67" s="169">
        <v>2019</v>
      </c>
      <c r="H67" s="169"/>
      <c r="I67" s="169"/>
    </row>
    <row r="68" spans="2:12" ht="12" customHeight="1" thickBot="1" x14ac:dyDescent="0.25"/>
    <row r="69" spans="2:12" ht="12" customHeight="1" thickBot="1" x14ac:dyDescent="0.25">
      <c r="B69" s="166" t="s">
        <v>28</v>
      </c>
      <c r="C69" s="170" t="s">
        <v>0</v>
      </c>
      <c r="D69" s="173" t="s">
        <v>1</v>
      </c>
      <c r="E69" s="174"/>
      <c r="F69" s="175"/>
      <c r="G69" s="173" t="s">
        <v>2</v>
      </c>
      <c r="H69" s="174"/>
      <c r="I69" s="175"/>
      <c r="J69" s="173" t="s">
        <v>135</v>
      </c>
      <c r="K69" s="174"/>
      <c r="L69" s="175"/>
    </row>
    <row r="70" spans="2:12" ht="12" customHeight="1" x14ac:dyDescent="0.2">
      <c r="B70" s="178"/>
      <c r="C70" s="171"/>
      <c r="D70" s="176" t="s">
        <v>4</v>
      </c>
      <c r="E70" s="164" t="s">
        <v>5</v>
      </c>
      <c r="F70" s="164" t="s">
        <v>6</v>
      </c>
      <c r="G70" s="164" t="s">
        <v>4</v>
      </c>
      <c r="H70" s="164" t="s">
        <v>5</v>
      </c>
      <c r="I70" s="164" t="s">
        <v>6</v>
      </c>
      <c r="J70" s="164" t="s">
        <v>4</v>
      </c>
      <c r="K70" s="164" t="s">
        <v>5</v>
      </c>
      <c r="L70" s="164" t="s">
        <v>6</v>
      </c>
    </row>
    <row r="71" spans="2:12" ht="12" customHeight="1" thickBot="1" x14ac:dyDescent="0.25">
      <c r="B71" s="144"/>
      <c r="C71" s="145"/>
      <c r="D71" s="200"/>
      <c r="E71" s="199"/>
      <c r="F71" s="199"/>
      <c r="G71" s="199"/>
      <c r="H71" s="199"/>
      <c r="I71" s="199"/>
      <c r="J71" s="199"/>
      <c r="K71" s="199"/>
      <c r="L71" s="199"/>
    </row>
    <row r="72" spans="2:12" ht="12" customHeight="1" thickBot="1" x14ac:dyDescent="0.25">
      <c r="B72" s="192" t="s">
        <v>119</v>
      </c>
      <c r="C72" s="44" t="s">
        <v>24</v>
      </c>
      <c r="D72" s="21">
        <v>232</v>
      </c>
      <c r="E72" s="21">
        <v>0</v>
      </c>
      <c r="F72" s="21">
        <v>0</v>
      </c>
      <c r="G72" s="21">
        <v>239</v>
      </c>
      <c r="H72" s="21">
        <v>0</v>
      </c>
      <c r="I72" s="21">
        <v>0</v>
      </c>
      <c r="J72" s="21">
        <v>0</v>
      </c>
      <c r="K72" s="21">
        <v>0</v>
      </c>
      <c r="L72" s="21">
        <v>0</v>
      </c>
    </row>
    <row r="73" spans="2:12" ht="12" customHeight="1" thickBot="1" x14ac:dyDescent="0.25">
      <c r="B73" s="193"/>
      <c r="C73" s="44" t="s">
        <v>25</v>
      </c>
      <c r="D73" s="21">
        <v>222</v>
      </c>
      <c r="E73" s="21">
        <v>0</v>
      </c>
      <c r="F73" s="21">
        <v>0</v>
      </c>
      <c r="G73" s="21">
        <v>222</v>
      </c>
      <c r="H73" s="21">
        <v>0</v>
      </c>
      <c r="I73" s="21">
        <v>0</v>
      </c>
      <c r="J73" s="21">
        <v>0</v>
      </c>
      <c r="K73" s="21">
        <v>0</v>
      </c>
      <c r="L73" s="21">
        <v>0</v>
      </c>
    </row>
    <row r="74" spans="2:12" ht="12" customHeight="1" thickBot="1" x14ac:dyDescent="0.25">
      <c r="B74" s="194"/>
      <c r="C74" s="44" t="s">
        <v>26</v>
      </c>
      <c r="D74" s="41">
        <v>262</v>
      </c>
      <c r="E74" s="21">
        <v>0</v>
      </c>
      <c r="F74" s="21">
        <v>0</v>
      </c>
      <c r="G74" s="41">
        <v>260</v>
      </c>
      <c r="H74" s="21">
        <v>0</v>
      </c>
      <c r="I74" s="21">
        <v>0</v>
      </c>
      <c r="J74" s="21">
        <v>0</v>
      </c>
      <c r="K74" s="21">
        <v>0</v>
      </c>
      <c r="L74" s="21">
        <v>0</v>
      </c>
    </row>
    <row r="75" spans="2:12" ht="12" customHeight="1" x14ac:dyDescent="0.2">
      <c r="B75" s="37"/>
      <c r="C75" s="7" t="s">
        <v>122</v>
      </c>
      <c r="D75" s="1">
        <f>SUM(D72:D74)</f>
        <v>716</v>
      </c>
      <c r="E75" s="1">
        <f t="shared" ref="E75:L75" si="17">SUM(E72:E74)</f>
        <v>0</v>
      </c>
      <c r="F75" s="1">
        <f t="shared" si="17"/>
        <v>0</v>
      </c>
      <c r="G75" s="1">
        <f t="shared" si="17"/>
        <v>721</v>
      </c>
      <c r="H75" s="1">
        <f t="shared" si="17"/>
        <v>0</v>
      </c>
      <c r="I75" s="1">
        <f t="shared" si="17"/>
        <v>0</v>
      </c>
    </row>
    <row r="76" spans="2:12" ht="12" customHeight="1" x14ac:dyDescent="0.2">
      <c r="B76" s="37"/>
      <c r="C76" s="7" t="s">
        <v>125</v>
      </c>
      <c r="D76" s="8">
        <f>+D75/3</f>
        <v>238.66666666666666</v>
      </c>
      <c r="E76" s="8">
        <f t="shared" ref="E76:L76" si="18">+E75/3</f>
        <v>0</v>
      </c>
      <c r="F76" s="8">
        <f t="shared" si="18"/>
        <v>0</v>
      </c>
      <c r="G76" s="8">
        <f t="shared" si="18"/>
        <v>240.33333333333334</v>
      </c>
      <c r="H76" s="8">
        <f t="shared" si="18"/>
        <v>0</v>
      </c>
      <c r="I76" s="8">
        <f t="shared" si="18"/>
        <v>0</v>
      </c>
      <c r="J76" s="8"/>
      <c r="K76" s="8"/>
      <c r="L76" s="8"/>
    </row>
    <row r="77" spans="2:12" ht="12" customHeight="1" thickBot="1" x14ac:dyDescent="0.25">
      <c r="B77" s="37"/>
      <c r="C77" s="7" t="s">
        <v>123</v>
      </c>
      <c r="E77" s="8">
        <f>SUM(D76:E76)</f>
        <v>238.66666666666666</v>
      </c>
      <c r="F77" s="8">
        <f>SUM(D76:F76)</f>
        <v>238.66666666666666</v>
      </c>
      <c r="H77" s="8">
        <f t="shared" ref="H77" si="19">SUM(G76:H76)</f>
        <v>240.33333333333334</v>
      </c>
      <c r="I77" s="8">
        <f t="shared" ref="I77" si="20">SUM(G76:I76)</f>
        <v>240.33333333333334</v>
      </c>
      <c r="K77" s="8"/>
      <c r="L77" s="8"/>
    </row>
    <row r="78" spans="2:12" ht="12" customHeight="1" thickBot="1" x14ac:dyDescent="0.25">
      <c r="B78" s="37"/>
      <c r="C78" s="10" t="s">
        <v>127</v>
      </c>
      <c r="D78" s="9"/>
      <c r="E78" s="9"/>
      <c r="F78" s="11">
        <f>+F76/F77</f>
        <v>0</v>
      </c>
      <c r="G78" s="9"/>
      <c r="H78" s="12" t="s">
        <v>132</v>
      </c>
      <c r="I78" s="13">
        <f>+I77/F77</f>
        <v>1.0069832402234637</v>
      </c>
      <c r="J78" s="9"/>
      <c r="K78" s="9"/>
      <c r="L78" s="9"/>
    </row>
    <row r="81" spans="2:12" ht="12" customHeight="1" x14ac:dyDescent="0.2">
      <c r="G81" s="169">
        <v>2018</v>
      </c>
      <c r="H81" s="169"/>
      <c r="I81" s="169"/>
    </row>
    <row r="82" spans="2:12" ht="12" customHeight="1" thickBot="1" x14ac:dyDescent="0.25"/>
    <row r="83" spans="2:12" ht="12" customHeight="1" thickBot="1" x14ac:dyDescent="0.25">
      <c r="B83" s="166" t="s">
        <v>28</v>
      </c>
      <c r="C83" s="170" t="s">
        <v>0</v>
      </c>
      <c r="D83" s="173" t="s">
        <v>1</v>
      </c>
      <c r="E83" s="174"/>
      <c r="F83" s="175"/>
      <c r="G83" s="173" t="s">
        <v>2</v>
      </c>
      <c r="H83" s="174"/>
      <c r="I83" s="175"/>
      <c r="J83" s="173" t="s">
        <v>135</v>
      </c>
      <c r="K83" s="174"/>
      <c r="L83" s="175"/>
    </row>
    <row r="84" spans="2:12" ht="12" customHeight="1" x14ac:dyDescent="0.2">
      <c r="B84" s="178"/>
      <c r="C84" s="171"/>
      <c r="D84" s="176" t="s">
        <v>4</v>
      </c>
      <c r="E84" s="164" t="s">
        <v>5</v>
      </c>
      <c r="F84" s="164" t="s">
        <v>6</v>
      </c>
      <c r="G84" s="164" t="s">
        <v>4</v>
      </c>
      <c r="H84" s="164" t="s">
        <v>5</v>
      </c>
      <c r="I84" s="164" t="s">
        <v>6</v>
      </c>
      <c r="J84" s="164" t="s">
        <v>4</v>
      </c>
      <c r="K84" s="164" t="s">
        <v>5</v>
      </c>
      <c r="L84" s="164" t="s">
        <v>6</v>
      </c>
    </row>
    <row r="85" spans="2:12" ht="12" customHeight="1" thickBot="1" x14ac:dyDescent="0.25">
      <c r="B85" s="144"/>
      <c r="C85" s="145"/>
      <c r="D85" s="200"/>
      <c r="E85" s="199"/>
      <c r="F85" s="199"/>
      <c r="G85" s="199"/>
      <c r="H85" s="199"/>
      <c r="I85" s="199"/>
      <c r="J85" s="199"/>
      <c r="K85" s="199"/>
      <c r="L85" s="199"/>
    </row>
    <row r="86" spans="2:12" ht="12" customHeight="1" thickBot="1" x14ac:dyDescent="0.25">
      <c r="B86" s="192" t="s">
        <v>119</v>
      </c>
      <c r="C86" s="44" t="s">
        <v>24</v>
      </c>
      <c r="D86" s="31">
        <v>150</v>
      </c>
      <c r="E86" s="31">
        <v>0</v>
      </c>
      <c r="F86" s="31">
        <v>0</v>
      </c>
      <c r="G86" s="31">
        <v>151</v>
      </c>
      <c r="H86" s="31">
        <v>0</v>
      </c>
      <c r="I86" s="31">
        <v>35</v>
      </c>
      <c r="J86" s="31">
        <v>0</v>
      </c>
      <c r="K86" s="31">
        <v>0</v>
      </c>
      <c r="L86" s="31">
        <v>8</v>
      </c>
    </row>
    <row r="87" spans="2:12" ht="12" customHeight="1" thickBot="1" x14ac:dyDescent="0.25">
      <c r="B87" s="193"/>
      <c r="C87" s="44" t="s">
        <v>25</v>
      </c>
      <c r="D87" s="4">
        <v>144</v>
      </c>
      <c r="E87" s="31">
        <v>0</v>
      </c>
      <c r="F87" s="31">
        <v>0</v>
      </c>
      <c r="G87" s="4">
        <v>147</v>
      </c>
      <c r="H87" s="31">
        <v>0</v>
      </c>
      <c r="I87" s="4">
        <v>30</v>
      </c>
      <c r="J87" s="4">
        <v>0</v>
      </c>
      <c r="K87" s="31">
        <v>0</v>
      </c>
      <c r="L87" s="4">
        <v>4</v>
      </c>
    </row>
    <row r="88" spans="2:12" ht="12" customHeight="1" thickBot="1" x14ac:dyDescent="0.25">
      <c r="B88" s="194"/>
      <c r="C88" s="44" t="s">
        <v>26</v>
      </c>
      <c r="D88" s="4">
        <v>136</v>
      </c>
      <c r="E88" s="31">
        <v>0</v>
      </c>
      <c r="F88" s="31">
        <v>0</v>
      </c>
      <c r="G88" s="4">
        <v>136</v>
      </c>
      <c r="H88" s="31">
        <v>0</v>
      </c>
      <c r="I88" s="4">
        <v>30</v>
      </c>
      <c r="J88" s="4">
        <v>0</v>
      </c>
      <c r="K88" s="31">
        <v>0</v>
      </c>
      <c r="L88" s="4">
        <v>4</v>
      </c>
    </row>
    <row r="89" spans="2:12" ht="12" customHeight="1" x14ac:dyDescent="0.2">
      <c r="C89" s="7" t="s">
        <v>122</v>
      </c>
      <c r="D89" s="1">
        <f>SUM(D86:D88)</f>
        <v>430</v>
      </c>
      <c r="E89" s="1">
        <f t="shared" ref="E89:L89" si="21">SUM(E86:E88)</f>
        <v>0</v>
      </c>
      <c r="F89" s="1">
        <f t="shared" si="21"/>
        <v>0</v>
      </c>
      <c r="G89" s="1">
        <f t="shared" si="21"/>
        <v>434</v>
      </c>
      <c r="H89" s="1">
        <f t="shared" si="21"/>
        <v>0</v>
      </c>
      <c r="I89" s="1">
        <f t="shared" si="21"/>
        <v>95</v>
      </c>
    </row>
    <row r="90" spans="2:12" ht="12" customHeight="1" x14ac:dyDescent="0.2">
      <c r="C90" s="7" t="s">
        <v>125</v>
      </c>
      <c r="D90" s="8">
        <f>+D89/3</f>
        <v>143.33333333333334</v>
      </c>
      <c r="E90" s="8">
        <f t="shared" ref="E90:L90" si="22">+E89/3</f>
        <v>0</v>
      </c>
      <c r="F90" s="8">
        <f t="shared" si="22"/>
        <v>0</v>
      </c>
      <c r="G90" s="8">
        <f t="shared" si="22"/>
        <v>144.66666666666666</v>
      </c>
      <c r="H90" s="8">
        <f t="shared" si="22"/>
        <v>0</v>
      </c>
      <c r="I90" s="8">
        <f t="shared" si="22"/>
        <v>31.666666666666668</v>
      </c>
      <c r="J90" s="8"/>
      <c r="K90" s="8"/>
      <c r="L90" s="8"/>
    </row>
    <row r="91" spans="2:12" ht="12" customHeight="1" x14ac:dyDescent="0.2">
      <c r="C91" s="7" t="s">
        <v>123</v>
      </c>
      <c r="E91" s="9">
        <f>SUM(D90:E90)</f>
        <v>143.33333333333334</v>
      </c>
      <c r="F91" s="9">
        <f>SUM(D90:F90)</f>
        <v>143.33333333333334</v>
      </c>
      <c r="H91" s="9">
        <f>SUM(G90:H90)</f>
        <v>144.66666666666666</v>
      </c>
      <c r="I91" s="9">
        <f>SUM(G90:I90)</f>
        <v>176.33333333333331</v>
      </c>
      <c r="K91" s="9"/>
      <c r="L91" s="9"/>
    </row>
    <row r="92" spans="2:12" ht="12" customHeight="1" x14ac:dyDescent="0.2">
      <c r="C92" s="7" t="s">
        <v>126</v>
      </c>
      <c r="D92" s="11">
        <f>+D75/D89</f>
        <v>1.6651162790697673</v>
      </c>
      <c r="E92" s="11"/>
      <c r="F92" s="11"/>
      <c r="G92" s="11">
        <f t="shared" ref="F92:L92" si="23">+G75/G89</f>
        <v>1.6612903225806452</v>
      </c>
      <c r="H92" s="11"/>
      <c r="I92" s="11">
        <f t="shared" si="23"/>
        <v>0</v>
      </c>
      <c r="J92" s="11"/>
      <c r="K92" s="11"/>
      <c r="L92" s="11"/>
    </row>
    <row r="93" spans="2:12" ht="12" customHeight="1" thickBot="1" x14ac:dyDescent="0.25">
      <c r="C93" s="10" t="s">
        <v>128</v>
      </c>
      <c r="E93" s="11">
        <f>+E77/E91</f>
        <v>1.6651162790697673</v>
      </c>
      <c r="F93" s="11">
        <f t="shared" ref="F93:L93" si="24">+F77/F91</f>
        <v>1.6651162790697673</v>
      </c>
      <c r="G93" s="11"/>
      <c r="H93" s="11">
        <f t="shared" si="24"/>
        <v>1.6612903225806452</v>
      </c>
      <c r="I93" s="11">
        <f t="shared" si="24"/>
        <v>1.3629489603024576</v>
      </c>
      <c r="J93" s="11"/>
      <c r="K93" s="11"/>
      <c r="L93" s="11"/>
    </row>
    <row r="94" spans="2:12" ht="12" customHeight="1" x14ac:dyDescent="0.2">
      <c r="C94" s="23"/>
      <c r="E94" s="11"/>
      <c r="F94" s="11"/>
      <c r="G94" s="11"/>
      <c r="H94" s="11"/>
      <c r="I94" s="11"/>
      <c r="J94" s="11"/>
      <c r="K94" s="11"/>
      <c r="L94" s="11"/>
    </row>
    <row r="95" spans="2:12" ht="12" customHeight="1" x14ac:dyDescent="0.2">
      <c r="B95" s="27" t="s">
        <v>129</v>
      </c>
      <c r="C95" s="168" t="s">
        <v>284</v>
      </c>
      <c r="D95" s="168"/>
      <c r="E95" s="168"/>
      <c r="F95" s="168"/>
      <c r="G95" s="168"/>
      <c r="H95" s="168"/>
      <c r="I95" s="168"/>
      <c r="J95" s="168"/>
      <c r="K95" s="168"/>
      <c r="L95" s="168"/>
    </row>
    <row r="96" spans="2:12" ht="12" customHeight="1" x14ac:dyDescent="0.2">
      <c r="B96" s="28" t="s">
        <v>130</v>
      </c>
      <c r="C96" s="168" t="s">
        <v>285</v>
      </c>
      <c r="D96" s="168"/>
      <c r="E96" s="168"/>
      <c r="F96" s="168"/>
      <c r="G96" s="168"/>
      <c r="H96" s="168"/>
      <c r="I96" s="168"/>
      <c r="J96" s="168"/>
      <c r="K96" s="168"/>
      <c r="L96" s="168"/>
    </row>
    <row r="97" spans="2:12" ht="12" customHeight="1" x14ac:dyDescent="0.2">
      <c r="B97" s="28" t="s">
        <v>131</v>
      </c>
      <c r="C97" s="168" t="s">
        <v>137</v>
      </c>
      <c r="D97" s="168"/>
      <c r="E97" s="168"/>
      <c r="F97" s="168"/>
      <c r="G97" s="168"/>
      <c r="H97" s="168"/>
      <c r="I97" s="168"/>
      <c r="J97" s="168"/>
      <c r="K97" s="168"/>
      <c r="L97" s="168"/>
    </row>
    <row r="98" spans="2:12" ht="12" customHeight="1" x14ac:dyDescent="0.2">
      <c r="B98" s="28"/>
      <c r="C98" s="141"/>
      <c r="D98" s="141"/>
      <c r="E98" s="141"/>
      <c r="F98" s="141"/>
      <c r="G98" s="141"/>
      <c r="H98" s="141"/>
      <c r="I98" s="141"/>
      <c r="J98" s="141"/>
      <c r="K98" s="141"/>
      <c r="L98" s="141"/>
    </row>
    <row r="99" spans="2:12" ht="12" customHeight="1" x14ac:dyDescent="0.2">
      <c r="B99" s="28"/>
      <c r="C99" s="141"/>
      <c r="D99" s="141"/>
      <c r="E99" s="141"/>
      <c r="F99" s="141"/>
      <c r="G99" s="196">
        <v>2019</v>
      </c>
      <c r="H99" s="196"/>
      <c r="I99" s="196"/>
      <c r="J99" s="141"/>
      <c r="K99" s="141"/>
      <c r="L99" s="141"/>
    </row>
    <row r="100" spans="2:12" ht="12" customHeight="1" thickBot="1" x14ac:dyDescent="0.25">
      <c r="E100" s="11"/>
      <c r="F100" s="11"/>
      <c r="H100" s="11"/>
      <c r="I100" s="11"/>
    </row>
    <row r="101" spans="2:12" ht="12" customHeight="1" thickBot="1" x14ac:dyDescent="0.25">
      <c r="B101" s="166" t="s">
        <v>28</v>
      </c>
      <c r="C101" s="170" t="s">
        <v>0</v>
      </c>
      <c r="D101" s="173" t="s">
        <v>1</v>
      </c>
      <c r="E101" s="174"/>
      <c r="F101" s="175"/>
      <c r="G101" s="173" t="s">
        <v>2</v>
      </c>
      <c r="H101" s="174"/>
      <c r="I101" s="175"/>
      <c r="J101" s="173" t="s">
        <v>135</v>
      </c>
      <c r="K101" s="174"/>
      <c r="L101" s="175"/>
    </row>
    <row r="102" spans="2:12" ht="12" customHeight="1" x14ac:dyDescent="0.2">
      <c r="B102" s="178"/>
      <c r="C102" s="171"/>
      <c r="D102" s="146" t="s">
        <v>4</v>
      </c>
      <c r="E102" s="142" t="s">
        <v>5</v>
      </c>
      <c r="F102" s="142" t="s">
        <v>6</v>
      </c>
      <c r="G102" s="142" t="s">
        <v>4</v>
      </c>
      <c r="H102" s="142" t="s">
        <v>5</v>
      </c>
      <c r="I102" s="142" t="s">
        <v>6</v>
      </c>
      <c r="J102" s="142" t="s">
        <v>4</v>
      </c>
      <c r="K102" s="142" t="s">
        <v>5</v>
      </c>
      <c r="L102" s="142" t="s">
        <v>6</v>
      </c>
    </row>
    <row r="103" spans="2:12" ht="12" customHeight="1" thickBot="1" x14ac:dyDescent="0.25">
      <c r="B103" s="144"/>
      <c r="C103" s="145"/>
      <c r="D103" s="147"/>
      <c r="E103" s="143"/>
      <c r="F103" s="143"/>
      <c r="G103" s="143"/>
      <c r="H103" s="143"/>
      <c r="I103" s="143"/>
      <c r="J103" s="143"/>
      <c r="K103" s="143"/>
      <c r="L103" s="143"/>
    </row>
    <row r="104" spans="2:12" ht="12" customHeight="1" thickBot="1" x14ac:dyDescent="0.25">
      <c r="B104" s="192" t="s">
        <v>32</v>
      </c>
      <c r="C104" s="44" t="s">
        <v>24</v>
      </c>
      <c r="D104" s="21">
        <v>146</v>
      </c>
      <c r="E104" s="21">
        <v>0</v>
      </c>
      <c r="F104" s="21">
        <v>0</v>
      </c>
      <c r="G104" s="21">
        <v>142</v>
      </c>
      <c r="H104" s="21">
        <v>0</v>
      </c>
      <c r="I104" s="21">
        <v>0</v>
      </c>
      <c r="J104" s="21">
        <v>0</v>
      </c>
      <c r="K104" s="21">
        <v>0</v>
      </c>
      <c r="L104" s="21">
        <v>0</v>
      </c>
    </row>
    <row r="105" spans="2:12" ht="12" customHeight="1" thickBot="1" x14ac:dyDescent="0.25">
      <c r="B105" s="194"/>
      <c r="C105" s="44" t="s">
        <v>25</v>
      </c>
      <c r="D105" s="21">
        <v>127</v>
      </c>
      <c r="E105" s="21">
        <v>0</v>
      </c>
      <c r="F105" s="21">
        <v>0</v>
      </c>
      <c r="G105" s="21">
        <v>127</v>
      </c>
      <c r="H105" s="21">
        <v>0</v>
      </c>
      <c r="I105" s="21">
        <v>0</v>
      </c>
      <c r="J105" s="21">
        <v>0</v>
      </c>
      <c r="K105" s="21">
        <v>0</v>
      </c>
      <c r="L105" s="21">
        <v>0</v>
      </c>
    </row>
    <row r="106" spans="2:12" ht="12" customHeight="1" x14ac:dyDescent="0.2">
      <c r="B106" s="37"/>
      <c r="C106" s="7" t="s">
        <v>122</v>
      </c>
      <c r="D106" s="1">
        <f>SUM(D101:D105)</f>
        <v>273</v>
      </c>
      <c r="E106" s="1">
        <f t="shared" ref="E106" si="25">SUM(E101:E105)</f>
        <v>0</v>
      </c>
      <c r="F106" s="1">
        <f t="shared" ref="F106" si="26">SUM(F101:F105)</f>
        <v>0</v>
      </c>
      <c r="G106" s="1">
        <f t="shared" ref="G106" si="27">SUM(G101:G105)</f>
        <v>269</v>
      </c>
      <c r="H106" s="1">
        <f t="shared" ref="H106" si="28">SUM(H101:H105)</f>
        <v>0</v>
      </c>
      <c r="I106" s="1">
        <f t="shared" ref="I106" si="29">SUM(I101:I105)</f>
        <v>0</v>
      </c>
    </row>
    <row r="107" spans="2:12" ht="12" customHeight="1" x14ac:dyDescent="0.2">
      <c r="B107" s="37"/>
      <c r="C107" s="7" t="s">
        <v>125</v>
      </c>
      <c r="D107" s="8">
        <f>+D106/2</f>
        <v>136.5</v>
      </c>
      <c r="E107" s="8">
        <f t="shared" ref="E107:L107" si="30">+E106/2</f>
        <v>0</v>
      </c>
      <c r="F107" s="8">
        <f t="shared" si="30"/>
        <v>0</v>
      </c>
      <c r="G107" s="8">
        <f t="shared" si="30"/>
        <v>134.5</v>
      </c>
      <c r="H107" s="8">
        <f t="shared" si="30"/>
        <v>0</v>
      </c>
      <c r="I107" s="8">
        <f t="shared" si="30"/>
        <v>0</v>
      </c>
      <c r="J107" s="8"/>
      <c r="K107" s="8"/>
      <c r="L107" s="8"/>
    </row>
    <row r="108" spans="2:12" ht="12" customHeight="1" thickBot="1" x14ac:dyDescent="0.25">
      <c r="B108" s="37"/>
      <c r="C108" s="7" t="s">
        <v>123</v>
      </c>
      <c r="E108" s="8">
        <f>SUM(D107:E107)</f>
        <v>136.5</v>
      </c>
      <c r="F108" s="8">
        <f>SUM(D107:F107)</f>
        <v>136.5</v>
      </c>
      <c r="H108" s="8">
        <f t="shared" ref="H108" si="31">SUM(G107:H107)</f>
        <v>134.5</v>
      </c>
      <c r="I108" s="8">
        <f t="shared" ref="I108" si="32">SUM(G107:I107)</f>
        <v>134.5</v>
      </c>
      <c r="K108" s="8"/>
      <c r="L108" s="8"/>
    </row>
    <row r="109" spans="2:12" ht="12" customHeight="1" thickBot="1" x14ac:dyDescent="0.25">
      <c r="B109" s="37"/>
      <c r="C109" s="10" t="s">
        <v>127</v>
      </c>
      <c r="D109" s="9"/>
      <c r="E109" s="9"/>
      <c r="F109" s="11">
        <f>+F107/F108</f>
        <v>0</v>
      </c>
      <c r="G109" s="9"/>
      <c r="H109" s="12" t="s">
        <v>132</v>
      </c>
      <c r="I109" s="13">
        <f>+I108/F108</f>
        <v>0.9853479853479854</v>
      </c>
      <c r="J109" s="9"/>
      <c r="K109" s="9"/>
      <c r="L109" s="9"/>
    </row>
    <row r="111" spans="2:12" ht="12" customHeight="1" x14ac:dyDescent="0.2">
      <c r="G111" s="169">
        <v>2018</v>
      </c>
      <c r="H111" s="169"/>
      <c r="I111" s="169"/>
    </row>
    <row r="112" spans="2:12" ht="12" customHeight="1" thickBot="1" x14ac:dyDescent="0.25"/>
    <row r="113" spans="2:12" ht="12" customHeight="1" thickBot="1" x14ac:dyDescent="0.25">
      <c r="B113" s="166" t="s">
        <v>28</v>
      </c>
      <c r="C113" s="170" t="s">
        <v>0</v>
      </c>
      <c r="D113" s="173" t="s">
        <v>1</v>
      </c>
      <c r="E113" s="174"/>
      <c r="F113" s="175"/>
      <c r="G113" s="173" t="s">
        <v>2</v>
      </c>
      <c r="H113" s="174"/>
      <c r="I113" s="175"/>
      <c r="J113" s="173" t="s">
        <v>135</v>
      </c>
      <c r="K113" s="174"/>
      <c r="L113" s="175"/>
    </row>
    <row r="114" spans="2:12" ht="12" customHeight="1" x14ac:dyDescent="0.2">
      <c r="B114" s="178"/>
      <c r="C114" s="171"/>
      <c r="D114" s="146" t="s">
        <v>4</v>
      </c>
      <c r="E114" s="142" t="s">
        <v>5</v>
      </c>
      <c r="F114" s="142" t="s">
        <v>6</v>
      </c>
      <c r="G114" s="142" t="s">
        <v>4</v>
      </c>
      <c r="H114" s="142" t="s">
        <v>5</v>
      </c>
      <c r="I114" s="142" t="s">
        <v>6</v>
      </c>
      <c r="J114" s="142" t="s">
        <v>4</v>
      </c>
      <c r="K114" s="142" t="s">
        <v>5</v>
      </c>
      <c r="L114" s="142" t="s">
        <v>6</v>
      </c>
    </row>
    <row r="115" spans="2:12" ht="12" customHeight="1" thickBot="1" x14ac:dyDescent="0.25">
      <c r="B115" s="144"/>
      <c r="C115" s="145"/>
      <c r="D115" s="147"/>
      <c r="E115" s="143"/>
      <c r="F115" s="143"/>
      <c r="G115" s="143"/>
      <c r="H115" s="143"/>
      <c r="I115" s="143"/>
      <c r="J115" s="143"/>
      <c r="K115" s="143"/>
      <c r="L115" s="143"/>
    </row>
    <row r="116" spans="2:12" ht="12" customHeight="1" thickBot="1" x14ac:dyDescent="0.25">
      <c r="B116" s="192" t="s">
        <v>32</v>
      </c>
      <c r="C116" s="44" t="s">
        <v>24</v>
      </c>
      <c r="D116" s="31">
        <v>128</v>
      </c>
      <c r="E116" s="31">
        <v>0</v>
      </c>
      <c r="F116" s="31">
        <v>0</v>
      </c>
      <c r="G116" s="31">
        <v>123</v>
      </c>
      <c r="H116" s="31">
        <v>0</v>
      </c>
      <c r="I116" s="31">
        <v>0</v>
      </c>
      <c r="J116" s="31">
        <v>0</v>
      </c>
      <c r="K116" s="31">
        <v>0</v>
      </c>
      <c r="L116" s="31">
        <v>4</v>
      </c>
    </row>
    <row r="117" spans="2:12" ht="12" customHeight="1" thickBot="1" x14ac:dyDescent="0.25">
      <c r="B117" s="194"/>
      <c r="C117" s="44" t="s">
        <v>25</v>
      </c>
      <c r="D117" s="4">
        <v>104</v>
      </c>
      <c r="E117" s="31">
        <v>0</v>
      </c>
      <c r="F117" s="4">
        <v>0</v>
      </c>
      <c r="G117" s="4">
        <v>97</v>
      </c>
      <c r="H117" s="31">
        <v>0</v>
      </c>
      <c r="I117" s="4">
        <v>0</v>
      </c>
      <c r="J117" s="4">
        <v>0</v>
      </c>
      <c r="K117" s="31">
        <v>0</v>
      </c>
      <c r="L117" s="4">
        <v>5</v>
      </c>
    </row>
    <row r="118" spans="2:12" ht="12" customHeight="1" x14ac:dyDescent="0.2">
      <c r="C118" s="7" t="s">
        <v>122</v>
      </c>
      <c r="D118" s="1">
        <f>+D116+D117</f>
        <v>232</v>
      </c>
      <c r="E118" s="1">
        <f t="shared" ref="E118:L118" si="33">+E116+E117</f>
        <v>0</v>
      </c>
      <c r="F118" s="1">
        <f t="shared" si="33"/>
        <v>0</v>
      </c>
      <c r="G118" s="1">
        <f t="shared" si="33"/>
        <v>220</v>
      </c>
      <c r="H118" s="1">
        <f t="shared" si="33"/>
        <v>0</v>
      </c>
      <c r="I118" s="1">
        <f t="shared" si="33"/>
        <v>0</v>
      </c>
    </row>
    <row r="119" spans="2:12" ht="12" customHeight="1" x14ac:dyDescent="0.2">
      <c r="C119" s="7" t="s">
        <v>125</v>
      </c>
      <c r="D119" s="8">
        <f>+D118/2</f>
        <v>116</v>
      </c>
      <c r="E119" s="8">
        <f t="shared" ref="E119" si="34">+E118/2</f>
        <v>0</v>
      </c>
      <c r="F119" s="8">
        <f t="shared" ref="F119" si="35">+F118/2</f>
        <v>0</v>
      </c>
      <c r="G119" s="8">
        <f t="shared" ref="G119" si="36">+G118/2</f>
        <v>110</v>
      </c>
      <c r="H119" s="8">
        <f t="shared" ref="H119" si="37">+H118/2</f>
        <v>0</v>
      </c>
      <c r="I119" s="8">
        <f t="shared" ref="I119" si="38">+I118/2</f>
        <v>0</v>
      </c>
      <c r="J119" s="8"/>
      <c r="K119" s="8"/>
      <c r="L119" s="8"/>
    </row>
    <row r="120" spans="2:12" ht="12" customHeight="1" x14ac:dyDescent="0.2">
      <c r="C120" s="7" t="s">
        <v>123</v>
      </c>
      <c r="E120" s="9">
        <f>SUM(D119:E119)</f>
        <v>116</v>
      </c>
      <c r="F120" s="9">
        <f>SUM(D119:F119)</f>
        <v>116</v>
      </c>
      <c r="H120" s="9">
        <f>SUM(G119:H119)</f>
        <v>110</v>
      </c>
      <c r="I120" s="9">
        <f>SUM(G119:I119)</f>
        <v>110</v>
      </c>
      <c r="K120" s="9"/>
      <c r="L120" s="9"/>
    </row>
    <row r="121" spans="2:12" ht="12" customHeight="1" x14ac:dyDescent="0.2">
      <c r="C121" s="7" t="s">
        <v>126</v>
      </c>
      <c r="D121" s="11">
        <f>+D106/D118</f>
        <v>1.1767241379310345</v>
      </c>
      <c r="E121" s="11"/>
      <c r="F121" s="11"/>
      <c r="G121" s="11">
        <f t="shared" ref="F121:L121" si="39">+G106/G118</f>
        <v>1.2227272727272727</v>
      </c>
      <c r="H121" s="11"/>
      <c r="I121" s="11"/>
      <c r="J121" s="11"/>
      <c r="K121" s="11"/>
      <c r="L121" s="11"/>
    </row>
    <row r="122" spans="2:12" ht="12" customHeight="1" thickBot="1" x14ac:dyDescent="0.25">
      <c r="C122" s="10" t="s">
        <v>128</v>
      </c>
      <c r="E122" s="11">
        <f>+E108/E120</f>
        <v>1.1767241379310345</v>
      </c>
      <c r="F122" s="11">
        <f t="shared" ref="F122:L122" si="40">+F108/F120</f>
        <v>1.1767241379310345</v>
      </c>
      <c r="G122" s="11"/>
      <c r="H122" s="11">
        <f t="shared" si="40"/>
        <v>1.2227272727272727</v>
      </c>
      <c r="I122" s="11">
        <f t="shared" si="40"/>
        <v>1.2227272727272727</v>
      </c>
      <c r="J122" s="11"/>
      <c r="K122" s="11"/>
      <c r="L122" s="11"/>
    </row>
    <row r="123" spans="2:12" ht="12" customHeight="1" x14ac:dyDescent="0.2">
      <c r="C123" s="23"/>
      <c r="E123" s="11"/>
      <c r="F123" s="11"/>
      <c r="G123" s="11"/>
      <c r="H123" s="11"/>
      <c r="I123" s="11"/>
      <c r="J123" s="11"/>
      <c r="K123" s="11"/>
      <c r="L123" s="11"/>
    </row>
    <row r="124" spans="2:12" ht="12" customHeight="1" x14ac:dyDescent="0.2">
      <c r="B124" s="27" t="s">
        <v>129</v>
      </c>
      <c r="C124" s="181" t="s">
        <v>286</v>
      </c>
      <c r="D124" s="168"/>
      <c r="E124" s="168"/>
      <c r="F124" s="168"/>
      <c r="G124" s="168"/>
      <c r="H124" s="168"/>
      <c r="I124" s="168"/>
      <c r="J124" s="168"/>
      <c r="K124" s="168"/>
      <c r="L124" s="168"/>
    </row>
    <row r="125" spans="2:12" ht="12" customHeight="1" x14ac:dyDescent="0.2">
      <c r="B125" s="28" t="s">
        <v>130</v>
      </c>
      <c r="C125" s="168" t="s">
        <v>287</v>
      </c>
      <c r="D125" s="168"/>
      <c r="E125" s="168"/>
      <c r="F125" s="168"/>
      <c r="G125" s="168"/>
      <c r="H125" s="168"/>
      <c r="I125" s="168"/>
      <c r="J125" s="168"/>
      <c r="K125" s="168"/>
      <c r="L125" s="168"/>
    </row>
    <row r="126" spans="2:12" ht="12" customHeight="1" x14ac:dyDescent="0.2">
      <c r="B126" s="28" t="s">
        <v>131</v>
      </c>
      <c r="C126" s="168" t="s">
        <v>137</v>
      </c>
      <c r="D126" s="168"/>
      <c r="E126" s="168"/>
      <c r="F126" s="168"/>
      <c r="G126" s="168"/>
      <c r="H126" s="168"/>
      <c r="I126" s="168"/>
      <c r="J126" s="168"/>
      <c r="K126" s="168"/>
      <c r="L126" s="168"/>
    </row>
    <row r="128" spans="2:12" ht="12" customHeight="1" x14ac:dyDescent="0.2">
      <c r="B128" s="1" t="s">
        <v>185</v>
      </c>
    </row>
    <row r="130" spans="1:11" ht="12" customHeight="1" thickBot="1" x14ac:dyDescent="0.25"/>
    <row r="131" spans="1:11" ht="12" customHeight="1" x14ac:dyDescent="0.2">
      <c r="C131" s="141"/>
      <c r="D131" s="166" t="s">
        <v>1</v>
      </c>
      <c r="E131" s="166" t="s">
        <v>2</v>
      </c>
      <c r="F131" s="166" t="s">
        <v>3</v>
      </c>
    </row>
    <row r="132" spans="1:11" ht="12" customHeight="1" thickBot="1" x14ac:dyDescent="0.25">
      <c r="C132" s="141"/>
      <c r="D132" s="191"/>
      <c r="E132" s="191"/>
      <c r="F132" s="191"/>
    </row>
    <row r="133" spans="1:11" ht="12" customHeight="1" thickBot="1" x14ac:dyDescent="0.25">
      <c r="C133" s="30" t="s">
        <v>189</v>
      </c>
      <c r="D133" s="31">
        <v>1307</v>
      </c>
      <c r="E133" s="31">
        <v>1130</v>
      </c>
      <c r="F133" s="31">
        <v>4</v>
      </c>
    </row>
    <row r="134" spans="1:11" ht="12" customHeight="1" thickBot="1" x14ac:dyDescent="0.25">
      <c r="C134" s="34" t="s">
        <v>186</v>
      </c>
      <c r="D134" s="86">
        <v>817</v>
      </c>
      <c r="E134" s="87">
        <v>698</v>
      </c>
      <c r="F134" s="88">
        <v>13</v>
      </c>
    </row>
    <row r="135" spans="1:11" ht="12" customHeight="1" x14ac:dyDescent="0.2">
      <c r="D135" s="11">
        <f>+D133/D134</f>
        <v>1.5997552019583843</v>
      </c>
      <c r="E135" s="11">
        <f>+E133/E134</f>
        <v>1.6189111747851004</v>
      </c>
      <c r="F135" s="11">
        <f>+F133/F134</f>
        <v>0.30769230769230771</v>
      </c>
    </row>
    <row r="137" spans="1:11" ht="12" customHeight="1" x14ac:dyDescent="0.2">
      <c r="A137" s="27" t="s">
        <v>181</v>
      </c>
      <c r="B137" s="188" t="s">
        <v>191</v>
      </c>
      <c r="C137" s="188"/>
      <c r="D137" s="188"/>
      <c r="E137" s="188"/>
      <c r="F137" s="188"/>
      <c r="G137" s="188"/>
      <c r="H137" s="188"/>
      <c r="I137" s="188"/>
      <c r="J137" s="188"/>
      <c r="K137" s="188"/>
    </row>
    <row r="139" spans="1:11" ht="12" customHeight="1" x14ac:dyDescent="0.2">
      <c r="C139" s="15" t="s">
        <v>74</v>
      </c>
      <c r="D139" s="16" t="s">
        <v>75</v>
      </c>
      <c r="E139" s="16" t="s">
        <v>76</v>
      </c>
      <c r="F139" s="17" t="s">
        <v>77</v>
      </c>
    </row>
    <row r="140" spans="1:11" ht="12" customHeight="1" x14ac:dyDescent="0.2">
      <c r="C140" s="18" t="s">
        <v>81</v>
      </c>
      <c r="D140" s="19">
        <v>733</v>
      </c>
      <c r="E140" s="19">
        <v>471</v>
      </c>
      <c r="F140" s="19">
        <v>25</v>
      </c>
    </row>
    <row r="141" spans="1:11" ht="12" customHeight="1" x14ac:dyDescent="0.2">
      <c r="C141" s="18" t="s">
        <v>82</v>
      </c>
      <c r="D141" s="19">
        <v>470</v>
      </c>
      <c r="E141" s="19">
        <v>424</v>
      </c>
      <c r="F141" s="19">
        <v>3</v>
      </c>
    </row>
    <row r="142" spans="1:11" ht="12" customHeight="1" x14ac:dyDescent="0.2">
      <c r="C142" s="18" t="s">
        <v>83</v>
      </c>
      <c r="D142" s="19">
        <v>809</v>
      </c>
      <c r="E142" s="19">
        <v>715</v>
      </c>
      <c r="F142" s="19">
        <v>8</v>
      </c>
    </row>
    <row r="143" spans="1:11" ht="12" customHeight="1" x14ac:dyDescent="0.2">
      <c r="C143" s="18" t="s">
        <v>84</v>
      </c>
      <c r="D143" s="19">
        <v>797</v>
      </c>
      <c r="E143" s="19">
        <v>774</v>
      </c>
      <c r="F143" s="19">
        <v>37</v>
      </c>
    </row>
    <row r="144" spans="1:11" ht="12" customHeight="1" x14ac:dyDescent="0.2">
      <c r="C144" s="18" t="s">
        <v>85</v>
      </c>
      <c r="D144" s="19">
        <v>645</v>
      </c>
      <c r="E144" s="19">
        <v>642</v>
      </c>
      <c r="F144" s="19">
        <v>0</v>
      </c>
    </row>
    <row r="145" spans="3:6" ht="12" customHeight="1" x14ac:dyDescent="0.2">
      <c r="C145" s="18" t="s">
        <v>86</v>
      </c>
      <c r="D145" s="19">
        <v>429</v>
      </c>
      <c r="E145" s="19">
        <v>414</v>
      </c>
      <c r="F145" s="19">
        <v>5</v>
      </c>
    </row>
    <row r="146" spans="3:6" ht="12" customHeight="1" x14ac:dyDescent="0.2">
      <c r="C146" s="18" t="s">
        <v>87</v>
      </c>
      <c r="D146" s="153">
        <v>470</v>
      </c>
      <c r="E146" s="153">
        <v>424</v>
      </c>
      <c r="F146" s="153">
        <v>3</v>
      </c>
    </row>
    <row r="147" spans="3:6" ht="12" customHeight="1" x14ac:dyDescent="0.2">
      <c r="C147" s="18" t="s">
        <v>88</v>
      </c>
      <c r="D147" s="19">
        <v>931</v>
      </c>
      <c r="E147" s="19">
        <v>652</v>
      </c>
      <c r="F147" s="19">
        <v>5</v>
      </c>
    </row>
    <row r="148" spans="3:6" ht="12" customHeight="1" x14ac:dyDescent="0.2">
      <c r="C148" s="18" t="s">
        <v>89</v>
      </c>
      <c r="D148" s="19">
        <v>721</v>
      </c>
      <c r="E148" s="19">
        <v>743</v>
      </c>
      <c r="F148" s="19">
        <v>6</v>
      </c>
    </row>
    <row r="149" spans="3:6" ht="12" customHeight="1" x14ac:dyDescent="0.2">
      <c r="C149" s="18" t="s">
        <v>93</v>
      </c>
      <c r="D149" s="19">
        <v>869</v>
      </c>
      <c r="E149" s="19">
        <v>689</v>
      </c>
      <c r="F149" s="19">
        <v>6</v>
      </c>
    </row>
    <row r="150" spans="3:6" ht="12" customHeight="1" x14ac:dyDescent="0.2">
      <c r="C150" s="18" t="s">
        <v>94</v>
      </c>
      <c r="D150" s="19">
        <v>1280</v>
      </c>
      <c r="E150" s="19">
        <v>1262</v>
      </c>
      <c r="F150" s="19">
        <v>13</v>
      </c>
    </row>
    <row r="151" spans="3:6" ht="12" customHeight="1" x14ac:dyDescent="0.2">
      <c r="C151" s="18" t="s">
        <v>95</v>
      </c>
      <c r="D151" s="19">
        <v>484</v>
      </c>
      <c r="E151" s="19">
        <v>487</v>
      </c>
      <c r="F151" s="19">
        <v>2</v>
      </c>
    </row>
    <row r="152" spans="3:6" ht="12" customHeight="1" x14ac:dyDescent="0.2">
      <c r="C152" s="18" t="s">
        <v>96</v>
      </c>
      <c r="D152" s="19">
        <v>719</v>
      </c>
      <c r="E152" s="19">
        <v>718</v>
      </c>
      <c r="F152" s="19">
        <v>0</v>
      </c>
    </row>
    <row r="153" spans="3:6" ht="12" customHeight="1" x14ac:dyDescent="0.2">
      <c r="C153" s="18" t="s">
        <v>100</v>
      </c>
      <c r="D153" s="19">
        <v>82</v>
      </c>
      <c r="E153" s="19">
        <v>52</v>
      </c>
      <c r="F153" s="19">
        <v>154</v>
      </c>
    </row>
    <row r="154" spans="3:6" ht="12" customHeight="1" x14ac:dyDescent="0.2">
      <c r="C154" s="18" t="s">
        <v>101</v>
      </c>
      <c r="D154" s="19">
        <v>1307</v>
      </c>
      <c r="E154" s="19">
        <v>1130</v>
      </c>
      <c r="F154" s="19">
        <v>4</v>
      </c>
    </row>
    <row r="155" spans="3:6" ht="12" customHeight="1" x14ac:dyDescent="0.2">
      <c r="C155" s="18" t="s">
        <v>103</v>
      </c>
      <c r="D155" s="19">
        <v>356</v>
      </c>
      <c r="E155" s="19">
        <v>302</v>
      </c>
      <c r="F155" s="19">
        <v>0</v>
      </c>
    </row>
    <row r="156" spans="3:6" ht="12" customHeight="1" x14ac:dyDescent="0.2">
      <c r="C156" s="18" t="s">
        <v>104</v>
      </c>
      <c r="D156" s="19">
        <v>912</v>
      </c>
      <c r="E156" s="19">
        <v>888</v>
      </c>
      <c r="F156" s="19">
        <v>0</v>
      </c>
    </row>
    <row r="157" spans="3:6" ht="12" customHeight="1" x14ac:dyDescent="0.2">
      <c r="C157" s="18" t="s">
        <v>105</v>
      </c>
      <c r="D157" s="19">
        <v>1192</v>
      </c>
      <c r="E157" s="19">
        <v>1207</v>
      </c>
      <c r="F157" s="19">
        <v>4</v>
      </c>
    </row>
    <row r="158" spans="3:6" ht="12" customHeight="1" x14ac:dyDescent="0.2">
      <c r="C158" s="18" t="s">
        <v>106</v>
      </c>
      <c r="D158" s="19">
        <v>1028</v>
      </c>
      <c r="E158" s="19">
        <v>826</v>
      </c>
      <c r="F158" s="19">
        <v>0</v>
      </c>
    </row>
    <row r="159" spans="3:6" ht="12" customHeight="1" x14ac:dyDescent="0.2">
      <c r="C159" s="18" t="s">
        <v>107</v>
      </c>
      <c r="D159" s="19">
        <v>905</v>
      </c>
      <c r="E159" s="19">
        <v>906</v>
      </c>
      <c r="F159" s="19">
        <v>7</v>
      </c>
    </row>
    <row r="160" spans="3:6" ht="12" customHeight="1" x14ac:dyDescent="0.2">
      <c r="C160" s="18" t="s">
        <v>108</v>
      </c>
      <c r="D160" s="19">
        <v>1242</v>
      </c>
      <c r="E160" s="19">
        <v>1024</v>
      </c>
      <c r="F160" s="19">
        <v>13</v>
      </c>
    </row>
    <row r="161" spans="3:6" ht="12" customHeight="1" x14ac:dyDescent="0.2">
      <c r="C161" s="18" t="s">
        <v>109</v>
      </c>
      <c r="D161" s="19">
        <v>809</v>
      </c>
      <c r="E161" s="19">
        <v>674</v>
      </c>
      <c r="F161" s="19">
        <v>5</v>
      </c>
    </row>
    <row r="162" spans="3:6" ht="12" customHeight="1" x14ac:dyDescent="0.2">
      <c r="C162" s="18" t="s">
        <v>111</v>
      </c>
      <c r="D162" s="19">
        <v>488</v>
      </c>
      <c r="E162" s="19">
        <v>473</v>
      </c>
      <c r="F162" s="19">
        <v>0</v>
      </c>
    </row>
    <row r="163" spans="3:6" ht="12" customHeight="1" x14ac:dyDescent="0.2">
      <c r="C163" s="18" t="s">
        <v>114</v>
      </c>
      <c r="D163" s="19">
        <v>677</v>
      </c>
      <c r="E163" s="19">
        <v>531</v>
      </c>
      <c r="F163" s="19">
        <v>26</v>
      </c>
    </row>
    <row r="164" spans="3:6" ht="12" customHeight="1" x14ac:dyDescent="0.2">
      <c r="C164" s="18" t="s">
        <v>116</v>
      </c>
      <c r="D164" s="19">
        <v>192</v>
      </c>
      <c r="E164" s="19">
        <v>110</v>
      </c>
      <c r="F164" s="19">
        <v>4</v>
      </c>
    </row>
  </sheetData>
  <mergeCells count="115">
    <mergeCell ref="E70:E71"/>
    <mergeCell ref="F70:F71"/>
    <mergeCell ref="G70:G71"/>
    <mergeCell ref="H70:H71"/>
    <mergeCell ref="I70:I71"/>
    <mergeCell ref="B113:B114"/>
    <mergeCell ref="C113:C114"/>
    <mergeCell ref="D113:F113"/>
    <mergeCell ref="G113:I113"/>
    <mergeCell ref="B83:B84"/>
    <mergeCell ref="C83:C84"/>
    <mergeCell ref="D83:F83"/>
    <mergeCell ref="G83:I83"/>
    <mergeCell ref="J113:L113"/>
    <mergeCell ref="B86:B88"/>
    <mergeCell ref="B101:B102"/>
    <mergeCell ref="C101:C102"/>
    <mergeCell ref="D101:F101"/>
    <mergeCell ref="G101:I101"/>
    <mergeCell ref="C95:L95"/>
    <mergeCell ref="C96:L96"/>
    <mergeCell ref="C97:L97"/>
    <mergeCell ref="G99:I99"/>
    <mergeCell ref="J101:L101"/>
    <mergeCell ref="B104:B105"/>
    <mergeCell ref="G111:I111"/>
    <mergeCell ref="J83:L83"/>
    <mergeCell ref="B72:B74"/>
    <mergeCell ref="J84:J85"/>
    <mergeCell ref="K84:K85"/>
    <mergeCell ref="L84:L85"/>
    <mergeCell ref="G81:I81"/>
    <mergeCell ref="D84:D85"/>
    <mergeCell ref="E84:E85"/>
    <mergeCell ref="F84:F85"/>
    <mergeCell ref="G84:G85"/>
    <mergeCell ref="H84:H85"/>
    <mergeCell ref="I84:I85"/>
    <mergeCell ref="B39:B40"/>
    <mergeCell ref="C39:C40"/>
    <mergeCell ref="D69:F69"/>
    <mergeCell ref="G69:I69"/>
    <mergeCell ref="B55:B56"/>
    <mergeCell ref="G50:I50"/>
    <mergeCell ref="B52:B54"/>
    <mergeCell ref="C52:C54"/>
    <mergeCell ref="C63:L63"/>
    <mergeCell ref="C64:L64"/>
    <mergeCell ref="C65:L65"/>
    <mergeCell ref="J52:L52"/>
    <mergeCell ref="D53:D54"/>
    <mergeCell ref="E53:E54"/>
    <mergeCell ref="F53:F54"/>
    <mergeCell ref="G53:G54"/>
    <mergeCell ref="J69:L69"/>
    <mergeCell ref="B69:B70"/>
    <mergeCell ref="C69:C70"/>
    <mergeCell ref="J70:J71"/>
    <mergeCell ref="K70:K71"/>
    <mergeCell ref="L70:L71"/>
    <mergeCell ref="G67:I67"/>
    <mergeCell ref="D70:D71"/>
    <mergeCell ref="G2:I2"/>
    <mergeCell ref="D20:D21"/>
    <mergeCell ref="E20:E21"/>
    <mergeCell ref="F20:F21"/>
    <mergeCell ref="G20:G21"/>
    <mergeCell ref="H20:H21"/>
    <mergeCell ref="I20:I21"/>
    <mergeCell ref="I5:I6"/>
    <mergeCell ref="F5:F6"/>
    <mergeCell ref="G5:G6"/>
    <mergeCell ref="H5:H6"/>
    <mergeCell ref="B7:B11"/>
    <mergeCell ref="B19:B21"/>
    <mergeCell ref="C19:C21"/>
    <mergeCell ref="D19:F19"/>
    <mergeCell ref="G19:I19"/>
    <mergeCell ref="J19:L19"/>
    <mergeCell ref="B4:B6"/>
    <mergeCell ref="C4:C6"/>
    <mergeCell ref="D4:F4"/>
    <mergeCell ref="G4:I4"/>
    <mergeCell ref="J4:L4"/>
    <mergeCell ref="D5:D6"/>
    <mergeCell ref="K5:K6"/>
    <mergeCell ref="J20:J21"/>
    <mergeCell ref="K20:K21"/>
    <mergeCell ref="L20:L21"/>
    <mergeCell ref="E5:E6"/>
    <mergeCell ref="J5:J6"/>
    <mergeCell ref="L5:L6"/>
    <mergeCell ref="B22:B26"/>
    <mergeCell ref="G17:I17"/>
    <mergeCell ref="D131:D132"/>
    <mergeCell ref="E131:E132"/>
    <mergeCell ref="F131:F132"/>
    <mergeCell ref="B137:K137"/>
    <mergeCell ref="B116:B117"/>
    <mergeCell ref="C124:L124"/>
    <mergeCell ref="C125:L125"/>
    <mergeCell ref="C126:L126"/>
    <mergeCell ref="C34:L34"/>
    <mergeCell ref="C35:L35"/>
    <mergeCell ref="K53:K54"/>
    <mergeCell ref="L53:L54"/>
    <mergeCell ref="G37:I37"/>
    <mergeCell ref="D39:F39"/>
    <mergeCell ref="G39:I39"/>
    <mergeCell ref="J39:L39"/>
    <mergeCell ref="H53:H54"/>
    <mergeCell ref="D52:F52"/>
    <mergeCell ref="G52:I52"/>
    <mergeCell ref="I53:I54"/>
    <mergeCell ref="J53:J54"/>
  </mergeCells>
  <pageMargins left="0.7" right="0.7" top="0.75" bottom="0.75" header="0.3" footer="0.3"/>
  <pageSetup paperSize="14" orientation="portrait" verticalDpi="300"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3"/>
  <sheetViews>
    <sheetView workbookViewId="0">
      <selection activeCell="M29" sqref="M29"/>
    </sheetView>
  </sheetViews>
  <sheetFormatPr baseColWidth="10" defaultColWidth="11.5703125" defaultRowHeight="12" customHeight="1" x14ac:dyDescent="0.2"/>
  <cols>
    <col min="1" max="2" width="11.5703125" style="1"/>
    <col min="3" max="3" width="19.5703125"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44" t="s">
        <v>24</v>
      </c>
      <c r="D7" s="4">
        <v>48</v>
      </c>
      <c r="E7" s="4">
        <v>0</v>
      </c>
      <c r="F7" s="4">
        <v>49</v>
      </c>
      <c r="G7" s="4">
        <v>26</v>
      </c>
      <c r="H7" s="4">
        <v>0</v>
      </c>
      <c r="I7" s="4">
        <v>50</v>
      </c>
      <c r="J7" s="4">
        <v>192</v>
      </c>
      <c r="K7" s="4"/>
      <c r="L7" s="4">
        <v>10</v>
      </c>
      <c r="M7" s="2"/>
    </row>
    <row r="8" spans="2:13" ht="12" customHeight="1" thickBot="1" x14ac:dyDescent="0.25">
      <c r="B8" s="194"/>
      <c r="C8" s="44" t="s">
        <v>25</v>
      </c>
      <c r="D8" s="4">
        <v>49</v>
      </c>
      <c r="E8" s="4">
        <v>0</v>
      </c>
      <c r="F8" s="4">
        <v>49</v>
      </c>
      <c r="G8" s="4">
        <v>41</v>
      </c>
      <c r="H8" s="4">
        <v>0</v>
      </c>
      <c r="I8" s="4">
        <v>49</v>
      </c>
      <c r="J8" s="4">
        <v>227</v>
      </c>
      <c r="K8" s="4"/>
      <c r="L8" s="4">
        <v>11</v>
      </c>
      <c r="M8" s="2"/>
    </row>
    <row r="9" spans="2:13" ht="12" customHeight="1" x14ac:dyDescent="0.2">
      <c r="B9" s="37"/>
      <c r="C9" s="7" t="s">
        <v>122</v>
      </c>
      <c r="D9" s="1">
        <f>SUM(D7:D8)</f>
        <v>97</v>
      </c>
      <c r="E9" s="1">
        <f t="shared" ref="E9:L9" si="0">SUM(E7:E8)</f>
        <v>0</v>
      </c>
      <c r="F9" s="1">
        <f t="shared" si="0"/>
        <v>98</v>
      </c>
      <c r="G9" s="1">
        <f t="shared" si="0"/>
        <v>67</v>
      </c>
      <c r="H9" s="1">
        <f t="shared" si="0"/>
        <v>0</v>
      </c>
      <c r="I9" s="1">
        <f t="shared" si="0"/>
        <v>99</v>
      </c>
      <c r="M9" s="2"/>
    </row>
    <row r="10" spans="2:13" ht="12" customHeight="1" x14ac:dyDescent="0.2">
      <c r="B10" s="37"/>
      <c r="C10" s="7" t="s">
        <v>125</v>
      </c>
      <c r="D10" s="8">
        <f>+D9/2</f>
        <v>48.5</v>
      </c>
      <c r="E10" s="8">
        <f t="shared" ref="E10:L10" si="1">+E9/2</f>
        <v>0</v>
      </c>
      <c r="F10" s="8">
        <f t="shared" si="1"/>
        <v>49</v>
      </c>
      <c r="G10" s="8">
        <f t="shared" si="1"/>
        <v>33.5</v>
      </c>
      <c r="H10" s="8">
        <f t="shared" si="1"/>
        <v>0</v>
      </c>
      <c r="I10" s="8">
        <f t="shared" si="1"/>
        <v>49.5</v>
      </c>
      <c r="J10" s="8"/>
      <c r="K10" s="8"/>
      <c r="L10" s="8"/>
      <c r="M10" s="2"/>
    </row>
    <row r="11" spans="2:13" ht="12" customHeight="1" thickBot="1" x14ac:dyDescent="0.25">
      <c r="B11" s="37"/>
      <c r="C11" s="7" t="s">
        <v>123</v>
      </c>
      <c r="E11" s="8">
        <f>SUM(D10:E10)</f>
        <v>48.5</v>
      </c>
      <c r="F11" s="8">
        <f>SUM(D10:F10)</f>
        <v>97.5</v>
      </c>
      <c r="H11" s="8">
        <f t="shared" ref="H11" si="2">SUM(G10:H10)</f>
        <v>33.5</v>
      </c>
      <c r="I11" s="8">
        <f t="shared" ref="I11" si="3">SUM(G10:I10)</f>
        <v>83</v>
      </c>
      <c r="K11" s="8"/>
      <c r="L11" s="8"/>
      <c r="M11" s="2"/>
    </row>
    <row r="12" spans="2:13" ht="12" customHeight="1" thickBot="1" x14ac:dyDescent="0.25">
      <c r="C12" s="10" t="s">
        <v>127</v>
      </c>
      <c r="D12" s="9"/>
      <c r="E12" s="9"/>
      <c r="F12" s="11">
        <f>+F10/F11</f>
        <v>0.50256410256410255</v>
      </c>
      <c r="G12" s="9"/>
      <c r="H12" s="12" t="s">
        <v>132</v>
      </c>
      <c r="I12" s="13">
        <f>+I11/F11</f>
        <v>0.85128205128205126</v>
      </c>
      <c r="J12" s="9"/>
      <c r="K12" s="9"/>
      <c r="L12" s="9"/>
    </row>
    <row r="14" spans="2:13" ht="12" customHeight="1" x14ac:dyDescent="0.2">
      <c r="F14" s="11"/>
    </row>
    <row r="15" spans="2:13" ht="12" customHeight="1" x14ac:dyDescent="0.2">
      <c r="G15" s="169">
        <v>2018</v>
      </c>
      <c r="H15" s="169"/>
      <c r="I15" s="169"/>
    </row>
    <row r="16" spans="2:13" ht="12" customHeight="1" thickBot="1" x14ac:dyDescent="0.25"/>
    <row r="17" spans="2:13" ht="12" customHeight="1" thickBot="1" x14ac:dyDescent="0.25">
      <c r="B17" s="166" t="s">
        <v>28</v>
      </c>
      <c r="C17" s="170" t="s">
        <v>0</v>
      </c>
      <c r="D17" s="173" t="s">
        <v>1</v>
      </c>
      <c r="E17" s="174"/>
      <c r="F17" s="175"/>
      <c r="G17" s="173" t="s">
        <v>2</v>
      </c>
      <c r="H17" s="174"/>
      <c r="I17" s="175"/>
      <c r="J17" s="173" t="s">
        <v>3</v>
      </c>
      <c r="K17" s="174"/>
      <c r="L17" s="175"/>
      <c r="M17" s="2"/>
    </row>
    <row r="18" spans="2:13" ht="12" customHeight="1" x14ac:dyDescent="0.2">
      <c r="B18" s="178"/>
      <c r="C18" s="171"/>
      <c r="D18" s="176" t="s">
        <v>4</v>
      </c>
      <c r="E18" s="164" t="s">
        <v>5</v>
      </c>
      <c r="F18" s="164" t="s">
        <v>6</v>
      </c>
      <c r="G18" s="164" t="s">
        <v>4</v>
      </c>
      <c r="H18" s="164" t="s">
        <v>5</v>
      </c>
      <c r="I18" s="164" t="s">
        <v>6</v>
      </c>
      <c r="J18" s="164" t="s">
        <v>4</v>
      </c>
      <c r="K18" s="164" t="s">
        <v>5</v>
      </c>
      <c r="L18" s="164" t="s">
        <v>6</v>
      </c>
      <c r="M18" s="2"/>
    </row>
    <row r="19" spans="2:13" ht="12" customHeight="1" thickBot="1" x14ac:dyDescent="0.25">
      <c r="B19" s="167"/>
      <c r="C19" s="172"/>
      <c r="D19" s="177"/>
      <c r="E19" s="165"/>
      <c r="F19" s="165"/>
      <c r="G19" s="165"/>
      <c r="H19" s="165"/>
      <c r="I19" s="165"/>
      <c r="J19" s="165"/>
      <c r="K19" s="165"/>
      <c r="L19" s="165"/>
      <c r="M19" s="2"/>
    </row>
    <row r="20" spans="2:13" ht="12" customHeight="1" thickBot="1" x14ac:dyDescent="0.25">
      <c r="B20" s="192" t="s">
        <v>29</v>
      </c>
      <c r="C20" s="44" t="s">
        <v>30</v>
      </c>
      <c r="D20" s="31">
        <v>36</v>
      </c>
      <c r="E20" s="31">
        <v>0</v>
      </c>
      <c r="F20" s="31">
        <v>41</v>
      </c>
      <c r="G20" s="31">
        <v>32</v>
      </c>
      <c r="H20" s="31">
        <v>0</v>
      </c>
      <c r="I20" s="31">
        <v>41</v>
      </c>
      <c r="J20" s="31">
        <v>153</v>
      </c>
      <c r="K20" s="31">
        <v>0</v>
      </c>
      <c r="L20" s="31">
        <v>7</v>
      </c>
      <c r="M20" s="2"/>
    </row>
    <row r="21" spans="2:13" ht="12" customHeight="1" thickBot="1" x14ac:dyDescent="0.25">
      <c r="B21" s="194"/>
      <c r="C21" s="44" t="s">
        <v>25</v>
      </c>
      <c r="D21" s="4">
        <v>47</v>
      </c>
      <c r="E21" s="31">
        <v>0</v>
      </c>
      <c r="F21" s="4">
        <v>42</v>
      </c>
      <c r="G21" s="4">
        <v>49</v>
      </c>
      <c r="H21" s="31">
        <v>0</v>
      </c>
      <c r="I21" s="4">
        <v>45</v>
      </c>
      <c r="J21" s="4">
        <v>203</v>
      </c>
      <c r="K21" s="31">
        <v>0</v>
      </c>
      <c r="L21" s="4">
        <v>6</v>
      </c>
      <c r="M21" s="2"/>
    </row>
    <row r="22" spans="2:13" ht="12" customHeight="1" x14ac:dyDescent="0.2">
      <c r="C22" s="7" t="s">
        <v>122</v>
      </c>
      <c r="D22" s="1">
        <f>SUM(D20:D21)</f>
        <v>83</v>
      </c>
      <c r="E22" s="1">
        <f t="shared" ref="E22:L22" si="4">SUM(E20:E21)</f>
        <v>0</v>
      </c>
      <c r="F22" s="1">
        <f t="shared" si="4"/>
        <v>83</v>
      </c>
      <c r="G22" s="1">
        <f t="shared" si="4"/>
        <v>81</v>
      </c>
      <c r="H22" s="1">
        <f t="shared" si="4"/>
        <v>0</v>
      </c>
      <c r="I22" s="1">
        <f t="shared" si="4"/>
        <v>86</v>
      </c>
    </row>
    <row r="23" spans="2:13" ht="12" customHeight="1" x14ac:dyDescent="0.2">
      <c r="C23" s="7" t="s">
        <v>125</v>
      </c>
      <c r="D23" s="8">
        <f>+D22/2</f>
        <v>41.5</v>
      </c>
      <c r="E23" s="8">
        <f t="shared" ref="E23:L23" si="5">+E22/2</f>
        <v>0</v>
      </c>
      <c r="F23" s="8">
        <f t="shared" si="5"/>
        <v>41.5</v>
      </c>
      <c r="G23" s="8">
        <f t="shared" si="5"/>
        <v>40.5</v>
      </c>
      <c r="H23" s="8">
        <f t="shared" si="5"/>
        <v>0</v>
      </c>
      <c r="I23" s="8">
        <f t="shared" si="5"/>
        <v>43</v>
      </c>
      <c r="J23" s="8"/>
      <c r="K23" s="8"/>
      <c r="L23" s="8"/>
    </row>
    <row r="24" spans="2:13" ht="12" customHeight="1" x14ac:dyDescent="0.2">
      <c r="C24" s="7" t="s">
        <v>123</v>
      </c>
      <c r="E24" s="9">
        <f>SUM(D23:E23)</f>
        <v>41.5</v>
      </c>
      <c r="F24" s="9">
        <f>SUM(D23:F23)</f>
        <v>83</v>
      </c>
      <c r="H24" s="9">
        <f>SUM(G23:H23)</f>
        <v>40.5</v>
      </c>
      <c r="I24" s="9">
        <f>SUM(G23:I23)</f>
        <v>83.5</v>
      </c>
      <c r="K24" s="9"/>
      <c r="L24" s="9"/>
    </row>
    <row r="25" spans="2:13" ht="12" customHeight="1" x14ac:dyDescent="0.2">
      <c r="C25" s="7" t="s">
        <v>126</v>
      </c>
      <c r="D25" s="11">
        <f>+D9/D22</f>
        <v>1.1686746987951808</v>
      </c>
      <c r="E25" s="11"/>
      <c r="F25" s="11">
        <f t="shared" ref="F25:L25" si="6">+F9/F22</f>
        <v>1.1807228915662651</v>
      </c>
      <c r="G25" s="11">
        <f t="shared" si="6"/>
        <v>0.8271604938271605</v>
      </c>
      <c r="H25" s="11"/>
      <c r="I25" s="11">
        <f t="shared" si="6"/>
        <v>1.1511627906976745</v>
      </c>
      <c r="J25" s="11"/>
      <c r="K25" s="11"/>
      <c r="L25" s="11"/>
    </row>
    <row r="26" spans="2:13" ht="12" customHeight="1" thickBot="1" x14ac:dyDescent="0.25">
      <c r="C26" s="10" t="s">
        <v>128</v>
      </c>
      <c r="E26" s="11">
        <f>+E11/E24</f>
        <v>1.1686746987951808</v>
      </c>
      <c r="F26" s="11">
        <f>+F11/F24</f>
        <v>1.1746987951807228</v>
      </c>
      <c r="G26" s="11"/>
      <c r="H26" s="11">
        <f t="shared" ref="H26:L26" si="7">+H11/H24</f>
        <v>0.8271604938271605</v>
      </c>
      <c r="I26" s="11">
        <f t="shared" si="7"/>
        <v>0.99401197604790414</v>
      </c>
      <c r="J26" s="11"/>
      <c r="K26" s="11"/>
      <c r="L26" s="11"/>
    </row>
    <row r="27" spans="2:13" ht="12" customHeight="1" x14ac:dyDescent="0.2">
      <c r="C27" s="23"/>
      <c r="E27" s="11"/>
      <c r="F27" s="11"/>
      <c r="G27" s="11"/>
      <c r="H27" s="11"/>
      <c r="I27" s="11"/>
      <c r="J27" s="11"/>
      <c r="K27" s="11"/>
      <c r="L27" s="11"/>
    </row>
    <row r="28" spans="2:13" ht="12" customHeight="1" x14ac:dyDescent="0.2">
      <c r="B28" s="27" t="s">
        <v>129</v>
      </c>
      <c r="C28" s="168" t="s">
        <v>251</v>
      </c>
      <c r="D28" s="168"/>
      <c r="E28" s="168"/>
      <c r="F28" s="168"/>
      <c r="G28" s="168"/>
      <c r="H28" s="168"/>
      <c r="I28" s="168"/>
      <c r="J28" s="168"/>
      <c r="K28" s="168"/>
      <c r="L28" s="168"/>
    </row>
    <row r="29" spans="2:13" ht="12" customHeight="1" x14ac:dyDescent="0.2">
      <c r="B29" s="28" t="s">
        <v>130</v>
      </c>
      <c r="C29" s="168" t="s">
        <v>252</v>
      </c>
      <c r="D29" s="168"/>
      <c r="E29" s="168"/>
      <c r="F29" s="168"/>
      <c r="G29" s="168"/>
      <c r="H29" s="168"/>
      <c r="I29" s="168"/>
      <c r="J29" s="168"/>
      <c r="K29" s="168"/>
      <c r="L29" s="168"/>
    </row>
    <row r="30" spans="2:13" ht="12" customHeight="1" x14ac:dyDescent="0.2">
      <c r="B30" s="28"/>
      <c r="C30" s="141"/>
      <c r="D30" s="141"/>
      <c r="E30" s="141"/>
      <c r="F30" s="141"/>
      <c r="G30" s="141"/>
      <c r="H30" s="141"/>
      <c r="I30" s="141"/>
      <c r="J30" s="141"/>
      <c r="K30" s="141"/>
      <c r="L30" s="141"/>
    </row>
    <row r="31" spans="2:13" ht="12" customHeight="1" thickBot="1" x14ac:dyDescent="0.25"/>
    <row r="32" spans="2:13" ht="12" customHeight="1" x14ac:dyDescent="0.2">
      <c r="C32" s="141"/>
      <c r="D32" s="166" t="s">
        <v>1</v>
      </c>
      <c r="E32" s="166" t="s">
        <v>2</v>
      </c>
      <c r="F32" s="166" t="s">
        <v>3</v>
      </c>
    </row>
    <row r="33" spans="1:11" ht="12" customHeight="1" thickBot="1" x14ac:dyDescent="0.25">
      <c r="C33" s="141"/>
      <c r="D33" s="191"/>
      <c r="E33" s="191"/>
      <c r="F33" s="191"/>
    </row>
    <row r="34" spans="1:11" ht="12" customHeight="1" thickBot="1" x14ac:dyDescent="0.25">
      <c r="C34" s="30" t="s">
        <v>189</v>
      </c>
      <c r="D34" s="31">
        <v>295</v>
      </c>
      <c r="E34" s="31">
        <v>290</v>
      </c>
      <c r="F34" s="31">
        <v>191</v>
      </c>
    </row>
    <row r="35" spans="1:11" ht="12" customHeight="1" thickBot="1" x14ac:dyDescent="0.25">
      <c r="C35" s="34" t="s">
        <v>186</v>
      </c>
      <c r="D35" s="86">
        <v>248</v>
      </c>
      <c r="E35" s="87">
        <v>228</v>
      </c>
      <c r="F35" s="88">
        <v>118</v>
      </c>
    </row>
    <row r="36" spans="1:11" ht="12" customHeight="1" x14ac:dyDescent="0.2">
      <c r="D36" s="11">
        <f>+D34/D35</f>
        <v>1.189516129032258</v>
      </c>
      <c r="E36" s="11">
        <f>+E34/E35</f>
        <v>1.2719298245614035</v>
      </c>
      <c r="F36" s="11">
        <f>+F34/F35</f>
        <v>1.6186440677966101</v>
      </c>
    </row>
    <row r="38" spans="1:11" ht="12" customHeight="1" x14ac:dyDescent="0.2">
      <c r="A38" s="27" t="s">
        <v>181</v>
      </c>
      <c r="B38" s="188" t="s">
        <v>192</v>
      </c>
      <c r="C38" s="188"/>
      <c r="D38" s="188"/>
      <c r="E38" s="188"/>
      <c r="F38" s="188"/>
      <c r="G38" s="188"/>
      <c r="H38" s="188"/>
      <c r="I38" s="188"/>
      <c r="J38" s="188"/>
      <c r="K38" s="188"/>
    </row>
    <row r="40" spans="1:11" ht="12" customHeight="1" x14ac:dyDescent="0.2">
      <c r="C40" s="15" t="s">
        <v>74</v>
      </c>
      <c r="D40" s="16" t="s">
        <v>75</v>
      </c>
      <c r="E40" s="16" t="s">
        <v>76</v>
      </c>
      <c r="F40" s="17" t="s">
        <v>77</v>
      </c>
    </row>
    <row r="41" spans="1:11" ht="12" customHeight="1" x14ac:dyDescent="0.2">
      <c r="C41" s="18" t="s">
        <v>79</v>
      </c>
      <c r="D41" s="19">
        <v>160</v>
      </c>
      <c r="E41" s="19">
        <v>137</v>
      </c>
      <c r="F41" s="19">
        <v>30</v>
      </c>
    </row>
    <row r="42" spans="1:11" ht="12" customHeight="1" x14ac:dyDescent="0.2">
      <c r="C42" s="18" t="s">
        <v>81</v>
      </c>
      <c r="D42" s="19">
        <v>518</v>
      </c>
      <c r="E42" s="19">
        <v>391</v>
      </c>
      <c r="F42" s="19">
        <v>107</v>
      </c>
    </row>
    <row r="43" spans="1:11" ht="12" customHeight="1" x14ac:dyDescent="0.2">
      <c r="C43" s="18" t="s">
        <v>83</v>
      </c>
      <c r="D43" s="19">
        <v>182</v>
      </c>
      <c r="E43" s="19">
        <v>189</v>
      </c>
      <c r="F43" s="19">
        <v>45</v>
      </c>
    </row>
    <row r="44" spans="1:11" ht="12" customHeight="1" x14ac:dyDescent="0.2">
      <c r="C44" s="18" t="s">
        <v>86</v>
      </c>
      <c r="D44" s="19">
        <v>258</v>
      </c>
      <c r="E44" s="19">
        <v>255</v>
      </c>
      <c r="F44" s="19">
        <v>146</v>
      </c>
    </row>
    <row r="45" spans="1:11" ht="12" customHeight="1" x14ac:dyDescent="0.2">
      <c r="C45" s="18" t="s">
        <v>90</v>
      </c>
      <c r="D45" s="19">
        <v>368</v>
      </c>
      <c r="E45" s="19">
        <v>350</v>
      </c>
      <c r="F45" s="19">
        <v>70</v>
      </c>
    </row>
    <row r="46" spans="1:11" ht="12" customHeight="1" x14ac:dyDescent="0.2">
      <c r="C46" s="18" t="s">
        <v>89</v>
      </c>
      <c r="D46" s="19">
        <v>209</v>
      </c>
      <c r="E46" s="19">
        <v>198</v>
      </c>
      <c r="F46" s="19">
        <v>28</v>
      </c>
    </row>
    <row r="47" spans="1:11" ht="12" customHeight="1" x14ac:dyDescent="0.2">
      <c r="C47" s="18" t="s">
        <v>93</v>
      </c>
      <c r="D47" s="19">
        <v>232</v>
      </c>
      <c r="E47" s="19">
        <v>231</v>
      </c>
      <c r="F47" s="19">
        <v>45</v>
      </c>
    </row>
    <row r="48" spans="1:11" ht="12" customHeight="1" x14ac:dyDescent="0.2">
      <c r="C48" s="18" t="s">
        <v>94</v>
      </c>
      <c r="D48" s="19">
        <v>385</v>
      </c>
      <c r="E48" s="19">
        <v>391</v>
      </c>
      <c r="F48" s="19">
        <v>82</v>
      </c>
    </row>
    <row r="49" spans="3:6" ht="12" customHeight="1" x14ac:dyDescent="0.2">
      <c r="C49" s="18" t="s">
        <v>95</v>
      </c>
      <c r="D49" s="19">
        <v>135</v>
      </c>
      <c r="E49" s="19">
        <v>123</v>
      </c>
      <c r="F49" s="19">
        <v>319</v>
      </c>
    </row>
    <row r="50" spans="3:6" ht="12" customHeight="1" x14ac:dyDescent="0.2">
      <c r="C50" s="18" t="s">
        <v>96</v>
      </c>
      <c r="D50" s="19">
        <v>491</v>
      </c>
      <c r="E50" s="19">
        <v>479</v>
      </c>
      <c r="F50" s="19">
        <v>101</v>
      </c>
    </row>
    <row r="51" spans="3:6" ht="12" customHeight="1" x14ac:dyDescent="0.2">
      <c r="C51" s="18" t="s">
        <v>100</v>
      </c>
      <c r="D51" s="19">
        <v>115</v>
      </c>
      <c r="E51" s="19">
        <v>108</v>
      </c>
      <c r="F51" s="19">
        <v>112</v>
      </c>
    </row>
    <row r="52" spans="3:6" ht="12" customHeight="1" x14ac:dyDescent="0.2">
      <c r="C52" s="18" t="s">
        <v>101</v>
      </c>
      <c r="D52" s="19">
        <v>295</v>
      </c>
      <c r="E52" s="19">
        <v>290</v>
      </c>
      <c r="F52" s="19">
        <v>191</v>
      </c>
    </row>
    <row r="53" spans="3:6" ht="12" customHeight="1" x14ac:dyDescent="0.2">
      <c r="C53" s="18" t="s">
        <v>103</v>
      </c>
      <c r="D53" s="19">
        <v>253</v>
      </c>
      <c r="E53" s="19">
        <v>213</v>
      </c>
      <c r="F53" s="19">
        <v>68</v>
      </c>
    </row>
    <row r="54" spans="3:6" ht="12" customHeight="1" x14ac:dyDescent="0.2">
      <c r="C54" s="18" t="s">
        <v>104</v>
      </c>
      <c r="D54" s="19">
        <v>258</v>
      </c>
      <c r="E54" s="19">
        <v>211</v>
      </c>
      <c r="F54" s="19">
        <v>59</v>
      </c>
    </row>
    <row r="55" spans="3:6" ht="12" customHeight="1" x14ac:dyDescent="0.2">
      <c r="C55" s="18" t="s">
        <v>105</v>
      </c>
      <c r="D55" s="19">
        <v>546</v>
      </c>
      <c r="E55" s="19">
        <v>425</v>
      </c>
      <c r="F55" s="19">
        <v>530</v>
      </c>
    </row>
    <row r="56" spans="3:6" ht="12" customHeight="1" x14ac:dyDescent="0.2">
      <c r="C56" s="18" t="s">
        <v>106</v>
      </c>
      <c r="D56" s="19">
        <v>409</v>
      </c>
      <c r="E56" s="19">
        <v>385</v>
      </c>
      <c r="F56" s="19">
        <v>186</v>
      </c>
    </row>
    <row r="57" spans="3:6" ht="12" customHeight="1" x14ac:dyDescent="0.2">
      <c r="C57" s="18" t="s">
        <v>107</v>
      </c>
      <c r="D57" s="19">
        <v>216</v>
      </c>
      <c r="E57" s="19">
        <v>196</v>
      </c>
      <c r="F57" s="19">
        <v>77</v>
      </c>
    </row>
    <row r="58" spans="3:6" ht="12" customHeight="1" x14ac:dyDescent="0.2">
      <c r="C58" s="18" t="s">
        <v>108</v>
      </c>
      <c r="D58" s="19">
        <v>304</v>
      </c>
      <c r="E58" s="19">
        <v>304</v>
      </c>
      <c r="F58" s="19">
        <v>116</v>
      </c>
    </row>
    <row r="59" spans="3:6" ht="12" customHeight="1" x14ac:dyDescent="0.2">
      <c r="C59" s="18" t="s">
        <v>109</v>
      </c>
      <c r="D59" s="19">
        <v>247</v>
      </c>
      <c r="E59" s="19">
        <v>219</v>
      </c>
      <c r="F59" s="19">
        <v>206</v>
      </c>
    </row>
    <row r="60" spans="3:6" ht="12" customHeight="1" x14ac:dyDescent="0.2">
      <c r="C60" s="18" t="s">
        <v>111</v>
      </c>
      <c r="D60" s="19">
        <v>188</v>
      </c>
      <c r="E60" s="19">
        <v>192</v>
      </c>
      <c r="F60" s="19">
        <v>58</v>
      </c>
    </row>
    <row r="61" spans="3:6" ht="12" customHeight="1" x14ac:dyDescent="0.2">
      <c r="C61" s="18" t="s">
        <v>113</v>
      </c>
      <c r="D61" s="19">
        <v>215</v>
      </c>
      <c r="E61" s="19">
        <v>191</v>
      </c>
      <c r="F61" s="19">
        <v>124</v>
      </c>
    </row>
    <row r="62" spans="3:6" ht="12" customHeight="1" x14ac:dyDescent="0.2">
      <c r="C62" s="18" t="s">
        <v>115</v>
      </c>
      <c r="D62" s="19">
        <v>204</v>
      </c>
      <c r="E62" s="19">
        <v>196</v>
      </c>
      <c r="F62" s="19">
        <v>29</v>
      </c>
    </row>
    <row r="63" spans="3:6" ht="12" customHeight="1" x14ac:dyDescent="0.2">
      <c r="C63" s="18" t="s">
        <v>114</v>
      </c>
      <c r="D63" s="19">
        <v>270</v>
      </c>
      <c r="E63" s="19">
        <v>264</v>
      </c>
      <c r="F63" s="19">
        <v>74</v>
      </c>
    </row>
  </sheetData>
  <mergeCells count="38">
    <mergeCell ref="J18:J19"/>
    <mergeCell ref="G2:I2"/>
    <mergeCell ref="D18:D19"/>
    <mergeCell ref="E18:E19"/>
    <mergeCell ref="F18:F19"/>
    <mergeCell ref="G18:G19"/>
    <mergeCell ref="H18:H19"/>
    <mergeCell ref="I18:I19"/>
    <mergeCell ref="I5:I6"/>
    <mergeCell ref="F5:F6"/>
    <mergeCell ref="G5:G6"/>
    <mergeCell ref="H5:H6"/>
    <mergeCell ref="D17:F17"/>
    <mergeCell ref="G17:I17"/>
    <mergeCell ref="J17:L17"/>
    <mergeCell ref="G15:I15"/>
    <mergeCell ref="B4:B6"/>
    <mergeCell ref="C4:C6"/>
    <mergeCell ref="D4:F4"/>
    <mergeCell ref="G4:I4"/>
    <mergeCell ref="J4:L4"/>
    <mergeCell ref="D5:D6"/>
    <mergeCell ref="E5:E6"/>
    <mergeCell ref="D32:D33"/>
    <mergeCell ref="E32:E33"/>
    <mergeCell ref="F32:F33"/>
    <mergeCell ref="B38:K38"/>
    <mergeCell ref="J5:J6"/>
    <mergeCell ref="K5:K6"/>
    <mergeCell ref="B20:B21"/>
    <mergeCell ref="C28:L28"/>
    <mergeCell ref="C29:L29"/>
    <mergeCell ref="K18:K19"/>
    <mergeCell ref="L18:L19"/>
    <mergeCell ref="L5:L6"/>
    <mergeCell ref="B7:B8"/>
    <mergeCell ref="B17:B19"/>
    <mergeCell ref="C17:C1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topLeftCell="A13" workbookViewId="0">
      <selection activeCell="I35" sqref="I35"/>
    </sheetView>
  </sheetViews>
  <sheetFormatPr baseColWidth="10" defaultColWidth="11.5703125" defaultRowHeight="12" customHeight="1" x14ac:dyDescent="0.2"/>
  <cols>
    <col min="1" max="2" width="11.5703125" style="1"/>
    <col min="3" max="3" width="22.7109375" style="1" customWidth="1"/>
    <col min="4" max="16384" width="11.5703125" style="1"/>
  </cols>
  <sheetData>
    <row r="1" spans="1:15" ht="12" customHeight="1" x14ac:dyDescent="0.2">
      <c r="A1" s="1" t="s">
        <v>37</v>
      </c>
    </row>
    <row r="2" spans="1:15" ht="12" customHeight="1" x14ac:dyDescent="0.2">
      <c r="G2" s="169">
        <v>2019</v>
      </c>
      <c r="H2" s="169"/>
      <c r="I2" s="169"/>
    </row>
    <row r="3" spans="1:15" ht="12" customHeight="1" thickBot="1" x14ac:dyDescent="0.25"/>
    <row r="4" spans="1:15" ht="12" customHeight="1" thickBot="1" x14ac:dyDescent="0.25">
      <c r="B4" s="166" t="s">
        <v>28</v>
      </c>
      <c r="C4" s="170" t="s">
        <v>0</v>
      </c>
      <c r="D4" s="173" t="s">
        <v>1</v>
      </c>
      <c r="E4" s="174"/>
      <c r="F4" s="175"/>
      <c r="G4" s="173" t="s">
        <v>2</v>
      </c>
      <c r="H4" s="174"/>
      <c r="I4" s="175"/>
      <c r="J4" s="173" t="s">
        <v>3</v>
      </c>
      <c r="K4" s="174"/>
      <c r="L4" s="175"/>
      <c r="M4" s="2"/>
    </row>
    <row r="5" spans="1:15" ht="12" customHeight="1" x14ac:dyDescent="0.2">
      <c r="B5" s="178"/>
      <c r="C5" s="171"/>
      <c r="D5" s="176" t="s">
        <v>4</v>
      </c>
      <c r="E5" s="164" t="s">
        <v>5</v>
      </c>
      <c r="F5" s="164" t="s">
        <v>6</v>
      </c>
      <c r="G5" s="164" t="s">
        <v>4</v>
      </c>
      <c r="H5" s="164" t="s">
        <v>5</v>
      </c>
      <c r="I5" s="164" t="s">
        <v>6</v>
      </c>
      <c r="J5" s="164" t="s">
        <v>4</v>
      </c>
      <c r="K5" s="164" t="s">
        <v>5</v>
      </c>
      <c r="L5" s="164" t="s">
        <v>6</v>
      </c>
      <c r="M5" s="2"/>
    </row>
    <row r="6" spans="1:15" ht="12" customHeight="1" thickBot="1" x14ac:dyDescent="0.25">
      <c r="B6" s="167"/>
      <c r="C6" s="172"/>
      <c r="D6" s="177"/>
      <c r="E6" s="165"/>
      <c r="F6" s="165"/>
      <c r="G6" s="165"/>
      <c r="H6" s="165"/>
      <c r="I6" s="165"/>
      <c r="J6" s="165"/>
      <c r="K6" s="165"/>
      <c r="L6" s="165"/>
      <c r="M6" s="2"/>
    </row>
    <row r="7" spans="1:15" ht="12" customHeight="1" thickBot="1" x14ac:dyDescent="0.25">
      <c r="B7" s="192" t="s">
        <v>29</v>
      </c>
      <c r="C7" s="44" t="s">
        <v>24</v>
      </c>
      <c r="D7" s="4">
        <v>31</v>
      </c>
      <c r="E7" s="4">
        <v>0</v>
      </c>
      <c r="F7" s="4">
        <v>56</v>
      </c>
      <c r="G7" s="4">
        <v>31</v>
      </c>
      <c r="H7" s="4">
        <v>0</v>
      </c>
      <c r="I7" s="4">
        <v>61</v>
      </c>
      <c r="J7" s="4">
        <v>0</v>
      </c>
      <c r="K7" s="4">
        <v>0</v>
      </c>
      <c r="L7" s="4">
        <v>5</v>
      </c>
      <c r="M7" s="2"/>
    </row>
    <row r="8" spans="1:15" ht="12" customHeight="1" thickBot="1" x14ac:dyDescent="0.25">
      <c r="B8" s="193"/>
      <c r="C8" s="44" t="s">
        <v>25</v>
      </c>
      <c r="D8" s="4">
        <v>32</v>
      </c>
      <c r="E8" s="4">
        <v>0</v>
      </c>
      <c r="F8" s="4">
        <v>53</v>
      </c>
      <c r="G8" s="4">
        <v>33</v>
      </c>
      <c r="H8" s="4">
        <v>0</v>
      </c>
      <c r="I8" s="4">
        <v>59</v>
      </c>
      <c r="J8" s="4">
        <v>0</v>
      </c>
      <c r="K8" s="4">
        <v>0</v>
      </c>
      <c r="L8" s="4">
        <v>5</v>
      </c>
      <c r="M8" s="2"/>
    </row>
    <row r="9" spans="1:15" ht="12" customHeight="1" thickBot="1" x14ac:dyDescent="0.25">
      <c r="B9" s="194"/>
      <c r="C9" s="44" t="s">
        <v>26</v>
      </c>
      <c r="D9" s="4">
        <v>30</v>
      </c>
      <c r="E9" s="4">
        <v>0</v>
      </c>
      <c r="F9" s="4">
        <v>53</v>
      </c>
      <c r="G9" s="4">
        <v>30</v>
      </c>
      <c r="H9" s="4">
        <v>0</v>
      </c>
      <c r="I9" s="4">
        <v>54</v>
      </c>
      <c r="J9" s="4">
        <v>0</v>
      </c>
      <c r="K9" s="4">
        <v>0</v>
      </c>
      <c r="L9" s="4">
        <v>4</v>
      </c>
      <c r="M9" s="2"/>
    </row>
    <row r="10" spans="1:15" ht="12" customHeight="1" x14ac:dyDescent="0.2">
      <c r="B10" s="37"/>
      <c r="C10" s="7" t="s">
        <v>122</v>
      </c>
      <c r="D10" s="1">
        <f>SUM(D7:D9)</f>
        <v>93</v>
      </c>
      <c r="E10" s="1">
        <f t="shared" ref="E10:I10" si="0">SUM(E7:E9)</f>
        <v>0</v>
      </c>
      <c r="F10" s="1">
        <f t="shared" si="0"/>
        <v>162</v>
      </c>
      <c r="G10" s="1">
        <f t="shared" si="0"/>
        <v>94</v>
      </c>
      <c r="H10" s="1">
        <f t="shared" si="0"/>
        <v>0</v>
      </c>
      <c r="I10" s="1">
        <f t="shared" si="0"/>
        <v>174</v>
      </c>
      <c r="M10" s="2"/>
    </row>
    <row r="11" spans="1:15" ht="12" customHeight="1" x14ac:dyDescent="0.2">
      <c r="B11" s="37"/>
      <c r="C11" s="7" t="s">
        <v>125</v>
      </c>
      <c r="D11" s="8">
        <f>+D10/3</f>
        <v>31</v>
      </c>
      <c r="E11" s="8">
        <f t="shared" ref="E11:I11" si="1">+E10/3</f>
        <v>0</v>
      </c>
      <c r="F11" s="8">
        <f t="shared" si="1"/>
        <v>54</v>
      </c>
      <c r="G11" s="8">
        <f t="shared" si="1"/>
        <v>31.333333333333332</v>
      </c>
      <c r="H11" s="8">
        <f t="shared" si="1"/>
        <v>0</v>
      </c>
      <c r="I11" s="8">
        <f t="shared" si="1"/>
        <v>58</v>
      </c>
      <c r="J11" s="8"/>
      <c r="K11" s="8"/>
      <c r="L11" s="8"/>
      <c r="M11" s="2"/>
    </row>
    <row r="12" spans="1:15" ht="12" customHeight="1" thickBot="1" x14ac:dyDescent="0.25">
      <c r="B12" s="37"/>
      <c r="C12" s="7" t="s">
        <v>123</v>
      </c>
      <c r="E12" s="8">
        <f>SUM(D11:E11)</f>
        <v>31</v>
      </c>
      <c r="F12" s="8">
        <f>SUM(D11:F11)</f>
        <v>85</v>
      </c>
      <c r="H12" s="8">
        <f t="shared" ref="H12" si="2">SUM(G11:H11)</f>
        <v>31.333333333333332</v>
      </c>
      <c r="I12" s="8">
        <f t="shared" ref="I12" si="3">SUM(G11:I11)</f>
        <v>89.333333333333329</v>
      </c>
      <c r="K12" s="8"/>
      <c r="L12" s="8"/>
      <c r="M12" s="2"/>
    </row>
    <row r="13" spans="1:15" ht="12" customHeight="1" thickBot="1" x14ac:dyDescent="0.25">
      <c r="B13" s="37"/>
      <c r="C13" s="10" t="s">
        <v>127</v>
      </c>
      <c r="D13" s="9"/>
      <c r="E13" s="9"/>
      <c r="F13" s="11">
        <f>+F11/F12</f>
        <v>0.63529411764705879</v>
      </c>
      <c r="G13" s="9"/>
      <c r="H13" s="12" t="s">
        <v>132</v>
      </c>
      <c r="I13" s="13">
        <f>+I12/F12</f>
        <v>1.0509803921568628</v>
      </c>
      <c r="J13" s="9"/>
      <c r="K13" s="9"/>
      <c r="L13" s="9"/>
      <c r="M13" s="2"/>
    </row>
    <row r="15" spans="1:15" ht="12" customHeight="1" x14ac:dyDescent="0.2">
      <c r="G15" s="169">
        <v>2018</v>
      </c>
      <c r="H15" s="169"/>
      <c r="I15" s="169"/>
      <c r="O15" s="9"/>
    </row>
    <row r="16" spans="1:15" ht="12" customHeight="1" thickBot="1" x14ac:dyDescent="0.25"/>
    <row r="17" spans="2:13" ht="12" customHeight="1" thickBot="1" x14ac:dyDescent="0.25">
      <c r="B17" s="166" t="s">
        <v>28</v>
      </c>
      <c r="C17" s="170" t="s">
        <v>0</v>
      </c>
      <c r="D17" s="173" t="s">
        <v>1</v>
      </c>
      <c r="E17" s="174"/>
      <c r="F17" s="175"/>
      <c r="G17" s="173" t="s">
        <v>2</v>
      </c>
      <c r="H17" s="174"/>
      <c r="I17" s="175"/>
      <c r="J17" s="173" t="s">
        <v>3</v>
      </c>
      <c r="K17" s="174"/>
      <c r="L17" s="175"/>
      <c r="M17" s="2"/>
    </row>
    <row r="18" spans="2:13" ht="12" customHeight="1" x14ac:dyDescent="0.2">
      <c r="B18" s="178"/>
      <c r="C18" s="171"/>
      <c r="D18" s="176" t="s">
        <v>4</v>
      </c>
      <c r="E18" s="164" t="s">
        <v>5</v>
      </c>
      <c r="F18" s="164" t="s">
        <v>6</v>
      </c>
      <c r="G18" s="164" t="s">
        <v>4</v>
      </c>
      <c r="H18" s="164" t="s">
        <v>5</v>
      </c>
      <c r="I18" s="164" t="s">
        <v>6</v>
      </c>
      <c r="J18" s="164" t="s">
        <v>4</v>
      </c>
      <c r="K18" s="164" t="s">
        <v>5</v>
      </c>
      <c r="L18" s="164" t="s">
        <v>6</v>
      </c>
      <c r="M18" s="2"/>
    </row>
    <row r="19" spans="2:13" ht="12" customHeight="1" thickBot="1" x14ac:dyDescent="0.25">
      <c r="B19" s="167"/>
      <c r="C19" s="172"/>
      <c r="D19" s="177"/>
      <c r="E19" s="165"/>
      <c r="F19" s="165"/>
      <c r="G19" s="165"/>
      <c r="H19" s="165"/>
      <c r="I19" s="165"/>
      <c r="J19" s="165"/>
      <c r="K19" s="165"/>
      <c r="L19" s="165"/>
      <c r="M19" s="2"/>
    </row>
    <row r="20" spans="2:13" ht="12" customHeight="1" thickBot="1" x14ac:dyDescent="0.25">
      <c r="B20" s="192" t="s">
        <v>29</v>
      </c>
      <c r="C20" s="44" t="s">
        <v>24</v>
      </c>
      <c r="D20" s="127">
        <v>39</v>
      </c>
      <c r="E20" s="127">
        <v>0</v>
      </c>
      <c r="F20" s="127">
        <v>52</v>
      </c>
      <c r="G20" s="127">
        <v>39</v>
      </c>
      <c r="H20" s="127">
        <v>0</v>
      </c>
      <c r="I20" s="127">
        <v>45</v>
      </c>
      <c r="J20" s="127">
        <v>0</v>
      </c>
      <c r="K20" s="127">
        <v>0</v>
      </c>
      <c r="L20" s="127">
        <v>7</v>
      </c>
      <c r="M20" s="2"/>
    </row>
    <row r="21" spans="2:13" ht="12" customHeight="1" thickBot="1" x14ac:dyDescent="0.25">
      <c r="B21" s="193"/>
      <c r="C21" s="44" t="s">
        <v>25</v>
      </c>
      <c r="D21" s="123">
        <v>40</v>
      </c>
      <c r="E21" s="127">
        <v>0</v>
      </c>
      <c r="F21" s="123">
        <v>43</v>
      </c>
      <c r="G21" s="123">
        <v>40</v>
      </c>
      <c r="H21" s="127">
        <v>0</v>
      </c>
      <c r="I21" s="123">
        <v>39</v>
      </c>
      <c r="J21" s="123">
        <v>0</v>
      </c>
      <c r="K21" s="123">
        <v>0</v>
      </c>
      <c r="L21" s="123">
        <v>6</v>
      </c>
      <c r="M21" s="2"/>
    </row>
    <row r="22" spans="2:13" ht="12" customHeight="1" thickBot="1" x14ac:dyDescent="0.25">
      <c r="B22" s="194"/>
      <c r="C22" s="44" t="s">
        <v>26</v>
      </c>
      <c r="D22" s="123">
        <v>35</v>
      </c>
      <c r="E22" s="127">
        <v>0</v>
      </c>
      <c r="F22" s="123">
        <v>47</v>
      </c>
      <c r="G22" s="123">
        <v>35</v>
      </c>
      <c r="H22" s="127">
        <v>0</v>
      </c>
      <c r="I22" s="123">
        <v>40</v>
      </c>
      <c r="J22" s="123">
        <v>0</v>
      </c>
      <c r="K22" s="123">
        <v>0</v>
      </c>
      <c r="L22" s="123">
        <v>8</v>
      </c>
      <c r="M22" s="2"/>
    </row>
    <row r="23" spans="2:13" ht="12" customHeight="1" x14ac:dyDescent="0.2">
      <c r="C23" s="7" t="s">
        <v>122</v>
      </c>
      <c r="D23" s="1">
        <f>SUM(D20:D22)</f>
        <v>114</v>
      </c>
      <c r="E23" s="1">
        <f t="shared" ref="E23:I23" si="4">SUM(E20:E22)</f>
        <v>0</v>
      </c>
      <c r="F23" s="1">
        <f t="shared" si="4"/>
        <v>142</v>
      </c>
      <c r="G23" s="1">
        <f t="shared" si="4"/>
        <v>114</v>
      </c>
      <c r="H23" s="1">
        <f t="shared" si="4"/>
        <v>0</v>
      </c>
      <c r="I23" s="1">
        <f t="shared" si="4"/>
        <v>124</v>
      </c>
    </row>
    <row r="24" spans="2:13" ht="12" customHeight="1" x14ac:dyDescent="0.2">
      <c r="C24" s="7" t="s">
        <v>125</v>
      </c>
      <c r="D24" s="8">
        <f>+D23/3</f>
        <v>38</v>
      </c>
      <c r="E24" s="8">
        <f t="shared" ref="E24:I24" si="5">+E23/3</f>
        <v>0</v>
      </c>
      <c r="F24" s="8">
        <f t="shared" si="5"/>
        <v>47.333333333333336</v>
      </c>
      <c r="G24" s="8">
        <f t="shared" si="5"/>
        <v>38</v>
      </c>
      <c r="H24" s="8">
        <f t="shared" si="5"/>
        <v>0</v>
      </c>
      <c r="I24" s="8">
        <f t="shared" si="5"/>
        <v>41.333333333333336</v>
      </c>
      <c r="J24" s="8"/>
      <c r="K24" s="8"/>
      <c r="L24" s="8"/>
    </row>
    <row r="25" spans="2:13" ht="12" customHeight="1" x14ac:dyDescent="0.2">
      <c r="C25" s="7" t="s">
        <v>123</v>
      </c>
      <c r="E25" s="9">
        <f>SUM(D24:E24)</f>
        <v>38</v>
      </c>
      <c r="F25" s="9">
        <f>SUM(D24:F24)</f>
        <v>85.333333333333343</v>
      </c>
      <c r="H25" s="9">
        <f>SUM(G24:H24)</f>
        <v>38</v>
      </c>
      <c r="I25" s="9">
        <f>SUM(G24:I24)</f>
        <v>79.333333333333343</v>
      </c>
      <c r="K25" s="9"/>
      <c r="L25" s="9"/>
    </row>
    <row r="26" spans="2:13" ht="12" customHeight="1" x14ac:dyDescent="0.2">
      <c r="C26" s="7" t="s">
        <v>126</v>
      </c>
      <c r="D26" s="11">
        <f>+D10/D23</f>
        <v>0.81578947368421051</v>
      </c>
      <c r="E26" s="11"/>
      <c r="F26" s="11">
        <f t="shared" ref="F26:I26" si="6">+F10/F23</f>
        <v>1.1408450704225352</v>
      </c>
      <c r="G26" s="11">
        <f t="shared" si="6"/>
        <v>0.82456140350877194</v>
      </c>
      <c r="H26" s="11"/>
      <c r="I26" s="11">
        <f t="shared" si="6"/>
        <v>1.403225806451613</v>
      </c>
      <c r="J26" s="11"/>
      <c r="K26" s="11"/>
      <c r="L26" s="11"/>
    </row>
    <row r="27" spans="2:13" ht="12" customHeight="1" thickBot="1" x14ac:dyDescent="0.25">
      <c r="C27" s="10" t="s">
        <v>128</v>
      </c>
      <c r="E27" s="11">
        <f>+E12/E25</f>
        <v>0.81578947368421051</v>
      </c>
      <c r="F27" s="11">
        <f>+F12/F25</f>
        <v>0.99609374999999989</v>
      </c>
      <c r="G27" s="11"/>
      <c r="H27" s="11">
        <f t="shared" ref="H27:I27" si="7">+H12/H25</f>
        <v>0.82456140350877194</v>
      </c>
      <c r="I27" s="11">
        <f t="shared" si="7"/>
        <v>1.126050420168067</v>
      </c>
      <c r="J27" s="11"/>
      <c r="K27" s="11"/>
      <c r="L27" s="11"/>
    </row>
    <row r="28" spans="2:13" ht="12" customHeight="1" x14ac:dyDescent="0.2">
      <c r="C28" s="23"/>
      <c r="E28" s="11"/>
      <c r="F28" s="11"/>
      <c r="G28" s="11"/>
      <c r="H28" s="11"/>
      <c r="I28" s="11"/>
      <c r="J28" s="11"/>
      <c r="K28" s="11"/>
      <c r="L28" s="11"/>
    </row>
    <row r="29" spans="2:13" ht="12" customHeight="1" x14ac:dyDescent="0.2">
      <c r="B29" s="27" t="s">
        <v>129</v>
      </c>
      <c r="C29" s="168" t="s">
        <v>253</v>
      </c>
      <c r="D29" s="168"/>
      <c r="E29" s="168"/>
      <c r="F29" s="168"/>
      <c r="G29" s="168"/>
      <c r="H29" s="168"/>
      <c r="I29" s="168"/>
      <c r="J29" s="168"/>
      <c r="K29" s="168"/>
      <c r="L29" s="168"/>
    </row>
    <row r="30" spans="2:13" ht="12" customHeight="1" x14ac:dyDescent="0.2">
      <c r="B30" s="28" t="s">
        <v>130</v>
      </c>
      <c r="C30" s="168" t="s">
        <v>254</v>
      </c>
      <c r="D30" s="168"/>
      <c r="E30" s="168"/>
      <c r="F30" s="168"/>
      <c r="G30" s="168"/>
      <c r="H30" s="168"/>
      <c r="I30" s="168"/>
      <c r="J30" s="168"/>
      <c r="K30" s="168"/>
      <c r="L30" s="168"/>
    </row>
    <row r="32" spans="2:13" ht="12" customHeight="1" thickBot="1" x14ac:dyDescent="0.25"/>
    <row r="33" spans="1:11" ht="12" customHeight="1" x14ac:dyDescent="0.2">
      <c r="C33" s="76"/>
      <c r="D33" s="166" t="s">
        <v>1</v>
      </c>
      <c r="E33" s="166" t="s">
        <v>2</v>
      </c>
      <c r="F33" s="166" t="s">
        <v>3</v>
      </c>
    </row>
    <row r="34" spans="1:11" ht="12" customHeight="1" thickBot="1" x14ac:dyDescent="0.25">
      <c r="C34" s="76"/>
      <c r="D34" s="191"/>
      <c r="E34" s="191"/>
      <c r="F34" s="191"/>
    </row>
    <row r="35" spans="1:11" ht="12" customHeight="1" thickBot="1" x14ac:dyDescent="0.25">
      <c r="C35" s="30" t="s">
        <v>189</v>
      </c>
      <c r="D35" s="31">
        <v>326</v>
      </c>
      <c r="E35" s="31">
        <v>310</v>
      </c>
      <c r="F35" s="31">
        <v>9</v>
      </c>
    </row>
    <row r="36" spans="1:11" ht="12" customHeight="1" thickBot="1" x14ac:dyDescent="0.25">
      <c r="C36" s="34" t="s">
        <v>186</v>
      </c>
      <c r="D36" s="86">
        <v>309</v>
      </c>
      <c r="E36" s="87">
        <v>299</v>
      </c>
      <c r="F36" s="88">
        <v>9</v>
      </c>
    </row>
    <row r="37" spans="1:11" ht="12" customHeight="1" x14ac:dyDescent="0.2">
      <c r="D37" s="11">
        <f>+D35/D36</f>
        <v>1.0550161812297734</v>
      </c>
      <c r="E37" s="11">
        <f>+E35/E36</f>
        <v>1.0367892976588629</v>
      </c>
      <c r="F37" s="11">
        <f>+F35/F36</f>
        <v>1</v>
      </c>
    </row>
    <row r="39" spans="1:11" ht="12" customHeight="1" x14ac:dyDescent="0.2">
      <c r="A39" s="27" t="s">
        <v>181</v>
      </c>
      <c r="B39" s="188" t="s">
        <v>190</v>
      </c>
      <c r="C39" s="188"/>
      <c r="D39" s="188"/>
      <c r="E39" s="188"/>
      <c r="F39" s="188"/>
      <c r="G39" s="188"/>
      <c r="H39" s="188"/>
      <c r="I39" s="188"/>
      <c r="J39" s="188"/>
      <c r="K39" s="188"/>
    </row>
    <row r="41" spans="1:11" ht="28.5" customHeight="1" x14ac:dyDescent="0.2">
      <c r="C41" s="91" t="s">
        <v>74</v>
      </c>
      <c r="D41" s="92" t="s">
        <v>75</v>
      </c>
      <c r="E41" s="92" t="s">
        <v>76</v>
      </c>
      <c r="F41" s="93" t="s">
        <v>77</v>
      </c>
    </row>
    <row r="42" spans="1:11" ht="12" customHeight="1" x14ac:dyDescent="0.2">
      <c r="C42" s="94" t="s">
        <v>79</v>
      </c>
      <c r="D42" s="95">
        <v>649</v>
      </c>
      <c r="E42" s="95">
        <v>644</v>
      </c>
      <c r="F42" s="95">
        <v>12</v>
      </c>
    </row>
    <row r="43" spans="1:11" ht="12" customHeight="1" x14ac:dyDescent="0.2">
      <c r="C43" s="94" t="s">
        <v>81</v>
      </c>
      <c r="D43" s="95">
        <v>380</v>
      </c>
      <c r="E43" s="95">
        <v>360</v>
      </c>
      <c r="F43" s="95">
        <v>5</v>
      </c>
    </row>
    <row r="44" spans="1:11" ht="12" customHeight="1" x14ac:dyDescent="0.2">
      <c r="C44" s="94" t="s">
        <v>83</v>
      </c>
      <c r="D44" s="95">
        <v>320</v>
      </c>
      <c r="E44" s="95">
        <v>289</v>
      </c>
      <c r="F44" s="95">
        <v>7</v>
      </c>
    </row>
    <row r="45" spans="1:11" ht="12" customHeight="1" x14ac:dyDescent="0.2">
      <c r="C45" s="94" t="s">
        <v>86</v>
      </c>
      <c r="D45" s="95">
        <v>124</v>
      </c>
      <c r="E45" s="95">
        <v>115</v>
      </c>
      <c r="F45" s="95">
        <v>5</v>
      </c>
    </row>
    <row r="46" spans="1:11" ht="12" customHeight="1" x14ac:dyDescent="0.2">
      <c r="C46" s="94" t="s">
        <v>88</v>
      </c>
      <c r="D46" s="95">
        <v>263</v>
      </c>
      <c r="E46" s="95">
        <v>235</v>
      </c>
      <c r="F46" s="95">
        <v>8</v>
      </c>
    </row>
    <row r="47" spans="1:11" ht="12" customHeight="1" x14ac:dyDescent="0.2">
      <c r="C47" s="94" t="s">
        <v>89</v>
      </c>
      <c r="D47" s="95">
        <v>257</v>
      </c>
      <c r="E47" s="95">
        <v>282</v>
      </c>
      <c r="F47" s="95">
        <v>6</v>
      </c>
    </row>
    <row r="48" spans="1:11" ht="12" customHeight="1" x14ac:dyDescent="0.2">
      <c r="C48" s="94" t="s">
        <v>93</v>
      </c>
      <c r="D48" s="95">
        <v>233</v>
      </c>
      <c r="E48" s="95">
        <v>218</v>
      </c>
      <c r="F48" s="95">
        <v>6</v>
      </c>
    </row>
    <row r="49" spans="3:6" ht="12" customHeight="1" x14ac:dyDescent="0.2">
      <c r="C49" s="94" t="s">
        <v>94</v>
      </c>
      <c r="D49" s="95">
        <v>357</v>
      </c>
      <c r="E49" s="95">
        <v>347</v>
      </c>
      <c r="F49" s="95">
        <v>8</v>
      </c>
    </row>
    <row r="50" spans="3:6" ht="12" customHeight="1" x14ac:dyDescent="0.2">
      <c r="C50" s="94" t="s">
        <v>95</v>
      </c>
      <c r="D50" s="95">
        <v>211</v>
      </c>
      <c r="E50" s="95">
        <v>211</v>
      </c>
      <c r="F50" s="95">
        <v>4</v>
      </c>
    </row>
    <row r="51" spans="3:6" ht="12" customHeight="1" x14ac:dyDescent="0.2">
      <c r="C51" s="94" t="s">
        <v>96</v>
      </c>
      <c r="D51" s="95">
        <v>463</v>
      </c>
      <c r="E51" s="95">
        <v>408</v>
      </c>
      <c r="F51" s="95">
        <v>33</v>
      </c>
    </row>
    <row r="52" spans="3:6" ht="12" customHeight="1" x14ac:dyDescent="0.2">
      <c r="C52" s="94" t="s">
        <v>100</v>
      </c>
      <c r="D52" s="95">
        <v>136</v>
      </c>
      <c r="E52" s="95">
        <v>131</v>
      </c>
      <c r="F52" s="95">
        <v>2</v>
      </c>
    </row>
    <row r="53" spans="3:6" ht="12" customHeight="1" x14ac:dyDescent="0.2">
      <c r="C53" s="94" t="s">
        <v>101</v>
      </c>
      <c r="D53" s="95">
        <v>326</v>
      </c>
      <c r="E53" s="95">
        <v>310</v>
      </c>
      <c r="F53" s="95">
        <v>9</v>
      </c>
    </row>
    <row r="54" spans="3:6" ht="12" customHeight="1" x14ac:dyDescent="0.2">
      <c r="C54" s="94" t="s">
        <v>103</v>
      </c>
      <c r="D54" s="95">
        <v>238</v>
      </c>
      <c r="E54" s="95">
        <v>241</v>
      </c>
      <c r="F54" s="95">
        <v>4</v>
      </c>
    </row>
    <row r="55" spans="3:6" ht="12" customHeight="1" x14ac:dyDescent="0.2">
      <c r="C55" s="94" t="s">
        <v>104</v>
      </c>
      <c r="D55" s="95">
        <v>346</v>
      </c>
      <c r="E55" s="95">
        <v>324</v>
      </c>
      <c r="F55" s="95">
        <v>14</v>
      </c>
    </row>
    <row r="56" spans="3:6" ht="12" customHeight="1" x14ac:dyDescent="0.2">
      <c r="C56" s="94" t="s">
        <v>105</v>
      </c>
      <c r="D56" s="95">
        <v>189</v>
      </c>
      <c r="E56" s="95">
        <v>167</v>
      </c>
      <c r="F56" s="95">
        <v>6</v>
      </c>
    </row>
    <row r="57" spans="3:6" ht="12" customHeight="1" x14ac:dyDescent="0.2">
      <c r="C57" s="94" t="s">
        <v>106</v>
      </c>
      <c r="D57" s="95">
        <v>455</v>
      </c>
      <c r="E57" s="95">
        <v>439</v>
      </c>
      <c r="F57" s="95">
        <v>25</v>
      </c>
    </row>
    <row r="58" spans="3:6" ht="12" customHeight="1" x14ac:dyDescent="0.2">
      <c r="C58" s="94" t="s">
        <v>107</v>
      </c>
      <c r="D58" s="95">
        <v>308</v>
      </c>
      <c r="E58" s="95">
        <v>305</v>
      </c>
      <c r="F58" s="95">
        <v>7</v>
      </c>
    </row>
    <row r="59" spans="3:6" ht="12" customHeight="1" x14ac:dyDescent="0.2">
      <c r="C59" s="94" t="s">
        <v>108</v>
      </c>
      <c r="D59" s="95">
        <v>508</v>
      </c>
      <c r="E59" s="95">
        <v>480</v>
      </c>
      <c r="F59" s="95">
        <v>23</v>
      </c>
    </row>
    <row r="60" spans="3:6" ht="12" customHeight="1" x14ac:dyDescent="0.2">
      <c r="C60" s="94" t="s">
        <v>109</v>
      </c>
      <c r="D60" s="95">
        <v>386</v>
      </c>
      <c r="E60" s="95">
        <v>381</v>
      </c>
      <c r="F60" s="95">
        <v>8</v>
      </c>
    </row>
    <row r="61" spans="3:6" ht="12" customHeight="1" x14ac:dyDescent="0.2">
      <c r="C61" s="94" t="s">
        <v>111</v>
      </c>
      <c r="D61" s="95">
        <v>228</v>
      </c>
      <c r="E61" s="95">
        <v>224</v>
      </c>
      <c r="F61" s="95">
        <v>11</v>
      </c>
    </row>
    <row r="62" spans="3:6" ht="12" customHeight="1" x14ac:dyDescent="0.2">
      <c r="C62" s="94" t="s">
        <v>113</v>
      </c>
      <c r="D62" s="95">
        <v>230</v>
      </c>
      <c r="E62" s="95">
        <v>223</v>
      </c>
      <c r="F62" s="95">
        <v>6</v>
      </c>
    </row>
    <row r="63" spans="3:6" ht="12" customHeight="1" x14ac:dyDescent="0.2">
      <c r="C63" s="94" t="s">
        <v>210</v>
      </c>
      <c r="D63" s="95">
        <v>328</v>
      </c>
      <c r="E63" s="95">
        <v>365</v>
      </c>
      <c r="F63" s="95">
        <v>7</v>
      </c>
    </row>
    <row r="64" spans="3:6" ht="12" customHeight="1" x14ac:dyDescent="0.2">
      <c r="C64" s="94" t="s">
        <v>114</v>
      </c>
      <c r="D64" s="95">
        <v>396</v>
      </c>
      <c r="E64" s="95">
        <v>422</v>
      </c>
      <c r="F64" s="95">
        <v>6</v>
      </c>
    </row>
  </sheetData>
  <mergeCells count="38">
    <mergeCell ref="J18:J19"/>
    <mergeCell ref="G2:I2"/>
    <mergeCell ref="D18:D19"/>
    <mergeCell ref="E18:E19"/>
    <mergeCell ref="F18:F19"/>
    <mergeCell ref="G18:G19"/>
    <mergeCell ref="H18:H19"/>
    <mergeCell ref="I18:I19"/>
    <mergeCell ref="I5:I6"/>
    <mergeCell ref="F5:F6"/>
    <mergeCell ref="G5:G6"/>
    <mergeCell ref="H5:H6"/>
    <mergeCell ref="D17:F17"/>
    <mergeCell ref="G17:I17"/>
    <mergeCell ref="J17:L17"/>
    <mergeCell ref="G15:I15"/>
    <mergeCell ref="B4:B6"/>
    <mergeCell ref="C4:C6"/>
    <mergeCell ref="D4:F4"/>
    <mergeCell ref="G4:I4"/>
    <mergeCell ref="J4:L4"/>
    <mergeCell ref="D5:D6"/>
    <mergeCell ref="E5:E6"/>
    <mergeCell ref="D33:D34"/>
    <mergeCell ref="E33:E34"/>
    <mergeCell ref="F33:F34"/>
    <mergeCell ref="B39:K39"/>
    <mergeCell ref="J5:J6"/>
    <mergeCell ref="K5:K6"/>
    <mergeCell ref="B20:B22"/>
    <mergeCell ref="C29:L29"/>
    <mergeCell ref="C30:L30"/>
    <mergeCell ref="K18:K19"/>
    <mergeCell ref="L18:L19"/>
    <mergeCell ref="L5:L6"/>
    <mergeCell ref="B7:B9"/>
    <mergeCell ref="B17:B19"/>
    <mergeCell ref="C17:C1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0"/>
  <sheetViews>
    <sheetView topLeftCell="B1" workbookViewId="0">
      <selection activeCell="Q31" sqref="Q31"/>
    </sheetView>
  </sheetViews>
  <sheetFormatPr baseColWidth="10" defaultColWidth="11.5703125" defaultRowHeight="12" customHeight="1" x14ac:dyDescent="0.2"/>
  <cols>
    <col min="1" max="2" width="11.5703125" style="1"/>
    <col min="3" max="3" width="20.85546875" style="1" customWidth="1"/>
    <col min="4" max="16384" width="11.5703125" style="1"/>
  </cols>
  <sheetData>
    <row r="2" spans="2:14" ht="12" customHeight="1" x14ac:dyDescent="0.2">
      <c r="G2" s="169">
        <v>2019</v>
      </c>
      <c r="H2" s="169"/>
      <c r="I2" s="169"/>
    </row>
    <row r="3" spans="2:14" ht="12" customHeight="1" thickBot="1" x14ac:dyDescent="0.25"/>
    <row r="4" spans="2:14" ht="12" customHeight="1" thickBot="1" x14ac:dyDescent="0.25">
      <c r="B4" s="166" t="s">
        <v>28</v>
      </c>
      <c r="C4" s="170" t="s">
        <v>0</v>
      </c>
      <c r="D4" s="173" t="s">
        <v>1</v>
      </c>
      <c r="E4" s="174"/>
      <c r="F4" s="175"/>
      <c r="G4" s="173" t="s">
        <v>2</v>
      </c>
      <c r="H4" s="174"/>
      <c r="I4" s="175"/>
      <c r="J4" s="173" t="s">
        <v>3</v>
      </c>
      <c r="K4" s="174"/>
      <c r="L4" s="175"/>
      <c r="N4" s="1" t="s">
        <v>73</v>
      </c>
    </row>
    <row r="5" spans="2:14" ht="12" customHeight="1" x14ac:dyDescent="0.2">
      <c r="B5" s="178"/>
      <c r="C5" s="171"/>
      <c r="D5" s="176" t="s">
        <v>4</v>
      </c>
      <c r="E5" s="164" t="s">
        <v>5</v>
      </c>
      <c r="F5" s="164" t="s">
        <v>6</v>
      </c>
      <c r="G5" s="164" t="s">
        <v>4</v>
      </c>
      <c r="H5" s="164" t="s">
        <v>5</v>
      </c>
      <c r="I5" s="164" t="s">
        <v>6</v>
      </c>
      <c r="J5" s="164" t="s">
        <v>4</v>
      </c>
      <c r="K5" s="164" t="s">
        <v>5</v>
      </c>
      <c r="L5" s="164" t="s">
        <v>6</v>
      </c>
    </row>
    <row r="6" spans="2:14" ht="12" customHeight="1" thickBot="1" x14ac:dyDescent="0.25">
      <c r="B6" s="167"/>
      <c r="C6" s="172"/>
      <c r="D6" s="177"/>
      <c r="E6" s="165"/>
      <c r="F6" s="165"/>
      <c r="G6" s="165"/>
      <c r="H6" s="165"/>
      <c r="I6" s="165"/>
      <c r="J6" s="165"/>
      <c r="K6" s="165"/>
      <c r="L6" s="165"/>
    </row>
    <row r="7" spans="2:14" ht="12" customHeight="1" thickBot="1" x14ac:dyDescent="0.25">
      <c r="B7" s="192" t="s">
        <v>29</v>
      </c>
      <c r="C7" s="44" t="s">
        <v>24</v>
      </c>
      <c r="D7" s="4">
        <v>54</v>
      </c>
      <c r="E7" s="4">
        <v>0</v>
      </c>
      <c r="F7" s="4">
        <v>74</v>
      </c>
      <c r="G7" s="4">
        <v>43</v>
      </c>
      <c r="H7" s="4">
        <v>9</v>
      </c>
      <c r="I7" s="4">
        <v>64</v>
      </c>
      <c r="J7" s="4">
        <v>91</v>
      </c>
      <c r="K7" s="4">
        <v>12</v>
      </c>
      <c r="L7" s="4">
        <v>15</v>
      </c>
    </row>
    <row r="8" spans="2:14" ht="12" customHeight="1" thickBot="1" x14ac:dyDescent="0.25">
      <c r="B8" s="193"/>
      <c r="C8" s="44" t="s">
        <v>25</v>
      </c>
      <c r="D8" s="4">
        <v>52</v>
      </c>
      <c r="E8" s="4">
        <v>0</v>
      </c>
      <c r="F8" s="4">
        <v>50</v>
      </c>
      <c r="G8" s="4">
        <v>39</v>
      </c>
      <c r="H8" s="4">
        <v>4</v>
      </c>
      <c r="I8" s="4">
        <v>72</v>
      </c>
      <c r="J8" s="4">
        <v>137</v>
      </c>
      <c r="K8" s="4">
        <v>22</v>
      </c>
      <c r="L8" s="4">
        <v>2</v>
      </c>
    </row>
    <row r="9" spans="2:14" ht="12" customHeight="1" thickBot="1" x14ac:dyDescent="0.25">
      <c r="B9" s="193"/>
      <c r="C9" s="44" t="s">
        <v>26</v>
      </c>
      <c r="D9" s="4">
        <v>60</v>
      </c>
      <c r="E9" s="4">
        <v>2</v>
      </c>
      <c r="F9" s="4">
        <v>81</v>
      </c>
      <c r="G9" s="4">
        <v>27</v>
      </c>
      <c r="H9" s="4">
        <v>4</v>
      </c>
      <c r="I9" s="4">
        <v>63</v>
      </c>
      <c r="J9" s="4">
        <v>42</v>
      </c>
      <c r="K9" s="4">
        <v>3</v>
      </c>
      <c r="L9" s="4">
        <v>17</v>
      </c>
    </row>
    <row r="10" spans="2:14" ht="12" customHeight="1" thickBot="1" x14ac:dyDescent="0.25">
      <c r="B10" s="193"/>
      <c r="C10" s="44" t="s">
        <v>27</v>
      </c>
      <c r="D10" s="4">
        <v>51</v>
      </c>
      <c r="E10" s="4">
        <v>0</v>
      </c>
      <c r="F10" s="4">
        <v>84</v>
      </c>
      <c r="G10" s="4">
        <v>24</v>
      </c>
      <c r="H10" s="4">
        <v>1</v>
      </c>
      <c r="I10" s="4">
        <v>68</v>
      </c>
      <c r="J10" s="4">
        <v>102</v>
      </c>
      <c r="K10" s="4">
        <v>10</v>
      </c>
      <c r="L10" s="4">
        <v>24</v>
      </c>
    </row>
    <row r="11" spans="2:14" ht="12" customHeight="1" thickBot="1" x14ac:dyDescent="0.25">
      <c r="B11" s="194"/>
      <c r="C11" s="44" t="s">
        <v>31</v>
      </c>
      <c r="D11" s="4">
        <v>49</v>
      </c>
      <c r="E11" s="4">
        <v>0</v>
      </c>
      <c r="F11" s="4">
        <v>82</v>
      </c>
      <c r="G11" s="4">
        <v>40</v>
      </c>
      <c r="H11" s="4">
        <v>19</v>
      </c>
      <c r="I11" s="4">
        <v>70</v>
      </c>
      <c r="J11" s="4">
        <v>196</v>
      </c>
      <c r="K11" s="4">
        <v>42</v>
      </c>
      <c r="L11" s="4">
        <v>21</v>
      </c>
    </row>
    <row r="12" spans="2:14" ht="12" customHeight="1" x14ac:dyDescent="0.2">
      <c r="B12" s="37"/>
      <c r="C12" s="7" t="s">
        <v>122</v>
      </c>
      <c r="D12" s="1">
        <f>SUM(D7:D11)</f>
        <v>266</v>
      </c>
      <c r="E12" s="1">
        <f t="shared" ref="E12:I12" si="0">SUM(E7:E11)</f>
        <v>2</v>
      </c>
      <c r="F12" s="1">
        <f t="shared" si="0"/>
        <v>371</v>
      </c>
      <c r="G12" s="1">
        <f t="shared" si="0"/>
        <v>173</v>
      </c>
      <c r="H12" s="1">
        <f t="shared" si="0"/>
        <v>37</v>
      </c>
      <c r="I12" s="1">
        <f t="shared" si="0"/>
        <v>337</v>
      </c>
    </row>
    <row r="13" spans="2:14" ht="12" customHeight="1" x14ac:dyDescent="0.2">
      <c r="B13" s="37"/>
      <c r="C13" s="7" t="s">
        <v>125</v>
      </c>
      <c r="D13" s="8">
        <f>+D12/5</f>
        <v>53.2</v>
      </c>
      <c r="E13" s="8">
        <f t="shared" ref="E13:I13" si="1">+E12/5</f>
        <v>0.4</v>
      </c>
      <c r="F13" s="8">
        <f t="shared" si="1"/>
        <v>74.2</v>
      </c>
      <c r="G13" s="8">
        <f t="shared" si="1"/>
        <v>34.6</v>
      </c>
      <c r="H13" s="8">
        <f t="shared" si="1"/>
        <v>7.4</v>
      </c>
      <c r="I13" s="8">
        <f t="shared" si="1"/>
        <v>67.400000000000006</v>
      </c>
      <c r="J13" s="8"/>
      <c r="K13" s="8"/>
      <c r="L13" s="8"/>
    </row>
    <row r="14" spans="2:14" ht="12" customHeight="1" thickBot="1" x14ac:dyDescent="0.25">
      <c r="B14" s="37"/>
      <c r="C14" s="7" t="s">
        <v>123</v>
      </c>
      <c r="E14" s="8">
        <f>SUM(D13:E13)</f>
        <v>53.6</v>
      </c>
      <c r="F14" s="8">
        <f>SUM(D13:F13)</f>
        <v>127.80000000000001</v>
      </c>
      <c r="H14" s="8">
        <f>SUM(G13:H13)</f>
        <v>42</v>
      </c>
      <c r="I14" s="8">
        <f>SUM(G13:I13)</f>
        <v>109.4</v>
      </c>
      <c r="K14" s="8"/>
      <c r="L14" s="8"/>
    </row>
    <row r="15" spans="2:14" ht="12" customHeight="1" thickBot="1" x14ac:dyDescent="0.25">
      <c r="B15" s="37"/>
      <c r="C15" s="10" t="s">
        <v>127</v>
      </c>
      <c r="D15" s="9"/>
      <c r="E15" s="9"/>
      <c r="F15" s="11">
        <f>+F13/F14</f>
        <v>0.58059467918622842</v>
      </c>
      <c r="G15" s="9"/>
      <c r="H15" s="12" t="s">
        <v>132</v>
      </c>
      <c r="I15" s="13">
        <f>+I14/F14</f>
        <v>0.85602503912363059</v>
      </c>
      <c r="J15" s="9"/>
      <c r="K15" s="9"/>
      <c r="L15" s="9"/>
    </row>
    <row r="16" spans="2:14" ht="12" customHeight="1" x14ac:dyDescent="0.2">
      <c r="B16" s="37"/>
      <c r="C16" s="23"/>
      <c r="D16" s="9"/>
      <c r="E16" s="9"/>
      <c r="F16" s="11"/>
      <c r="K16" s="9"/>
      <c r="L16" s="9"/>
    </row>
    <row r="18" spans="2:13" ht="12" customHeight="1" x14ac:dyDescent="0.2">
      <c r="G18" s="169">
        <v>2018</v>
      </c>
      <c r="H18" s="169"/>
      <c r="I18" s="169"/>
    </row>
    <row r="19" spans="2:13" ht="12" customHeight="1" thickBot="1" x14ac:dyDescent="0.25"/>
    <row r="20" spans="2:13" ht="12" customHeight="1" thickBot="1" x14ac:dyDescent="0.25">
      <c r="B20" s="166" t="s">
        <v>28</v>
      </c>
      <c r="C20" s="170" t="s">
        <v>0</v>
      </c>
      <c r="D20" s="173" t="s">
        <v>1</v>
      </c>
      <c r="E20" s="174"/>
      <c r="F20" s="175"/>
      <c r="G20" s="173" t="s">
        <v>2</v>
      </c>
      <c r="H20" s="174"/>
      <c r="I20" s="175"/>
      <c r="J20" s="173" t="s">
        <v>3</v>
      </c>
      <c r="K20" s="174"/>
      <c r="L20" s="175"/>
      <c r="M20" s="2"/>
    </row>
    <row r="21" spans="2:13" ht="12" customHeight="1" x14ac:dyDescent="0.2">
      <c r="B21" s="178"/>
      <c r="C21" s="171"/>
      <c r="D21" s="176" t="s">
        <v>4</v>
      </c>
      <c r="E21" s="164" t="s">
        <v>5</v>
      </c>
      <c r="F21" s="164" t="s">
        <v>6</v>
      </c>
      <c r="G21" s="164" t="s">
        <v>4</v>
      </c>
      <c r="H21" s="164" t="s">
        <v>5</v>
      </c>
      <c r="I21" s="164" t="s">
        <v>6</v>
      </c>
      <c r="J21" s="164" t="s">
        <v>4</v>
      </c>
      <c r="K21" s="164" t="s">
        <v>5</v>
      </c>
      <c r="L21" s="164" t="s">
        <v>6</v>
      </c>
      <c r="M21" s="2"/>
    </row>
    <row r="22" spans="2:13" ht="12" customHeight="1" thickBot="1" x14ac:dyDescent="0.25">
      <c r="B22" s="167"/>
      <c r="C22" s="172"/>
      <c r="D22" s="177"/>
      <c r="E22" s="165"/>
      <c r="F22" s="165"/>
      <c r="G22" s="165"/>
      <c r="H22" s="165"/>
      <c r="I22" s="165"/>
      <c r="J22" s="165"/>
      <c r="K22" s="165"/>
      <c r="L22" s="165"/>
      <c r="M22" s="2"/>
    </row>
    <row r="23" spans="2:13" ht="12" customHeight="1" thickBot="1" x14ac:dyDescent="0.25">
      <c r="B23" s="192" t="s">
        <v>29</v>
      </c>
      <c r="C23" s="44" t="s">
        <v>24</v>
      </c>
      <c r="D23" s="127">
        <v>42</v>
      </c>
      <c r="E23" s="127">
        <v>0</v>
      </c>
      <c r="F23" s="127">
        <v>55</v>
      </c>
      <c r="G23" s="127">
        <v>30</v>
      </c>
      <c r="H23" s="127">
        <v>10</v>
      </c>
      <c r="I23" s="127">
        <v>48</v>
      </c>
      <c r="J23" s="127">
        <v>130</v>
      </c>
      <c r="K23" s="127">
        <v>71</v>
      </c>
      <c r="L23" s="127">
        <v>9</v>
      </c>
      <c r="M23" s="2"/>
    </row>
    <row r="24" spans="2:13" ht="12" customHeight="1" thickBot="1" x14ac:dyDescent="0.25">
      <c r="B24" s="193"/>
      <c r="C24" s="44" t="s">
        <v>25</v>
      </c>
      <c r="D24" s="123">
        <v>41</v>
      </c>
      <c r="E24" s="123">
        <v>0</v>
      </c>
      <c r="F24" s="123">
        <v>96</v>
      </c>
      <c r="G24" s="123">
        <v>28</v>
      </c>
      <c r="H24" s="123">
        <v>4</v>
      </c>
      <c r="I24" s="123">
        <v>74</v>
      </c>
      <c r="J24" s="123">
        <v>176</v>
      </c>
      <c r="K24" s="123">
        <v>36</v>
      </c>
      <c r="L24" s="123">
        <v>31</v>
      </c>
      <c r="M24" s="2"/>
    </row>
    <row r="25" spans="2:13" ht="12" customHeight="1" thickBot="1" x14ac:dyDescent="0.25">
      <c r="B25" s="193"/>
      <c r="C25" s="44" t="s">
        <v>26</v>
      </c>
      <c r="D25" s="128"/>
      <c r="E25" s="128"/>
      <c r="F25" s="128"/>
      <c r="G25" s="128"/>
      <c r="H25" s="128"/>
      <c r="I25" s="128"/>
      <c r="J25" s="128"/>
      <c r="K25" s="128"/>
      <c r="L25" s="128"/>
      <c r="M25" s="2"/>
    </row>
    <row r="26" spans="2:13" ht="12" customHeight="1" thickBot="1" x14ac:dyDescent="0.25">
      <c r="B26" s="193"/>
      <c r="C26" s="44" t="s">
        <v>27</v>
      </c>
      <c r="D26" s="123">
        <v>49</v>
      </c>
      <c r="E26" s="123">
        <v>0</v>
      </c>
      <c r="F26" s="123">
        <v>60</v>
      </c>
      <c r="G26" s="123">
        <v>57</v>
      </c>
      <c r="H26" s="123">
        <v>10</v>
      </c>
      <c r="I26" s="123">
        <v>52</v>
      </c>
      <c r="J26" s="123">
        <v>96</v>
      </c>
      <c r="K26" s="123">
        <v>25</v>
      </c>
      <c r="L26" s="123">
        <v>16</v>
      </c>
      <c r="M26" s="2"/>
    </row>
    <row r="27" spans="2:13" ht="12" customHeight="1" thickBot="1" x14ac:dyDescent="0.25">
      <c r="B27" s="194"/>
      <c r="C27" s="44" t="s">
        <v>31</v>
      </c>
      <c r="D27" s="123">
        <v>47</v>
      </c>
      <c r="E27" s="123">
        <v>0</v>
      </c>
      <c r="F27" s="123">
        <v>56</v>
      </c>
      <c r="G27" s="123">
        <v>23</v>
      </c>
      <c r="H27" s="123">
        <v>12</v>
      </c>
      <c r="I27" s="123">
        <v>53</v>
      </c>
      <c r="J27" s="123">
        <v>205</v>
      </c>
      <c r="K27" s="123">
        <v>112</v>
      </c>
      <c r="L27" s="123">
        <v>14</v>
      </c>
      <c r="M27" s="2"/>
    </row>
    <row r="28" spans="2:13" ht="12" customHeight="1" x14ac:dyDescent="0.2">
      <c r="C28" s="7" t="s">
        <v>122</v>
      </c>
      <c r="D28" s="1">
        <f>SUM(D23:D27)</f>
        <v>179</v>
      </c>
      <c r="E28" s="1">
        <f t="shared" ref="E28:I28" si="2">SUM(E23:E27)</f>
        <v>0</v>
      </c>
      <c r="F28" s="1">
        <f t="shared" si="2"/>
        <v>267</v>
      </c>
      <c r="G28" s="1">
        <f t="shared" si="2"/>
        <v>138</v>
      </c>
      <c r="H28" s="1">
        <f t="shared" si="2"/>
        <v>36</v>
      </c>
      <c r="I28" s="1">
        <f t="shared" si="2"/>
        <v>227</v>
      </c>
      <c r="M28" s="2"/>
    </row>
    <row r="29" spans="2:13" ht="12" customHeight="1" x14ac:dyDescent="0.2">
      <c r="C29" s="7" t="s">
        <v>125</v>
      </c>
      <c r="D29" s="8">
        <f>+D28/4</f>
        <v>44.75</v>
      </c>
      <c r="E29" s="8">
        <f t="shared" ref="E29:I29" si="3">+E28/4</f>
        <v>0</v>
      </c>
      <c r="F29" s="8">
        <f>+F28/4</f>
        <v>66.75</v>
      </c>
      <c r="G29" s="8">
        <f t="shared" si="3"/>
        <v>34.5</v>
      </c>
      <c r="H29" s="8">
        <f t="shared" si="3"/>
        <v>9</v>
      </c>
      <c r="I29" s="8">
        <f t="shared" si="3"/>
        <v>56.75</v>
      </c>
      <c r="J29" s="8"/>
      <c r="K29" s="8"/>
      <c r="L29" s="8"/>
      <c r="M29" s="2"/>
    </row>
    <row r="30" spans="2:13" ht="12" customHeight="1" x14ac:dyDescent="0.2">
      <c r="C30" s="7" t="s">
        <v>123</v>
      </c>
      <c r="E30" s="9">
        <f>SUM(D29:E29)</f>
        <v>44.75</v>
      </c>
      <c r="F30" s="9">
        <f>SUM(D29:F29)</f>
        <v>111.5</v>
      </c>
      <c r="H30" s="9">
        <f>SUM(G29:H29)</f>
        <v>43.5</v>
      </c>
      <c r="I30" s="9">
        <f>SUM(G29:I29)</f>
        <v>100.25</v>
      </c>
      <c r="K30" s="9"/>
      <c r="L30" s="9"/>
      <c r="M30" s="2"/>
    </row>
    <row r="31" spans="2:13" ht="12" customHeight="1" x14ac:dyDescent="0.2">
      <c r="C31" s="7" t="s">
        <v>126</v>
      </c>
      <c r="D31" s="11">
        <f>+D12/D28</f>
        <v>1.4860335195530727</v>
      </c>
      <c r="E31" s="11"/>
      <c r="F31" s="11">
        <f>+F13/F29</f>
        <v>1.1116104868913859</v>
      </c>
      <c r="G31" s="11">
        <f t="shared" ref="G31:H31" si="4">+G12/G28</f>
        <v>1.2536231884057971</v>
      </c>
      <c r="H31" s="11">
        <f t="shared" si="4"/>
        <v>1.0277777777777777</v>
      </c>
      <c r="I31" s="11">
        <f>+I13/I29</f>
        <v>1.1876651982378856</v>
      </c>
      <c r="J31" s="11"/>
      <c r="K31" s="11"/>
      <c r="L31" s="11"/>
      <c r="M31" s="2"/>
    </row>
    <row r="32" spans="2:13" ht="12" customHeight="1" thickBot="1" x14ac:dyDescent="0.25">
      <c r="C32" s="10" t="s">
        <v>128</v>
      </c>
      <c r="E32" s="11">
        <f>+E14/E30</f>
        <v>1.1977653631284917</v>
      </c>
      <c r="F32" s="11">
        <f>+F14/F30</f>
        <v>1.1461883408071749</v>
      </c>
      <c r="G32" s="11"/>
      <c r="H32" s="11">
        <f>+H14/H30</f>
        <v>0.96551724137931039</v>
      </c>
      <c r="I32" s="11">
        <f>+I14/I30</f>
        <v>1.0912718204488778</v>
      </c>
      <c r="J32" s="11"/>
      <c r="K32" s="11"/>
      <c r="L32" s="11"/>
      <c r="M32" s="2"/>
    </row>
    <row r="33" spans="2:13" ht="12" customHeight="1" x14ac:dyDescent="0.2">
      <c r="C33" s="23"/>
      <c r="E33" s="11"/>
      <c r="F33" s="11"/>
      <c r="G33" s="11"/>
      <c r="H33" s="11"/>
      <c r="I33" s="11"/>
      <c r="J33" s="11"/>
      <c r="K33" s="11"/>
      <c r="L33" s="11"/>
    </row>
    <row r="34" spans="2:13" ht="12" customHeight="1" x14ac:dyDescent="0.2">
      <c r="B34" s="27" t="s">
        <v>129</v>
      </c>
      <c r="C34" s="168" t="s">
        <v>295</v>
      </c>
      <c r="D34" s="168"/>
      <c r="E34" s="168"/>
      <c r="F34" s="168"/>
      <c r="G34" s="168"/>
      <c r="H34" s="168"/>
      <c r="I34" s="168"/>
      <c r="J34" s="168"/>
      <c r="K34" s="168"/>
      <c r="L34" s="168"/>
    </row>
    <row r="35" spans="2:13" ht="12" customHeight="1" x14ac:dyDescent="0.2">
      <c r="B35" s="28" t="s">
        <v>130</v>
      </c>
      <c r="C35" s="168" t="s">
        <v>296</v>
      </c>
      <c r="D35" s="168"/>
      <c r="E35" s="168"/>
      <c r="F35" s="168"/>
      <c r="G35" s="168"/>
      <c r="H35" s="168"/>
      <c r="I35" s="168"/>
      <c r="J35" s="168"/>
      <c r="K35" s="168"/>
      <c r="L35" s="168"/>
    </row>
    <row r="38" spans="2:13" ht="12" customHeight="1" x14ac:dyDescent="0.2">
      <c r="G38" s="169">
        <v>2019</v>
      </c>
      <c r="H38" s="169"/>
      <c r="I38" s="169"/>
    </row>
    <row r="39" spans="2:13" ht="12" customHeight="1" thickBot="1" x14ac:dyDescent="0.25"/>
    <row r="40" spans="2:13" ht="12" customHeight="1" thickBot="1" x14ac:dyDescent="0.25">
      <c r="B40" s="166" t="s">
        <v>28</v>
      </c>
      <c r="C40" s="170" t="s">
        <v>0</v>
      </c>
      <c r="D40" s="173" t="s">
        <v>1</v>
      </c>
      <c r="E40" s="174"/>
      <c r="F40" s="175"/>
      <c r="G40" s="173" t="s">
        <v>2</v>
      </c>
      <c r="H40" s="174"/>
      <c r="I40" s="175"/>
      <c r="J40" s="173" t="s">
        <v>3</v>
      </c>
      <c r="K40" s="174"/>
      <c r="L40" s="175"/>
    </row>
    <row r="41" spans="2:13" ht="12" customHeight="1" x14ac:dyDescent="0.2">
      <c r="B41" s="178"/>
      <c r="C41" s="171"/>
      <c r="D41" s="176" t="s">
        <v>4</v>
      </c>
      <c r="E41" s="164" t="s">
        <v>5</v>
      </c>
      <c r="F41" s="164" t="s">
        <v>6</v>
      </c>
      <c r="G41" s="164" t="s">
        <v>4</v>
      </c>
      <c r="H41" s="164" t="s">
        <v>5</v>
      </c>
      <c r="I41" s="164" t="s">
        <v>6</v>
      </c>
      <c r="J41" s="164" t="s">
        <v>4</v>
      </c>
      <c r="K41" s="164" t="s">
        <v>5</v>
      </c>
      <c r="L41" s="201" t="s">
        <v>6</v>
      </c>
      <c r="M41" s="2"/>
    </row>
    <row r="42" spans="2:13" ht="12" customHeight="1" thickBot="1" x14ac:dyDescent="0.25">
      <c r="B42" s="167"/>
      <c r="C42" s="172"/>
      <c r="D42" s="177"/>
      <c r="E42" s="165"/>
      <c r="F42" s="165"/>
      <c r="G42" s="165"/>
      <c r="H42" s="165"/>
      <c r="I42" s="165"/>
      <c r="J42" s="165"/>
      <c r="K42" s="165"/>
      <c r="L42" s="165"/>
      <c r="M42" s="2"/>
    </row>
    <row r="43" spans="2:13" ht="12" customHeight="1" thickBot="1" x14ac:dyDescent="0.25">
      <c r="B43" s="192" t="s">
        <v>32</v>
      </c>
      <c r="C43" s="36" t="s">
        <v>24</v>
      </c>
      <c r="D43" s="4">
        <v>28</v>
      </c>
      <c r="E43" s="4">
        <v>0</v>
      </c>
      <c r="F43" s="4">
        <v>35</v>
      </c>
      <c r="G43" s="4">
        <v>7</v>
      </c>
      <c r="H43" s="4">
        <v>2</v>
      </c>
      <c r="I43" s="4">
        <v>34</v>
      </c>
      <c r="J43" s="4">
        <v>88</v>
      </c>
      <c r="K43" s="4">
        <v>57</v>
      </c>
      <c r="L43" s="4">
        <v>22</v>
      </c>
      <c r="M43" s="2"/>
    </row>
    <row r="44" spans="2:13" ht="12" customHeight="1" thickBot="1" x14ac:dyDescent="0.25">
      <c r="B44" s="194"/>
      <c r="C44" s="36" t="s">
        <v>25</v>
      </c>
      <c r="D44" s="4">
        <v>32</v>
      </c>
      <c r="E44" s="4">
        <v>0</v>
      </c>
      <c r="F44" s="4">
        <v>39</v>
      </c>
      <c r="G44" s="4">
        <v>17</v>
      </c>
      <c r="H44" s="4">
        <v>4</v>
      </c>
      <c r="I44" s="4">
        <v>37</v>
      </c>
      <c r="J44" s="4">
        <v>94</v>
      </c>
      <c r="K44" s="4">
        <v>59</v>
      </c>
      <c r="L44" s="4">
        <v>12</v>
      </c>
      <c r="M44" s="2"/>
    </row>
    <row r="45" spans="2:13" ht="12" customHeight="1" x14ac:dyDescent="0.2">
      <c r="B45" s="37"/>
      <c r="C45" s="7" t="s">
        <v>122</v>
      </c>
      <c r="D45" s="1">
        <f>SUM(D43:D44)</f>
        <v>60</v>
      </c>
      <c r="E45" s="1">
        <f t="shared" ref="E45" si="5">SUM(E43:E44)</f>
        <v>0</v>
      </c>
      <c r="F45" s="1">
        <f t="shared" ref="F45" si="6">SUM(F43:F44)</f>
        <v>74</v>
      </c>
      <c r="G45" s="1">
        <f t="shared" ref="G45" si="7">SUM(G43:G44)</f>
        <v>24</v>
      </c>
      <c r="H45" s="1">
        <f t="shared" ref="H45" si="8">SUM(H43:H44)</f>
        <v>6</v>
      </c>
      <c r="I45" s="1">
        <f t="shared" ref="I45" si="9">SUM(I43:I44)</f>
        <v>71</v>
      </c>
      <c r="M45" s="2"/>
    </row>
    <row r="46" spans="2:13" ht="12" customHeight="1" x14ac:dyDescent="0.2">
      <c r="B46" s="37"/>
      <c r="C46" s="7" t="s">
        <v>125</v>
      </c>
      <c r="D46" s="8">
        <f>+D45/2</f>
        <v>30</v>
      </c>
      <c r="E46" s="8">
        <f t="shared" ref="E46" si="10">+E45/2</f>
        <v>0</v>
      </c>
      <c r="F46" s="8">
        <f t="shared" ref="F46" si="11">+F45/2</f>
        <v>37</v>
      </c>
      <c r="G46" s="8">
        <f t="shared" ref="G46" si="12">+G45/2</f>
        <v>12</v>
      </c>
      <c r="H46" s="8">
        <f t="shared" ref="H46" si="13">+H45/2</f>
        <v>3</v>
      </c>
      <c r="I46" s="8">
        <f t="shared" ref="I46" si="14">+I45/2</f>
        <v>35.5</v>
      </c>
      <c r="J46" s="8"/>
      <c r="K46" s="8"/>
      <c r="L46" s="8"/>
      <c r="M46" s="2"/>
    </row>
    <row r="47" spans="2:13" ht="12" customHeight="1" thickBot="1" x14ac:dyDescent="0.25">
      <c r="B47" s="37"/>
      <c r="C47" s="7" t="s">
        <v>123</v>
      </c>
      <c r="E47" s="8">
        <f>SUM(D46:E46)</f>
        <v>30</v>
      </c>
      <c r="F47" s="8">
        <f>SUM(D46:F46)</f>
        <v>67</v>
      </c>
      <c r="H47" s="8">
        <f>SUM(G46:H46)</f>
        <v>15</v>
      </c>
      <c r="I47" s="8">
        <f>SUM(G46:I46)</f>
        <v>50.5</v>
      </c>
      <c r="K47" s="8"/>
      <c r="L47" s="8"/>
      <c r="M47" s="2"/>
    </row>
    <row r="48" spans="2:13" ht="12" customHeight="1" thickBot="1" x14ac:dyDescent="0.25">
      <c r="B48" s="37"/>
      <c r="C48" s="10" t="s">
        <v>127</v>
      </c>
      <c r="D48" s="9"/>
      <c r="E48" s="9"/>
      <c r="F48" s="11">
        <f>+F46/F47</f>
        <v>0.55223880597014929</v>
      </c>
      <c r="G48" s="9"/>
      <c r="H48" s="12" t="s">
        <v>132</v>
      </c>
      <c r="I48" s="13">
        <f>+I47/F47</f>
        <v>0.75373134328358204</v>
      </c>
      <c r="J48" s="9"/>
      <c r="K48" s="9"/>
      <c r="L48" s="9"/>
      <c r="M48" s="2"/>
    </row>
    <row r="49" spans="2:13" ht="12" customHeight="1" x14ac:dyDescent="0.2">
      <c r="B49" s="37"/>
      <c r="C49" s="23"/>
      <c r="D49" s="9"/>
      <c r="E49" s="9"/>
      <c r="F49" s="11"/>
      <c r="K49" s="9"/>
      <c r="L49" s="9"/>
      <c r="M49" s="2"/>
    </row>
    <row r="50" spans="2:13" ht="12" customHeight="1" x14ac:dyDescent="0.2">
      <c r="G50" s="169">
        <v>2018</v>
      </c>
      <c r="H50" s="169"/>
      <c r="I50" s="169"/>
    </row>
    <row r="51" spans="2:13" ht="12" customHeight="1" thickBot="1" x14ac:dyDescent="0.25"/>
    <row r="52" spans="2:13" ht="12" customHeight="1" thickBot="1" x14ac:dyDescent="0.25">
      <c r="B52" s="166" t="s">
        <v>28</v>
      </c>
      <c r="C52" s="170" t="s">
        <v>0</v>
      </c>
      <c r="D52" s="173" t="s">
        <v>1</v>
      </c>
      <c r="E52" s="174"/>
      <c r="F52" s="175"/>
      <c r="G52" s="173" t="s">
        <v>2</v>
      </c>
      <c r="H52" s="174"/>
      <c r="I52" s="175"/>
      <c r="J52" s="173" t="s">
        <v>3</v>
      </c>
      <c r="K52" s="174"/>
      <c r="L52" s="175"/>
      <c r="M52" s="2"/>
    </row>
    <row r="53" spans="2:13" ht="12" customHeight="1" x14ac:dyDescent="0.2">
      <c r="B53" s="178"/>
      <c r="C53" s="171"/>
      <c r="D53" s="176" t="s">
        <v>4</v>
      </c>
      <c r="E53" s="164" t="s">
        <v>5</v>
      </c>
      <c r="F53" s="164" t="s">
        <v>6</v>
      </c>
      <c r="G53" s="164" t="s">
        <v>4</v>
      </c>
      <c r="H53" s="164" t="s">
        <v>5</v>
      </c>
      <c r="I53" s="164" t="s">
        <v>6</v>
      </c>
      <c r="J53" s="164" t="s">
        <v>4</v>
      </c>
      <c r="K53" s="164" t="s">
        <v>5</v>
      </c>
      <c r="L53" s="164" t="s">
        <v>6</v>
      </c>
      <c r="M53" s="2"/>
    </row>
    <row r="54" spans="2:13" ht="12" customHeight="1" thickBot="1" x14ac:dyDescent="0.25">
      <c r="B54" s="167"/>
      <c r="C54" s="172"/>
      <c r="D54" s="177"/>
      <c r="E54" s="165"/>
      <c r="F54" s="165"/>
      <c r="G54" s="165"/>
      <c r="H54" s="165"/>
      <c r="I54" s="165"/>
      <c r="J54" s="165"/>
      <c r="K54" s="165"/>
      <c r="L54" s="165"/>
      <c r="M54" s="2"/>
    </row>
    <row r="55" spans="2:13" ht="12" customHeight="1" thickBot="1" x14ac:dyDescent="0.25">
      <c r="B55" s="192" t="s">
        <v>32</v>
      </c>
      <c r="C55" s="36" t="s">
        <v>24</v>
      </c>
      <c r="D55" s="127">
        <v>14</v>
      </c>
      <c r="E55" s="127">
        <v>0</v>
      </c>
      <c r="F55" s="127">
        <v>21</v>
      </c>
      <c r="G55" s="127">
        <v>6</v>
      </c>
      <c r="H55" s="127">
        <v>7</v>
      </c>
      <c r="I55" s="127">
        <v>19</v>
      </c>
      <c r="J55" s="127">
        <v>45</v>
      </c>
      <c r="K55" s="127">
        <v>78</v>
      </c>
      <c r="L55" s="127">
        <v>5</v>
      </c>
      <c r="M55" s="2"/>
    </row>
    <row r="56" spans="2:13" ht="12" customHeight="1" thickBot="1" x14ac:dyDescent="0.25">
      <c r="B56" s="194"/>
      <c r="C56" s="36" t="s">
        <v>25</v>
      </c>
      <c r="D56" s="123">
        <v>21</v>
      </c>
      <c r="E56" s="123">
        <v>0</v>
      </c>
      <c r="F56" s="123">
        <v>18</v>
      </c>
      <c r="G56" s="123">
        <v>12</v>
      </c>
      <c r="H56" s="123">
        <v>4</v>
      </c>
      <c r="I56" s="123">
        <v>18</v>
      </c>
      <c r="J56" s="123">
        <v>77</v>
      </c>
      <c r="K56" s="123">
        <v>15</v>
      </c>
      <c r="L56" s="123">
        <v>4</v>
      </c>
      <c r="M56" s="2"/>
    </row>
    <row r="57" spans="2:13" ht="12" customHeight="1" x14ac:dyDescent="0.2">
      <c r="C57" s="7" t="s">
        <v>122</v>
      </c>
      <c r="D57" s="1">
        <f>SUM(D55:D56)</f>
        <v>35</v>
      </c>
      <c r="E57" s="1">
        <f t="shared" ref="E57" si="15">SUM(E55:E56)</f>
        <v>0</v>
      </c>
      <c r="F57" s="1">
        <f t="shared" ref="F57" si="16">SUM(F55:F56)</f>
        <v>39</v>
      </c>
      <c r="G57" s="1">
        <f t="shared" ref="G57" si="17">SUM(G55:G56)</f>
        <v>18</v>
      </c>
      <c r="H57" s="1">
        <f t="shared" ref="H57" si="18">SUM(H55:H56)</f>
        <v>11</v>
      </c>
      <c r="I57" s="1">
        <f t="shared" ref="I57" si="19">SUM(I55:I56)</f>
        <v>37</v>
      </c>
      <c r="M57" s="2"/>
    </row>
    <row r="58" spans="2:13" ht="12" customHeight="1" x14ac:dyDescent="0.2">
      <c r="C58" s="7" t="s">
        <v>125</v>
      </c>
      <c r="D58" s="8">
        <f>+D57/2</f>
        <v>17.5</v>
      </c>
      <c r="E58" s="8">
        <f t="shared" ref="E58" si="20">+E57/2</f>
        <v>0</v>
      </c>
      <c r="F58" s="8">
        <f t="shared" ref="F58" si="21">+F57/2</f>
        <v>19.5</v>
      </c>
      <c r="G58" s="8">
        <f t="shared" ref="G58" si="22">+G57/2</f>
        <v>9</v>
      </c>
      <c r="H58" s="8">
        <f t="shared" ref="H58" si="23">+H57/2</f>
        <v>5.5</v>
      </c>
      <c r="I58" s="8">
        <f t="shared" ref="I58" si="24">+I57/2</f>
        <v>18.5</v>
      </c>
      <c r="J58" s="8"/>
      <c r="K58" s="8"/>
      <c r="L58" s="8"/>
      <c r="M58" s="2"/>
    </row>
    <row r="59" spans="2:13" ht="12" customHeight="1" x14ac:dyDescent="0.2">
      <c r="C59" s="7" t="s">
        <v>123</v>
      </c>
      <c r="E59" s="9">
        <f>SUM(D58:E58)</f>
        <v>17.5</v>
      </c>
      <c r="F59" s="9">
        <f>SUM(D58:F58)</f>
        <v>37</v>
      </c>
      <c r="H59" s="9">
        <f>SUM(G58:H58)</f>
        <v>14.5</v>
      </c>
      <c r="I59" s="9">
        <f>SUM(G58:I58)</f>
        <v>33</v>
      </c>
      <c r="K59" s="9"/>
      <c r="L59" s="9"/>
      <c r="M59" s="2"/>
    </row>
    <row r="60" spans="2:13" ht="12" customHeight="1" x14ac:dyDescent="0.2">
      <c r="C60" s="7" t="s">
        <v>126</v>
      </c>
      <c r="D60" s="11">
        <f>+D46/D57</f>
        <v>0.8571428571428571</v>
      </c>
      <c r="E60" s="11"/>
      <c r="F60" s="11">
        <f t="shared" ref="F60:L60" si="25">+F46/F57</f>
        <v>0.94871794871794868</v>
      </c>
      <c r="G60" s="11">
        <f t="shared" si="25"/>
        <v>0.66666666666666663</v>
      </c>
      <c r="H60" s="11">
        <f t="shared" si="25"/>
        <v>0.27272727272727271</v>
      </c>
      <c r="I60" s="11">
        <f t="shared" si="25"/>
        <v>0.95945945945945943</v>
      </c>
      <c r="J60" s="11"/>
      <c r="K60" s="11"/>
      <c r="L60" s="11"/>
      <c r="M60" s="2"/>
    </row>
    <row r="61" spans="2:13" ht="12" customHeight="1" thickBot="1" x14ac:dyDescent="0.25">
      <c r="C61" s="10" t="s">
        <v>128</v>
      </c>
      <c r="E61" s="11">
        <f>+E47/E59</f>
        <v>1.7142857142857142</v>
      </c>
      <c r="F61" s="11">
        <f>+F47/F59</f>
        <v>1.8108108108108107</v>
      </c>
      <c r="G61" s="11"/>
      <c r="H61" s="11">
        <f>+H47/H59</f>
        <v>1.0344827586206897</v>
      </c>
      <c r="I61" s="11">
        <f>+I47/I59</f>
        <v>1.5303030303030303</v>
      </c>
      <c r="J61" s="11"/>
      <c r="K61" s="11"/>
      <c r="L61" s="11"/>
    </row>
    <row r="62" spans="2:13" ht="12" customHeight="1" x14ac:dyDescent="0.2">
      <c r="C62" s="23"/>
      <c r="E62" s="11"/>
      <c r="F62" s="11"/>
      <c r="G62" s="11"/>
      <c r="H62" s="11"/>
      <c r="I62" s="11"/>
      <c r="J62" s="11"/>
      <c r="K62" s="11"/>
      <c r="L62" s="11"/>
    </row>
    <row r="63" spans="2:13" ht="12" customHeight="1" x14ac:dyDescent="0.2">
      <c r="B63" s="27" t="s">
        <v>129</v>
      </c>
      <c r="C63" s="168" t="s">
        <v>138</v>
      </c>
      <c r="D63" s="168"/>
      <c r="E63" s="168"/>
      <c r="F63" s="168"/>
      <c r="G63" s="168"/>
      <c r="H63" s="168"/>
      <c r="I63" s="168"/>
      <c r="J63" s="168"/>
      <c r="K63" s="168"/>
      <c r="L63" s="168"/>
    </row>
    <row r="64" spans="2:13" ht="12" customHeight="1" x14ac:dyDescent="0.2">
      <c r="B64" s="28" t="s">
        <v>130</v>
      </c>
      <c r="C64" s="168" t="s">
        <v>139</v>
      </c>
      <c r="D64" s="168"/>
      <c r="E64" s="168"/>
      <c r="F64" s="168"/>
      <c r="G64" s="168"/>
      <c r="H64" s="168"/>
      <c r="I64" s="168"/>
      <c r="J64" s="168"/>
      <c r="K64" s="168"/>
      <c r="L64" s="168"/>
    </row>
    <row r="65" spans="2:13" ht="12" customHeight="1" x14ac:dyDescent="0.2">
      <c r="B65" s="28" t="s">
        <v>131</v>
      </c>
      <c r="C65" s="168" t="s">
        <v>140</v>
      </c>
      <c r="D65" s="168"/>
      <c r="E65" s="168"/>
      <c r="F65" s="168"/>
      <c r="G65" s="168"/>
      <c r="H65" s="168"/>
      <c r="I65" s="168"/>
      <c r="J65" s="168"/>
      <c r="K65" s="168"/>
      <c r="L65" s="168"/>
    </row>
    <row r="66" spans="2:13" ht="12" customHeight="1" x14ac:dyDescent="0.2">
      <c r="B66" s="28"/>
      <c r="C66" s="29"/>
      <c r="D66" s="29"/>
      <c r="E66" s="29"/>
      <c r="F66" s="29"/>
      <c r="G66" s="29"/>
      <c r="H66" s="29"/>
      <c r="I66" s="29"/>
      <c r="J66" s="29"/>
      <c r="K66" s="29"/>
      <c r="L66" s="29"/>
    </row>
    <row r="67" spans="2:13" ht="12" customHeight="1" x14ac:dyDescent="0.2">
      <c r="G67" s="169">
        <v>2018</v>
      </c>
      <c r="H67" s="169"/>
      <c r="I67" s="169"/>
    </row>
    <row r="68" spans="2:13" ht="12" customHeight="1" thickBot="1" x14ac:dyDescent="0.25"/>
    <row r="69" spans="2:13" ht="12" customHeight="1" thickBot="1" x14ac:dyDescent="0.25">
      <c r="B69" s="166" t="s">
        <v>28</v>
      </c>
      <c r="C69" s="170" t="s">
        <v>0</v>
      </c>
      <c r="D69" s="173" t="s">
        <v>1</v>
      </c>
      <c r="E69" s="174"/>
      <c r="F69" s="175"/>
      <c r="G69" s="173" t="s">
        <v>2</v>
      </c>
      <c r="H69" s="174"/>
      <c r="I69" s="175"/>
      <c r="J69" s="173" t="s">
        <v>3</v>
      </c>
      <c r="K69" s="174"/>
      <c r="L69" s="175"/>
      <c r="M69" s="2"/>
    </row>
    <row r="70" spans="2:13" ht="12" customHeight="1" x14ac:dyDescent="0.2">
      <c r="B70" s="178"/>
      <c r="C70" s="171"/>
      <c r="D70" s="176" t="s">
        <v>4</v>
      </c>
      <c r="E70" s="164" t="s">
        <v>5</v>
      </c>
      <c r="F70" s="164" t="s">
        <v>6</v>
      </c>
      <c r="G70" s="164" t="s">
        <v>4</v>
      </c>
      <c r="H70" s="164" t="s">
        <v>5</v>
      </c>
      <c r="I70" s="164" t="s">
        <v>6</v>
      </c>
      <c r="J70" s="164" t="s">
        <v>4</v>
      </c>
      <c r="K70" s="164" t="s">
        <v>5</v>
      </c>
      <c r="L70" s="164" t="s">
        <v>6</v>
      </c>
      <c r="M70" s="2"/>
    </row>
    <row r="71" spans="2:13" ht="12" customHeight="1" thickBot="1" x14ac:dyDescent="0.25">
      <c r="B71" s="167"/>
      <c r="C71" s="172"/>
      <c r="D71" s="177"/>
      <c r="E71" s="165"/>
      <c r="F71" s="165"/>
      <c r="G71" s="165"/>
      <c r="H71" s="165"/>
      <c r="I71" s="165"/>
      <c r="J71" s="165"/>
      <c r="K71" s="165"/>
      <c r="L71" s="165"/>
      <c r="M71" s="2"/>
    </row>
    <row r="72" spans="2:13" ht="12" customHeight="1" thickBot="1" x14ac:dyDescent="0.25">
      <c r="B72" s="192" t="s">
        <v>33</v>
      </c>
      <c r="C72" s="44" t="s">
        <v>24</v>
      </c>
      <c r="D72" s="4">
        <v>19</v>
      </c>
      <c r="E72" s="4">
        <v>0</v>
      </c>
      <c r="F72" s="4">
        <v>33</v>
      </c>
      <c r="G72" s="4">
        <v>11</v>
      </c>
      <c r="H72" s="4">
        <v>0</v>
      </c>
      <c r="I72" s="4">
        <v>34</v>
      </c>
      <c r="J72" s="4">
        <v>47</v>
      </c>
      <c r="K72" s="4">
        <v>3</v>
      </c>
      <c r="L72" s="4">
        <v>4</v>
      </c>
      <c r="M72" s="2"/>
    </row>
    <row r="73" spans="2:13" ht="12" customHeight="1" thickBot="1" x14ac:dyDescent="0.25">
      <c r="B73" s="194"/>
      <c r="C73" s="44" t="s">
        <v>25</v>
      </c>
      <c r="D73" s="4">
        <v>23</v>
      </c>
      <c r="E73" s="4">
        <v>3</v>
      </c>
      <c r="F73" s="4">
        <v>33</v>
      </c>
      <c r="G73" s="4">
        <v>21</v>
      </c>
      <c r="H73" s="4">
        <v>1</v>
      </c>
      <c r="I73" s="4">
        <v>28</v>
      </c>
      <c r="J73" s="4">
        <v>37</v>
      </c>
      <c r="K73" s="4">
        <v>17</v>
      </c>
      <c r="L73" s="4">
        <v>8</v>
      </c>
      <c r="M73" s="2"/>
    </row>
    <row r="74" spans="2:13" ht="12" customHeight="1" x14ac:dyDescent="0.2">
      <c r="B74" s="37"/>
      <c r="C74" s="7" t="s">
        <v>122</v>
      </c>
      <c r="D74" s="1">
        <f>SUM(D72:D73)</f>
        <v>42</v>
      </c>
      <c r="E74" s="1">
        <f t="shared" ref="E74" si="26">SUM(E72:E73)</f>
        <v>3</v>
      </c>
      <c r="F74" s="1">
        <f t="shared" ref="F74" si="27">SUM(F72:F73)</f>
        <v>66</v>
      </c>
      <c r="G74" s="1">
        <f t="shared" ref="G74" si="28">SUM(G72:G73)</f>
        <v>32</v>
      </c>
      <c r="H74" s="1">
        <f t="shared" ref="H74" si="29">SUM(H72:H73)</f>
        <v>1</v>
      </c>
      <c r="I74" s="1">
        <f t="shared" ref="I74" si="30">SUM(I72:I73)</f>
        <v>62</v>
      </c>
      <c r="M74" s="2"/>
    </row>
    <row r="75" spans="2:13" ht="12" customHeight="1" x14ac:dyDescent="0.2">
      <c r="B75" s="37"/>
      <c r="C75" s="7" t="s">
        <v>125</v>
      </c>
      <c r="D75" s="8">
        <f>+D74/2</f>
        <v>21</v>
      </c>
      <c r="E75" s="8">
        <f t="shared" ref="E75" si="31">+E74/2</f>
        <v>1.5</v>
      </c>
      <c r="F75" s="8">
        <f t="shared" ref="F75" si="32">+F74/2</f>
        <v>33</v>
      </c>
      <c r="G75" s="8">
        <f t="shared" ref="G75" si="33">+G74/2</f>
        <v>16</v>
      </c>
      <c r="H75" s="8">
        <f t="shared" ref="H75" si="34">+H74/2</f>
        <v>0.5</v>
      </c>
      <c r="I75" s="8">
        <f t="shared" ref="I75" si="35">+I74/2</f>
        <v>31</v>
      </c>
      <c r="J75" s="8"/>
      <c r="K75" s="8"/>
      <c r="L75" s="8"/>
      <c r="M75" s="2"/>
    </row>
    <row r="76" spans="2:13" ht="12" customHeight="1" thickBot="1" x14ac:dyDescent="0.25">
      <c r="B76" s="37"/>
      <c r="C76" s="7" t="s">
        <v>123</v>
      </c>
      <c r="E76" s="8">
        <f>SUM(D75:E75)</f>
        <v>22.5</v>
      </c>
      <c r="F76" s="8">
        <f>SUM(D75:F75)</f>
        <v>55.5</v>
      </c>
      <c r="H76" s="8">
        <f>SUM(G75:H75)</f>
        <v>16.5</v>
      </c>
      <c r="I76" s="8">
        <f>SUM(G75:I75)</f>
        <v>47.5</v>
      </c>
      <c r="K76" s="8"/>
      <c r="L76" s="8"/>
      <c r="M76" s="2"/>
    </row>
    <row r="77" spans="2:13" ht="12" customHeight="1" thickBot="1" x14ac:dyDescent="0.25">
      <c r="B77" s="37"/>
      <c r="C77" s="10" t="s">
        <v>127</v>
      </c>
      <c r="D77" s="9"/>
      <c r="E77" s="9"/>
      <c r="F77" s="11">
        <f>+F75/F76</f>
        <v>0.59459459459459463</v>
      </c>
      <c r="G77" s="9"/>
      <c r="H77" s="12" t="s">
        <v>132</v>
      </c>
      <c r="I77" s="13">
        <f>+I76/F76</f>
        <v>0.85585585585585588</v>
      </c>
      <c r="J77" s="9"/>
      <c r="K77" s="9"/>
      <c r="L77" s="9"/>
      <c r="M77" s="2"/>
    </row>
    <row r="80" spans="2:13" ht="12" customHeight="1" x14ac:dyDescent="0.2">
      <c r="F80" s="11"/>
    </row>
    <row r="81" spans="2:13" ht="12" customHeight="1" x14ac:dyDescent="0.2">
      <c r="G81" s="169">
        <v>2017</v>
      </c>
      <c r="H81" s="169"/>
      <c r="I81" s="169"/>
    </row>
    <row r="82" spans="2:13" ht="12" customHeight="1" thickBot="1" x14ac:dyDescent="0.25"/>
    <row r="83" spans="2:13" ht="12" customHeight="1" thickBot="1" x14ac:dyDescent="0.25">
      <c r="B83" s="166" t="s">
        <v>28</v>
      </c>
      <c r="C83" s="170" t="s">
        <v>0</v>
      </c>
      <c r="D83" s="173" t="s">
        <v>1</v>
      </c>
      <c r="E83" s="174"/>
      <c r="F83" s="175"/>
      <c r="G83" s="173" t="s">
        <v>2</v>
      </c>
      <c r="H83" s="174"/>
      <c r="I83" s="175"/>
      <c r="J83" s="173" t="s">
        <v>3</v>
      </c>
      <c r="K83" s="174"/>
      <c r="L83" s="175"/>
      <c r="M83" s="2"/>
    </row>
    <row r="84" spans="2:13" ht="12" customHeight="1" x14ac:dyDescent="0.2">
      <c r="B84" s="178"/>
      <c r="C84" s="171"/>
      <c r="D84" s="176" t="s">
        <v>4</v>
      </c>
      <c r="E84" s="164" t="s">
        <v>5</v>
      </c>
      <c r="F84" s="164" t="s">
        <v>6</v>
      </c>
      <c r="G84" s="164" t="s">
        <v>4</v>
      </c>
      <c r="H84" s="164" t="s">
        <v>5</v>
      </c>
      <c r="I84" s="164" t="s">
        <v>6</v>
      </c>
      <c r="J84" s="164" t="s">
        <v>4</v>
      </c>
      <c r="K84" s="164" t="s">
        <v>5</v>
      </c>
      <c r="L84" s="164" t="s">
        <v>6</v>
      </c>
      <c r="M84" s="2"/>
    </row>
    <row r="85" spans="2:13" ht="12" customHeight="1" thickBot="1" x14ac:dyDescent="0.25">
      <c r="B85" s="167"/>
      <c r="C85" s="172"/>
      <c r="D85" s="177"/>
      <c r="E85" s="165"/>
      <c r="F85" s="165"/>
      <c r="G85" s="165"/>
      <c r="H85" s="165"/>
      <c r="I85" s="165"/>
      <c r="J85" s="165"/>
      <c r="K85" s="165"/>
      <c r="L85" s="165"/>
      <c r="M85" s="2"/>
    </row>
    <row r="86" spans="2:13" ht="12" customHeight="1" thickBot="1" x14ac:dyDescent="0.25">
      <c r="B86" s="192" t="s">
        <v>33</v>
      </c>
      <c r="C86" s="44" t="s">
        <v>24</v>
      </c>
      <c r="D86" s="127">
        <v>29</v>
      </c>
      <c r="E86" s="127">
        <v>0</v>
      </c>
      <c r="F86" s="127">
        <v>16</v>
      </c>
      <c r="G86" s="127">
        <v>11</v>
      </c>
      <c r="H86" s="127">
        <v>1</v>
      </c>
      <c r="I86" s="127">
        <v>13</v>
      </c>
      <c r="J86" s="127">
        <v>48</v>
      </c>
      <c r="K86" s="127">
        <v>5</v>
      </c>
      <c r="L86" s="127">
        <v>3</v>
      </c>
      <c r="M86" s="2"/>
    </row>
    <row r="87" spans="2:13" ht="12" customHeight="1" thickBot="1" x14ac:dyDescent="0.25">
      <c r="B87" s="194"/>
      <c r="C87" s="44" t="s">
        <v>25</v>
      </c>
      <c r="D87" s="123">
        <v>27</v>
      </c>
      <c r="E87" s="123">
        <v>2</v>
      </c>
      <c r="F87" s="123">
        <v>13</v>
      </c>
      <c r="G87" s="123">
        <v>18</v>
      </c>
      <c r="H87" s="123">
        <v>6</v>
      </c>
      <c r="I87" s="123">
        <v>16</v>
      </c>
      <c r="J87" s="123">
        <v>48</v>
      </c>
      <c r="K87" s="123">
        <v>24</v>
      </c>
      <c r="L87" s="123">
        <v>3</v>
      </c>
      <c r="M87" s="2"/>
    </row>
    <row r="88" spans="2:13" ht="12" customHeight="1" x14ac:dyDescent="0.2">
      <c r="C88" s="7" t="s">
        <v>122</v>
      </c>
      <c r="D88" s="1">
        <f>SUM(D86:D87)</f>
        <v>56</v>
      </c>
      <c r="E88" s="1">
        <f t="shared" ref="E88" si="36">SUM(E86:E87)</f>
        <v>2</v>
      </c>
      <c r="F88" s="1">
        <f t="shared" ref="F88" si="37">SUM(F86:F87)</f>
        <v>29</v>
      </c>
      <c r="G88" s="1">
        <f t="shared" ref="G88" si="38">SUM(G86:G87)</f>
        <v>29</v>
      </c>
      <c r="H88" s="1">
        <f t="shared" ref="H88" si="39">SUM(H86:H87)</f>
        <v>7</v>
      </c>
      <c r="I88" s="1">
        <f t="shared" ref="I88" si="40">SUM(I86:I87)</f>
        <v>29</v>
      </c>
      <c r="M88" s="2"/>
    </row>
    <row r="89" spans="2:13" ht="12" customHeight="1" x14ac:dyDescent="0.2">
      <c r="C89" s="7" t="s">
        <v>125</v>
      </c>
      <c r="D89" s="8">
        <f>+D88/2</f>
        <v>28</v>
      </c>
      <c r="E89" s="8">
        <f t="shared" ref="E89" si="41">+E88/2</f>
        <v>1</v>
      </c>
      <c r="F89" s="8">
        <f t="shared" ref="F89" si="42">+F88/2</f>
        <v>14.5</v>
      </c>
      <c r="G89" s="8">
        <f t="shared" ref="G89" si="43">+G88/2</f>
        <v>14.5</v>
      </c>
      <c r="H89" s="8">
        <f t="shared" ref="H89" si="44">+H88/2</f>
        <v>3.5</v>
      </c>
      <c r="I89" s="8">
        <f t="shared" ref="I89" si="45">+I88/2</f>
        <v>14.5</v>
      </c>
      <c r="J89" s="8"/>
      <c r="K89" s="8"/>
      <c r="L89" s="8"/>
      <c r="M89" s="2"/>
    </row>
    <row r="90" spans="2:13" ht="12" customHeight="1" x14ac:dyDescent="0.2">
      <c r="C90" s="7" t="s">
        <v>123</v>
      </c>
      <c r="E90" s="9">
        <f>SUM(D89:E89)</f>
        <v>29</v>
      </c>
      <c r="F90" s="9">
        <f>SUM(D89:F89)</f>
        <v>43.5</v>
      </c>
      <c r="H90" s="9">
        <f>SUM(G89:H89)</f>
        <v>18</v>
      </c>
      <c r="I90" s="9">
        <f>SUM(G89:I89)</f>
        <v>32.5</v>
      </c>
      <c r="K90" s="9"/>
      <c r="L90" s="9"/>
      <c r="M90" s="2"/>
    </row>
    <row r="91" spans="2:13" ht="12" customHeight="1" x14ac:dyDescent="0.2">
      <c r="C91" s="7" t="s">
        <v>126</v>
      </c>
      <c r="D91" s="11">
        <f>+D74/D88</f>
        <v>0.75</v>
      </c>
      <c r="E91" s="11">
        <f t="shared" ref="E91:L91" si="46">+E74/E88</f>
        <v>1.5</v>
      </c>
      <c r="F91" s="11">
        <f t="shared" si="46"/>
        <v>2.2758620689655173</v>
      </c>
      <c r="G91" s="11">
        <f t="shared" si="46"/>
        <v>1.103448275862069</v>
      </c>
      <c r="H91" s="11">
        <f t="shared" si="46"/>
        <v>0.14285714285714285</v>
      </c>
      <c r="I91" s="11">
        <f t="shared" si="46"/>
        <v>2.1379310344827585</v>
      </c>
      <c r="J91" s="11"/>
      <c r="K91" s="11"/>
      <c r="L91" s="11"/>
      <c r="M91" s="2"/>
    </row>
    <row r="92" spans="2:13" ht="12" customHeight="1" thickBot="1" x14ac:dyDescent="0.25">
      <c r="C92" s="10" t="s">
        <v>128</v>
      </c>
      <c r="E92" s="11">
        <f>+E76/E90</f>
        <v>0.77586206896551724</v>
      </c>
      <c r="F92" s="11">
        <f t="shared" ref="F92:L92" si="47">+F76/F90</f>
        <v>1.2758620689655173</v>
      </c>
      <c r="G92" s="11"/>
      <c r="H92" s="11">
        <f t="shared" si="47"/>
        <v>0.91666666666666663</v>
      </c>
      <c r="I92" s="11">
        <f t="shared" si="47"/>
        <v>1.4615384615384615</v>
      </c>
      <c r="J92" s="11"/>
      <c r="K92" s="11"/>
      <c r="L92" s="11"/>
    </row>
    <row r="93" spans="2:13" ht="12" customHeight="1" x14ac:dyDescent="0.2">
      <c r="C93" s="23"/>
      <c r="E93" s="11"/>
      <c r="F93" s="11"/>
      <c r="G93" s="11"/>
      <c r="H93" s="11"/>
      <c r="I93" s="11"/>
      <c r="J93" s="11"/>
      <c r="K93" s="11"/>
      <c r="L93" s="11"/>
    </row>
    <row r="94" spans="2:13" ht="12" customHeight="1" x14ac:dyDescent="0.2">
      <c r="B94" s="27" t="s">
        <v>129</v>
      </c>
      <c r="C94" s="168" t="s">
        <v>141</v>
      </c>
      <c r="D94" s="168"/>
      <c r="E94" s="168"/>
      <c r="F94" s="168"/>
      <c r="G94" s="168"/>
      <c r="H94" s="168"/>
      <c r="I94" s="168"/>
      <c r="J94" s="168"/>
      <c r="K94" s="168"/>
      <c r="L94" s="168"/>
    </row>
    <row r="95" spans="2:13" ht="12" customHeight="1" x14ac:dyDescent="0.2">
      <c r="B95" s="28" t="s">
        <v>130</v>
      </c>
      <c r="C95" s="168" t="s">
        <v>142</v>
      </c>
      <c r="D95" s="168"/>
      <c r="E95" s="168"/>
      <c r="F95" s="168"/>
      <c r="G95" s="168"/>
      <c r="H95" s="168"/>
      <c r="I95" s="168"/>
      <c r="J95" s="168"/>
      <c r="K95" s="168"/>
      <c r="L95" s="168"/>
    </row>
    <row r="96" spans="2:13" ht="12" customHeight="1" x14ac:dyDescent="0.2">
      <c r="B96" s="28" t="s">
        <v>131</v>
      </c>
      <c r="C96" s="168" t="s">
        <v>143</v>
      </c>
      <c r="D96" s="168"/>
      <c r="E96" s="168"/>
      <c r="F96" s="168"/>
      <c r="G96" s="168"/>
      <c r="H96" s="168"/>
      <c r="I96" s="168"/>
      <c r="J96" s="168"/>
      <c r="K96" s="168"/>
      <c r="L96" s="168"/>
    </row>
    <row r="98" spans="1:14" ht="12" customHeight="1" thickBot="1" x14ac:dyDescent="0.25"/>
    <row r="99" spans="1:14" ht="12" customHeight="1" x14ac:dyDescent="0.2">
      <c r="C99" s="76"/>
      <c r="D99" s="166" t="s">
        <v>1</v>
      </c>
      <c r="E99" s="166" t="s">
        <v>2</v>
      </c>
      <c r="F99" s="166" t="s">
        <v>3</v>
      </c>
      <c r="N99" s="9"/>
    </row>
    <row r="100" spans="1:14" ht="12" customHeight="1" thickBot="1" x14ac:dyDescent="0.25">
      <c r="C100" s="76"/>
      <c r="D100" s="191"/>
      <c r="E100" s="191"/>
      <c r="F100" s="191"/>
      <c r="N100" s="9"/>
    </row>
    <row r="101" spans="1:14" ht="12" customHeight="1" thickBot="1" x14ac:dyDescent="0.25">
      <c r="C101" s="30" t="s">
        <v>72</v>
      </c>
      <c r="D101" s="31">
        <v>291</v>
      </c>
      <c r="E101" s="31">
        <v>248</v>
      </c>
      <c r="F101" s="31">
        <v>141</v>
      </c>
      <c r="N101" s="9"/>
    </row>
    <row r="102" spans="1:14" ht="12" customHeight="1" thickBot="1" x14ac:dyDescent="0.25">
      <c r="C102" s="30" t="s">
        <v>217</v>
      </c>
      <c r="D102" s="33">
        <v>372</v>
      </c>
      <c r="E102" s="31">
        <v>320</v>
      </c>
      <c r="F102" s="31">
        <v>194</v>
      </c>
      <c r="N102" s="9"/>
    </row>
    <row r="103" spans="1:14" ht="12" customHeight="1" thickBot="1" x14ac:dyDescent="0.25">
      <c r="C103" s="34" t="s">
        <v>186</v>
      </c>
      <c r="D103" s="86">
        <v>326</v>
      </c>
      <c r="E103" s="87">
        <v>279</v>
      </c>
      <c r="F103" s="88">
        <v>188</v>
      </c>
    </row>
    <row r="104" spans="1:14" ht="12" customHeight="1" x14ac:dyDescent="0.2">
      <c r="D104" s="11">
        <f>+D102/D103</f>
        <v>1.1411042944785277</v>
      </c>
      <c r="E104" s="11">
        <f t="shared" ref="E104:F104" si="48">+E102/E103</f>
        <v>1.1469534050179211</v>
      </c>
      <c r="F104" s="11">
        <f t="shared" si="48"/>
        <v>1.0319148936170213</v>
      </c>
    </row>
    <row r="106" spans="1:14" ht="12" customHeight="1" x14ac:dyDescent="0.2">
      <c r="A106" s="27" t="s">
        <v>181</v>
      </c>
      <c r="B106" s="188" t="s">
        <v>255</v>
      </c>
      <c r="C106" s="188"/>
      <c r="D106" s="188"/>
      <c r="E106" s="188"/>
      <c r="F106" s="188"/>
      <c r="G106" s="188"/>
      <c r="H106" s="188"/>
      <c r="I106" s="188"/>
      <c r="J106" s="188"/>
      <c r="K106" s="188"/>
    </row>
    <row r="108" spans="1:14" ht="12" customHeight="1" x14ac:dyDescent="0.2">
      <c r="C108" s="91" t="s">
        <v>74</v>
      </c>
      <c r="D108" s="92" t="s">
        <v>75</v>
      </c>
      <c r="E108" s="92" t="s">
        <v>76</v>
      </c>
      <c r="F108" s="93" t="s">
        <v>77</v>
      </c>
    </row>
    <row r="109" spans="1:14" ht="12" customHeight="1" x14ac:dyDescent="0.2">
      <c r="C109" s="94" t="s">
        <v>79</v>
      </c>
      <c r="D109" s="95">
        <v>144</v>
      </c>
      <c r="E109" s="95">
        <v>107</v>
      </c>
      <c r="F109" s="95">
        <v>74</v>
      </c>
    </row>
    <row r="110" spans="1:14" ht="12" customHeight="1" x14ac:dyDescent="0.2">
      <c r="C110" s="94" t="s">
        <v>82</v>
      </c>
      <c r="D110" s="95">
        <v>314</v>
      </c>
      <c r="E110" s="95">
        <v>241</v>
      </c>
      <c r="F110" s="95">
        <v>260</v>
      </c>
    </row>
    <row r="111" spans="1:14" ht="12" customHeight="1" x14ac:dyDescent="0.2">
      <c r="C111" s="94" t="s">
        <v>83</v>
      </c>
      <c r="D111" s="95">
        <v>315</v>
      </c>
      <c r="E111" s="95">
        <v>294</v>
      </c>
      <c r="F111" s="95">
        <v>343</v>
      </c>
    </row>
    <row r="112" spans="1:14" ht="12" customHeight="1" x14ac:dyDescent="0.2">
      <c r="C112" s="94" t="s">
        <v>84</v>
      </c>
      <c r="D112" s="95">
        <v>205</v>
      </c>
      <c r="E112" s="95">
        <v>191</v>
      </c>
      <c r="F112" s="95">
        <v>71</v>
      </c>
    </row>
    <row r="113" spans="3:6" ht="12" customHeight="1" x14ac:dyDescent="0.2">
      <c r="C113" s="94" t="s">
        <v>86</v>
      </c>
      <c r="D113" s="95">
        <v>300</v>
      </c>
      <c r="E113" s="95">
        <v>219</v>
      </c>
      <c r="F113" s="95">
        <v>145</v>
      </c>
    </row>
    <row r="114" spans="3:6" ht="12" customHeight="1" x14ac:dyDescent="0.2">
      <c r="C114" s="94" t="s">
        <v>87</v>
      </c>
      <c r="D114" s="95">
        <v>203</v>
      </c>
      <c r="E114" s="95">
        <v>189</v>
      </c>
      <c r="F114" s="95">
        <v>155</v>
      </c>
    </row>
    <row r="115" spans="3:6" ht="12" customHeight="1" x14ac:dyDescent="0.2">
      <c r="C115" s="94" t="s">
        <v>88</v>
      </c>
      <c r="D115" s="95">
        <v>181</v>
      </c>
      <c r="E115" s="95">
        <v>147</v>
      </c>
      <c r="F115" s="95">
        <v>78</v>
      </c>
    </row>
    <row r="116" spans="3:6" ht="12" customHeight="1" x14ac:dyDescent="0.2">
      <c r="C116" s="94" t="s">
        <v>89</v>
      </c>
      <c r="D116" s="95">
        <v>350</v>
      </c>
      <c r="E116" s="95">
        <v>294</v>
      </c>
      <c r="F116" s="95">
        <v>93</v>
      </c>
    </row>
    <row r="117" spans="3:6" ht="12" customHeight="1" x14ac:dyDescent="0.2">
      <c r="C117" s="94" t="s">
        <v>90</v>
      </c>
      <c r="D117" s="95">
        <v>548</v>
      </c>
      <c r="E117" s="95">
        <v>565</v>
      </c>
      <c r="F117" s="95">
        <v>140</v>
      </c>
    </row>
    <row r="118" spans="3:6" ht="12" customHeight="1" x14ac:dyDescent="0.2">
      <c r="C118" s="94" t="s">
        <v>215</v>
      </c>
      <c r="D118" s="95">
        <v>267</v>
      </c>
      <c r="E118" s="95">
        <v>158</v>
      </c>
      <c r="F118" s="95">
        <v>267</v>
      </c>
    </row>
    <row r="119" spans="3:6" ht="12" customHeight="1" x14ac:dyDescent="0.2">
      <c r="C119" s="94" t="s">
        <v>93</v>
      </c>
      <c r="D119" s="95">
        <v>251</v>
      </c>
      <c r="E119" s="95">
        <v>218</v>
      </c>
      <c r="F119" s="95">
        <v>85</v>
      </c>
    </row>
    <row r="120" spans="3:6" ht="12" customHeight="1" x14ac:dyDescent="0.2">
      <c r="C120" s="94" t="s">
        <v>94</v>
      </c>
      <c r="D120" s="95">
        <v>500</v>
      </c>
      <c r="E120" s="95">
        <v>430</v>
      </c>
      <c r="F120" s="95">
        <v>240</v>
      </c>
    </row>
    <row r="121" spans="3:6" ht="12" customHeight="1" x14ac:dyDescent="0.2">
      <c r="C121" s="94" t="s">
        <v>95</v>
      </c>
      <c r="D121" s="95">
        <v>248</v>
      </c>
      <c r="E121" s="95">
        <v>240</v>
      </c>
      <c r="F121" s="95">
        <v>272</v>
      </c>
    </row>
    <row r="122" spans="3:6" ht="12" customHeight="1" x14ac:dyDescent="0.2">
      <c r="C122" s="94" t="s">
        <v>96</v>
      </c>
      <c r="D122" s="95">
        <v>417</v>
      </c>
      <c r="E122" s="95">
        <v>327</v>
      </c>
      <c r="F122" s="95">
        <v>144</v>
      </c>
    </row>
    <row r="123" spans="3:6" ht="12" customHeight="1" x14ac:dyDescent="0.2">
      <c r="C123" s="94" t="s">
        <v>100</v>
      </c>
      <c r="D123" s="95">
        <v>177</v>
      </c>
      <c r="E123" s="95">
        <v>135</v>
      </c>
      <c r="F123" s="95">
        <v>133</v>
      </c>
    </row>
    <row r="124" spans="3:6" ht="12" customHeight="1" x14ac:dyDescent="0.2">
      <c r="C124" s="94" t="s">
        <v>101</v>
      </c>
      <c r="D124" s="95">
        <v>372</v>
      </c>
      <c r="E124" s="95">
        <v>320</v>
      </c>
      <c r="F124" s="95">
        <v>194</v>
      </c>
    </row>
    <row r="125" spans="3:6" ht="12" customHeight="1" x14ac:dyDescent="0.2">
      <c r="C125" s="94" t="s">
        <v>103</v>
      </c>
      <c r="D125" s="95">
        <v>276</v>
      </c>
      <c r="E125" s="95">
        <v>265</v>
      </c>
      <c r="F125" s="95">
        <v>163</v>
      </c>
    </row>
    <row r="126" spans="3:6" ht="12" customHeight="1" x14ac:dyDescent="0.2">
      <c r="C126" s="94" t="s">
        <v>104</v>
      </c>
      <c r="D126" s="95">
        <v>498</v>
      </c>
      <c r="E126" s="95">
        <v>420</v>
      </c>
      <c r="F126" s="95">
        <v>363</v>
      </c>
    </row>
    <row r="127" spans="3:6" ht="12" customHeight="1" x14ac:dyDescent="0.2">
      <c r="C127" s="94" t="s">
        <v>105</v>
      </c>
      <c r="D127" s="95">
        <v>365</v>
      </c>
      <c r="E127" s="95">
        <v>272</v>
      </c>
      <c r="F127" s="95">
        <v>150</v>
      </c>
    </row>
    <row r="128" spans="3:6" ht="12" customHeight="1" x14ac:dyDescent="0.2">
      <c r="C128" s="94" t="s">
        <v>106</v>
      </c>
      <c r="D128" s="95">
        <v>530</v>
      </c>
      <c r="E128" s="95">
        <v>501</v>
      </c>
      <c r="F128" s="95">
        <v>176</v>
      </c>
    </row>
    <row r="129" spans="2:6" ht="12" customHeight="1" x14ac:dyDescent="0.2">
      <c r="C129" s="94" t="s">
        <v>107</v>
      </c>
      <c r="D129" s="95">
        <v>371</v>
      </c>
      <c r="E129" s="95">
        <v>287</v>
      </c>
      <c r="F129" s="95">
        <v>140</v>
      </c>
    </row>
    <row r="130" spans="2:6" ht="12" customHeight="1" x14ac:dyDescent="0.2">
      <c r="C130" s="94" t="s">
        <v>108</v>
      </c>
      <c r="D130" s="97" t="s">
        <v>216</v>
      </c>
      <c r="E130" s="95">
        <v>310</v>
      </c>
      <c r="F130" s="95">
        <v>441</v>
      </c>
    </row>
    <row r="131" spans="2:6" ht="12" customHeight="1" x14ac:dyDescent="0.2">
      <c r="C131" s="94" t="s">
        <v>109</v>
      </c>
      <c r="D131" s="95">
        <v>459</v>
      </c>
      <c r="E131" s="95">
        <v>379</v>
      </c>
      <c r="F131" s="95">
        <v>370</v>
      </c>
    </row>
    <row r="132" spans="2:6" ht="12" customHeight="1" x14ac:dyDescent="0.2">
      <c r="C132" s="94" t="s">
        <v>111</v>
      </c>
      <c r="D132" s="95">
        <v>192</v>
      </c>
      <c r="E132" s="95">
        <v>220</v>
      </c>
      <c r="F132" s="95">
        <v>138</v>
      </c>
    </row>
    <row r="133" spans="2:6" ht="12" customHeight="1" x14ac:dyDescent="0.2">
      <c r="C133" s="94" t="s">
        <v>113</v>
      </c>
      <c r="D133" s="95">
        <v>380</v>
      </c>
      <c r="E133" s="95">
        <v>311</v>
      </c>
      <c r="F133" s="95">
        <v>217</v>
      </c>
    </row>
    <row r="134" spans="2:6" ht="12" customHeight="1" x14ac:dyDescent="0.2">
      <c r="C134" s="94" t="s">
        <v>114</v>
      </c>
      <c r="D134" s="95">
        <v>373</v>
      </c>
      <c r="E134" s="95">
        <v>299</v>
      </c>
      <c r="F134" s="95">
        <v>229</v>
      </c>
    </row>
    <row r="135" spans="2:6" ht="12" customHeight="1" x14ac:dyDescent="0.2">
      <c r="C135" s="96" t="s">
        <v>115</v>
      </c>
      <c r="D135" s="95">
        <v>270</v>
      </c>
      <c r="E135" s="95">
        <v>218</v>
      </c>
      <c r="F135" s="95">
        <v>69</v>
      </c>
    </row>
    <row r="136" spans="2:6" ht="12" customHeight="1" x14ac:dyDescent="0.2">
      <c r="C136" s="94" t="s">
        <v>210</v>
      </c>
      <c r="D136" s="95">
        <v>243</v>
      </c>
      <c r="E136" s="95">
        <v>209</v>
      </c>
      <c r="F136" s="95">
        <v>108</v>
      </c>
    </row>
    <row r="140" spans="2:6" ht="12" customHeight="1" x14ac:dyDescent="0.2">
      <c r="B140" s="1" t="s">
        <v>218</v>
      </c>
    </row>
  </sheetData>
  <mergeCells count="108">
    <mergeCell ref="G21:G22"/>
    <mergeCell ref="H21:H22"/>
    <mergeCell ref="H53:H54"/>
    <mergeCell ref="I41:I42"/>
    <mergeCell ref="C64:L64"/>
    <mergeCell ref="E41:E42"/>
    <mergeCell ref="C65:L65"/>
    <mergeCell ref="F41:F42"/>
    <mergeCell ref="C94:L94"/>
    <mergeCell ref="J83:L83"/>
    <mergeCell ref="G70:G71"/>
    <mergeCell ref="H70:H71"/>
    <mergeCell ref="J84:J85"/>
    <mergeCell ref="K84:K85"/>
    <mergeCell ref="L84:L85"/>
    <mergeCell ref="L41:L42"/>
    <mergeCell ref="J41:J42"/>
    <mergeCell ref="C95:L95"/>
    <mergeCell ref="C96:L96"/>
    <mergeCell ref="G2:I2"/>
    <mergeCell ref="C34:L34"/>
    <mergeCell ref="C35:L35"/>
    <mergeCell ref="C63:L63"/>
    <mergeCell ref="J40:L40"/>
    <mergeCell ref="K41:K42"/>
    <mergeCell ref="J52:L52"/>
    <mergeCell ref="J53:J54"/>
    <mergeCell ref="K53:K54"/>
    <mergeCell ref="L53:L54"/>
    <mergeCell ref="G18:I18"/>
    <mergeCell ref="I21:I22"/>
    <mergeCell ref="J20:L20"/>
    <mergeCell ref="D21:D22"/>
    <mergeCell ref="E21:E22"/>
    <mergeCell ref="F21:F22"/>
    <mergeCell ref="G41:G42"/>
    <mergeCell ref="H41:H42"/>
    <mergeCell ref="J21:J22"/>
    <mergeCell ref="K21:K22"/>
    <mergeCell ref="L21:L22"/>
    <mergeCell ref="B72:B73"/>
    <mergeCell ref="B83:B85"/>
    <mergeCell ref="C83:C85"/>
    <mergeCell ref="D83:F83"/>
    <mergeCell ref="G83:I83"/>
    <mergeCell ref="D84:D85"/>
    <mergeCell ref="E84:E85"/>
    <mergeCell ref="F84:F85"/>
    <mergeCell ref="G84:G85"/>
    <mergeCell ref="H84:H85"/>
    <mergeCell ref="I84:I85"/>
    <mergeCell ref="B43:B44"/>
    <mergeCell ref="J70:J71"/>
    <mergeCell ref="K70:K71"/>
    <mergeCell ref="L70:L71"/>
    <mergeCell ref="G67:I67"/>
    <mergeCell ref="B69:B71"/>
    <mergeCell ref="C69:C71"/>
    <mergeCell ref="D69:F69"/>
    <mergeCell ref="G69:I69"/>
    <mergeCell ref="J69:L69"/>
    <mergeCell ref="D70:D71"/>
    <mergeCell ref="E70:E71"/>
    <mergeCell ref="I70:I71"/>
    <mergeCell ref="F70:F71"/>
    <mergeCell ref="D53:D54"/>
    <mergeCell ref="E53:E54"/>
    <mergeCell ref="F53:F54"/>
    <mergeCell ref="G53:G54"/>
    <mergeCell ref="I53:I54"/>
    <mergeCell ref="D99:D100"/>
    <mergeCell ref="E99:E100"/>
    <mergeCell ref="F99:F100"/>
    <mergeCell ref="B106:K106"/>
    <mergeCell ref="G50:I50"/>
    <mergeCell ref="B7:B11"/>
    <mergeCell ref="B20:B22"/>
    <mergeCell ref="C20:C22"/>
    <mergeCell ref="D20:F20"/>
    <mergeCell ref="G20:I20"/>
    <mergeCell ref="B23:B27"/>
    <mergeCell ref="G38:I38"/>
    <mergeCell ref="B52:B54"/>
    <mergeCell ref="C52:C54"/>
    <mergeCell ref="D52:F52"/>
    <mergeCell ref="G52:I52"/>
    <mergeCell ref="B40:B42"/>
    <mergeCell ref="C40:C42"/>
    <mergeCell ref="D40:F40"/>
    <mergeCell ref="G40:I40"/>
    <mergeCell ref="D41:D42"/>
    <mergeCell ref="B55:B56"/>
    <mergeCell ref="B86:B87"/>
    <mergeCell ref="G81:I81"/>
    <mergeCell ref="B4:B6"/>
    <mergeCell ref="C4:C6"/>
    <mergeCell ref="D4:F4"/>
    <mergeCell ref="G4:I4"/>
    <mergeCell ref="H5:H6"/>
    <mergeCell ref="I5:I6"/>
    <mergeCell ref="J4:L4"/>
    <mergeCell ref="D5:D6"/>
    <mergeCell ref="E5:E6"/>
    <mergeCell ref="F5:F6"/>
    <mergeCell ref="G5:G6"/>
    <mergeCell ref="J5:J6"/>
    <mergeCell ref="K5:K6"/>
    <mergeCell ref="L5:L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5"/>
  <sheetViews>
    <sheetView zoomScaleNormal="100" workbookViewId="0">
      <selection activeCell="A45" sqref="A45:XFD45"/>
    </sheetView>
  </sheetViews>
  <sheetFormatPr baseColWidth="10" defaultColWidth="11.5703125" defaultRowHeight="12" customHeight="1" x14ac:dyDescent="0.2"/>
  <cols>
    <col min="1" max="2" width="11.5703125" style="1"/>
    <col min="3" max="3" width="21.28515625"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44" t="s">
        <v>24</v>
      </c>
      <c r="D7" s="120">
        <v>283</v>
      </c>
      <c r="E7" s="4">
        <v>0</v>
      </c>
      <c r="F7" s="4">
        <v>10</v>
      </c>
      <c r="G7" s="4">
        <v>128</v>
      </c>
      <c r="H7" s="4">
        <v>1</v>
      </c>
      <c r="I7" s="4">
        <v>7</v>
      </c>
      <c r="J7" s="4">
        <v>452</v>
      </c>
      <c r="K7" s="4">
        <v>11</v>
      </c>
      <c r="L7" s="4">
        <v>3</v>
      </c>
      <c r="M7" s="2"/>
    </row>
    <row r="8" spans="2:13" ht="12" customHeight="1" thickBot="1" x14ac:dyDescent="0.25">
      <c r="B8" s="193"/>
      <c r="C8" s="44" t="s">
        <v>25</v>
      </c>
      <c r="D8" s="4">
        <v>231</v>
      </c>
      <c r="E8" s="4">
        <v>0</v>
      </c>
      <c r="F8" s="4">
        <v>55</v>
      </c>
      <c r="G8" s="4">
        <v>143</v>
      </c>
      <c r="H8" s="4">
        <v>0</v>
      </c>
      <c r="I8" s="4">
        <v>52</v>
      </c>
      <c r="J8" s="4">
        <v>440</v>
      </c>
      <c r="K8" s="4">
        <v>5</v>
      </c>
      <c r="L8" s="4">
        <v>9</v>
      </c>
      <c r="M8" s="2"/>
    </row>
    <row r="9" spans="2:13" ht="12" customHeight="1" thickBot="1" x14ac:dyDescent="0.25">
      <c r="B9" s="193"/>
      <c r="C9" s="44" t="s">
        <v>26</v>
      </c>
      <c r="D9" s="4">
        <v>213</v>
      </c>
      <c r="E9" s="4">
        <v>0</v>
      </c>
      <c r="F9" s="4">
        <v>57</v>
      </c>
      <c r="G9" s="4">
        <v>150</v>
      </c>
      <c r="H9" s="4">
        <v>2</v>
      </c>
      <c r="I9" s="4">
        <v>54</v>
      </c>
      <c r="J9" s="4">
        <v>529</v>
      </c>
      <c r="K9" s="120">
        <v>55</v>
      </c>
      <c r="L9" s="4">
        <v>10</v>
      </c>
      <c r="M9" s="2"/>
    </row>
    <row r="10" spans="2:13" ht="12" customHeight="1" thickBot="1" x14ac:dyDescent="0.25">
      <c r="B10" s="193"/>
      <c r="C10" s="44" t="s">
        <v>27</v>
      </c>
      <c r="D10" s="4">
        <v>227</v>
      </c>
      <c r="E10" s="4">
        <v>0</v>
      </c>
      <c r="F10" s="4">
        <v>53</v>
      </c>
      <c r="G10" s="4">
        <v>130</v>
      </c>
      <c r="H10" s="4">
        <v>9</v>
      </c>
      <c r="I10" s="4">
        <v>51</v>
      </c>
      <c r="J10" s="4">
        <v>703</v>
      </c>
      <c r="K10" s="4">
        <v>18</v>
      </c>
      <c r="L10" s="4">
        <v>5</v>
      </c>
      <c r="M10" s="2"/>
    </row>
    <row r="11" spans="2:13" ht="12" customHeight="1" thickBot="1" x14ac:dyDescent="0.25">
      <c r="B11" s="193"/>
      <c r="C11" s="44" t="s">
        <v>31</v>
      </c>
      <c r="D11" s="4">
        <v>218</v>
      </c>
      <c r="E11" s="4">
        <v>0</v>
      </c>
      <c r="F11" s="4">
        <v>56</v>
      </c>
      <c r="G11" s="4">
        <v>94</v>
      </c>
      <c r="H11" s="4">
        <v>11</v>
      </c>
      <c r="I11" s="4">
        <v>55</v>
      </c>
      <c r="J11" s="4">
        <v>590</v>
      </c>
      <c r="K11" s="120">
        <v>54</v>
      </c>
      <c r="L11" s="4">
        <v>8</v>
      </c>
      <c r="M11" s="2"/>
    </row>
    <row r="12" spans="2:13" ht="12" customHeight="1" thickBot="1" x14ac:dyDescent="0.25">
      <c r="B12" s="193"/>
      <c r="C12" s="44" t="s">
        <v>34</v>
      </c>
      <c r="D12" s="4">
        <v>209</v>
      </c>
      <c r="E12" s="4">
        <v>0</v>
      </c>
      <c r="F12" s="4">
        <v>50</v>
      </c>
      <c r="G12" s="4">
        <v>177</v>
      </c>
      <c r="H12" s="4">
        <v>0</v>
      </c>
      <c r="I12" s="4">
        <v>52</v>
      </c>
      <c r="J12" s="4">
        <v>248</v>
      </c>
      <c r="K12" s="4">
        <v>6</v>
      </c>
      <c r="L12" s="4">
        <v>5</v>
      </c>
      <c r="M12" s="2"/>
    </row>
    <row r="13" spans="2:13" ht="12" customHeight="1" thickBot="1" x14ac:dyDescent="0.25">
      <c r="B13" s="193"/>
      <c r="C13" s="44" t="s">
        <v>38</v>
      </c>
      <c r="D13" s="4">
        <v>203</v>
      </c>
      <c r="E13" s="4">
        <v>0</v>
      </c>
      <c r="F13" s="4">
        <v>57</v>
      </c>
      <c r="G13" s="4">
        <v>151</v>
      </c>
      <c r="H13" s="4">
        <v>0</v>
      </c>
      <c r="I13" s="4">
        <v>49</v>
      </c>
      <c r="J13" s="4">
        <v>333</v>
      </c>
      <c r="K13" s="4">
        <v>2</v>
      </c>
      <c r="L13" s="4">
        <v>5</v>
      </c>
      <c r="M13" s="2"/>
    </row>
    <row r="14" spans="2:13" ht="12" customHeight="1" thickBot="1" x14ac:dyDescent="0.25">
      <c r="B14" s="193"/>
      <c r="C14" s="44" t="s">
        <v>39</v>
      </c>
      <c r="D14" s="4">
        <v>189</v>
      </c>
      <c r="E14" s="4">
        <v>0</v>
      </c>
      <c r="F14" s="4">
        <v>56</v>
      </c>
      <c r="G14" s="4">
        <v>109</v>
      </c>
      <c r="H14" s="4">
        <v>6</v>
      </c>
      <c r="I14" s="4">
        <v>55</v>
      </c>
      <c r="J14" s="4">
        <v>553</v>
      </c>
      <c r="K14" s="4">
        <v>13</v>
      </c>
      <c r="L14" s="4">
        <v>3</v>
      </c>
      <c r="M14" s="2"/>
    </row>
    <row r="15" spans="2:13" ht="12" customHeight="1" thickBot="1" x14ac:dyDescent="0.25">
      <c r="B15" s="193"/>
      <c r="C15" s="44" t="s">
        <v>35</v>
      </c>
      <c r="D15" s="4">
        <v>232</v>
      </c>
      <c r="E15" s="4">
        <v>0</v>
      </c>
      <c r="F15" s="4">
        <v>49</v>
      </c>
      <c r="G15" s="4">
        <v>127</v>
      </c>
      <c r="H15" s="4">
        <v>7</v>
      </c>
      <c r="I15" s="4">
        <v>49</v>
      </c>
      <c r="J15" s="4">
        <v>447</v>
      </c>
      <c r="K15" s="120">
        <v>92</v>
      </c>
      <c r="L15" s="4">
        <v>13</v>
      </c>
      <c r="M15" s="2"/>
    </row>
    <row r="16" spans="2:13" ht="12" customHeight="1" thickBot="1" x14ac:dyDescent="0.25">
      <c r="B16" s="194"/>
      <c r="C16" s="44" t="s">
        <v>40</v>
      </c>
      <c r="D16" s="4">
        <v>200</v>
      </c>
      <c r="E16" s="4">
        <v>0</v>
      </c>
      <c r="F16" s="4">
        <v>52</v>
      </c>
      <c r="G16" s="4">
        <v>118</v>
      </c>
      <c r="H16" s="4">
        <v>0</v>
      </c>
      <c r="I16" s="4">
        <v>50</v>
      </c>
      <c r="J16" s="4">
        <v>663</v>
      </c>
      <c r="K16" s="4">
        <v>0</v>
      </c>
      <c r="L16" s="4">
        <v>7</v>
      </c>
      <c r="M16" s="2"/>
    </row>
    <row r="17" spans="2:13" ht="12" customHeight="1" x14ac:dyDescent="0.2">
      <c r="C17" s="7" t="s">
        <v>122</v>
      </c>
      <c r="D17" s="1">
        <f>SUM(D7:D16)</f>
        <v>2205</v>
      </c>
      <c r="E17" s="1">
        <f t="shared" ref="E17:I17" si="0">SUM(E7:E16)</f>
        <v>0</v>
      </c>
      <c r="F17" s="1">
        <f t="shared" si="0"/>
        <v>495</v>
      </c>
      <c r="G17" s="1">
        <f t="shared" si="0"/>
        <v>1327</v>
      </c>
      <c r="H17" s="1">
        <f t="shared" si="0"/>
        <v>36</v>
      </c>
      <c r="I17" s="1">
        <f t="shared" si="0"/>
        <v>474</v>
      </c>
    </row>
    <row r="18" spans="2:13" ht="12" customHeight="1" x14ac:dyDescent="0.2">
      <c r="C18" s="7" t="s">
        <v>125</v>
      </c>
      <c r="D18" s="8">
        <f>+D17/10</f>
        <v>220.5</v>
      </c>
      <c r="E18" s="8">
        <f t="shared" ref="E18:I18" si="1">+E17/10</f>
        <v>0</v>
      </c>
      <c r="F18" s="8">
        <f t="shared" si="1"/>
        <v>49.5</v>
      </c>
      <c r="G18" s="8">
        <f t="shared" si="1"/>
        <v>132.69999999999999</v>
      </c>
      <c r="H18" s="8">
        <f t="shared" si="1"/>
        <v>3.6</v>
      </c>
      <c r="I18" s="8">
        <f t="shared" si="1"/>
        <v>47.4</v>
      </c>
      <c r="J18" s="8"/>
      <c r="K18" s="8"/>
      <c r="L18" s="8"/>
    </row>
    <row r="19" spans="2:13" ht="12" customHeight="1" thickBot="1" x14ac:dyDescent="0.25">
      <c r="C19" s="7" t="s">
        <v>123</v>
      </c>
      <c r="E19" s="8">
        <f>SUM(D18:E18)</f>
        <v>220.5</v>
      </c>
      <c r="F19" s="8">
        <f>SUM(D18:F18)</f>
        <v>270</v>
      </c>
      <c r="H19" s="8">
        <f>SUM(G18:H18)</f>
        <v>136.29999999999998</v>
      </c>
      <c r="I19" s="8">
        <f>SUM(G18:I18)</f>
        <v>183.7</v>
      </c>
      <c r="K19" s="8"/>
      <c r="L19" s="8"/>
    </row>
    <row r="20" spans="2:13" ht="12" customHeight="1" thickBot="1" x14ac:dyDescent="0.25">
      <c r="C20" s="10" t="s">
        <v>127</v>
      </c>
      <c r="D20" s="9"/>
      <c r="E20" s="9"/>
      <c r="F20" s="11">
        <f>+F18/F19</f>
        <v>0.18333333333333332</v>
      </c>
      <c r="G20" s="9"/>
      <c r="H20" s="12" t="s">
        <v>132</v>
      </c>
      <c r="I20" s="13">
        <f>+I19/F19</f>
        <v>0.68037037037037029</v>
      </c>
      <c r="J20" s="9"/>
      <c r="K20" s="9"/>
      <c r="L20" s="9"/>
    </row>
    <row r="21" spans="2:13" ht="12" customHeight="1" x14ac:dyDescent="0.2">
      <c r="C21" s="23"/>
      <c r="D21" s="9"/>
      <c r="E21" s="9"/>
      <c r="F21" s="11"/>
      <c r="J21" s="9"/>
      <c r="K21" s="9"/>
      <c r="L21" s="9"/>
    </row>
    <row r="22" spans="2:13" ht="12" customHeight="1" x14ac:dyDescent="0.2">
      <c r="C22" s="23"/>
      <c r="D22" s="9"/>
      <c r="E22" s="9"/>
      <c r="F22" s="11"/>
      <c r="G22" s="169">
        <v>2018</v>
      </c>
      <c r="H22" s="169"/>
      <c r="I22" s="169"/>
      <c r="J22" s="9"/>
      <c r="K22" s="9"/>
      <c r="L22" s="9"/>
    </row>
    <row r="23" spans="2:13" ht="12" customHeight="1" thickBot="1" x14ac:dyDescent="0.25"/>
    <row r="24" spans="2:13" ht="12" customHeight="1" thickBot="1" x14ac:dyDescent="0.25">
      <c r="B24" s="166" t="s">
        <v>28</v>
      </c>
      <c r="C24" s="170" t="s">
        <v>0</v>
      </c>
      <c r="D24" s="173" t="s">
        <v>1</v>
      </c>
      <c r="E24" s="174"/>
      <c r="F24" s="175"/>
      <c r="G24" s="173" t="s">
        <v>2</v>
      </c>
      <c r="H24" s="174"/>
      <c r="I24" s="175"/>
      <c r="J24" s="173" t="s">
        <v>3</v>
      </c>
      <c r="K24" s="174"/>
      <c r="L24" s="175"/>
      <c r="M24" s="2"/>
    </row>
    <row r="25" spans="2:13" ht="12" customHeight="1" x14ac:dyDescent="0.2">
      <c r="B25" s="178"/>
      <c r="C25" s="171"/>
      <c r="D25" s="176" t="s">
        <v>4</v>
      </c>
      <c r="E25" s="164" t="s">
        <v>5</v>
      </c>
      <c r="F25" s="164" t="s">
        <v>6</v>
      </c>
      <c r="G25" s="164" t="s">
        <v>4</v>
      </c>
      <c r="H25" s="164" t="s">
        <v>5</v>
      </c>
      <c r="I25" s="164" t="s">
        <v>6</v>
      </c>
      <c r="J25" s="164" t="s">
        <v>4</v>
      </c>
      <c r="K25" s="164" t="s">
        <v>5</v>
      </c>
      <c r="L25" s="164" t="s">
        <v>6</v>
      </c>
      <c r="M25" s="2"/>
    </row>
    <row r="26" spans="2:13" ht="12" customHeight="1" thickBot="1" x14ac:dyDescent="0.25">
      <c r="B26" s="167"/>
      <c r="C26" s="172"/>
      <c r="D26" s="177"/>
      <c r="E26" s="165"/>
      <c r="F26" s="165"/>
      <c r="G26" s="165"/>
      <c r="H26" s="165"/>
      <c r="I26" s="165"/>
      <c r="J26" s="165"/>
      <c r="K26" s="165"/>
      <c r="L26" s="165"/>
      <c r="M26" s="2"/>
    </row>
    <row r="27" spans="2:13" ht="12" customHeight="1" thickBot="1" x14ac:dyDescent="0.25">
      <c r="B27" s="192" t="s">
        <v>29</v>
      </c>
      <c r="C27" s="44" t="s">
        <v>24</v>
      </c>
      <c r="D27" s="127">
        <v>175</v>
      </c>
      <c r="E27" s="127">
        <v>0</v>
      </c>
      <c r="F27" s="127">
        <v>0</v>
      </c>
      <c r="G27" s="127">
        <v>111</v>
      </c>
      <c r="H27" s="127">
        <v>4</v>
      </c>
      <c r="I27" s="127">
        <v>0</v>
      </c>
      <c r="J27" s="127">
        <v>365</v>
      </c>
      <c r="K27" s="127">
        <v>20</v>
      </c>
      <c r="L27" s="127">
        <v>0</v>
      </c>
      <c r="M27" s="2"/>
    </row>
    <row r="28" spans="2:13" ht="12" customHeight="1" thickBot="1" x14ac:dyDescent="0.25">
      <c r="B28" s="193"/>
      <c r="C28" s="44" t="s">
        <v>25</v>
      </c>
      <c r="D28" s="123">
        <v>175</v>
      </c>
      <c r="E28" s="123">
        <v>0</v>
      </c>
      <c r="F28" s="123">
        <v>64</v>
      </c>
      <c r="G28" s="123">
        <v>71</v>
      </c>
      <c r="H28" s="123">
        <v>2</v>
      </c>
      <c r="I28" s="123">
        <v>60</v>
      </c>
      <c r="J28" s="123">
        <v>455</v>
      </c>
      <c r="K28" s="123">
        <v>5</v>
      </c>
      <c r="L28" s="123">
        <v>4</v>
      </c>
      <c r="M28" s="2"/>
    </row>
    <row r="29" spans="2:13" ht="12" customHeight="1" thickBot="1" x14ac:dyDescent="0.25">
      <c r="B29" s="193"/>
      <c r="C29" s="44" t="s">
        <v>26</v>
      </c>
      <c r="D29" s="123">
        <v>175</v>
      </c>
      <c r="E29" s="123">
        <v>0</v>
      </c>
      <c r="F29" s="123">
        <v>49</v>
      </c>
      <c r="G29" s="123">
        <v>66</v>
      </c>
      <c r="H29" s="123">
        <v>22</v>
      </c>
      <c r="I29" s="123">
        <v>51</v>
      </c>
      <c r="J29" s="123">
        <v>443</v>
      </c>
      <c r="K29" s="123">
        <v>102</v>
      </c>
      <c r="L29" s="123">
        <v>3</v>
      </c>
      <c r="M29" s="2"/>
    </row>
    <row r="30" spans="2:13" ht="12" customHeight="1" thickBot="1" x14ac:dyDescent="0.25">
      <c r="B30" s="193"/>
      <c r="C30" s="44" t="s">
        <v>27</v>
      </c>
      <c r="D30" s="123">
        <v>171</v>
      </c>
      <c r="E30" s="123">
        <v>0</v>
      </c>
      <c r="F30" s="123">
        <v>51</v>
      </c>
      <c r="G30" s="123">
        <v>69</v>
      </c>
      <c r="H30" s="123">
        <v>9</v>
      </c>
      <c r="I30" s="123">
        <v>55</v>
      </c>
      <c r="J30" s="123">
        <v>512</v>
      </c>
      <c r="K30" s="123">
        <v>116</v>
      </c>
      <c r="L30" s="123">
        <v>7</v>
      </c>
      <c r="M30" s="2"/>
    </row>
    <row r="31" spans="2:13" ht="12" customHeight="1" thickBot="1" x14ac:dyDescent="0.25">
      <c r="B31" s="193"/>
      <c r="C31" s="44" t="s">
        <v>31</v>
      </c>
      <c r="D31" s="123">
        <v>178</v>
      </c>
      <c r="E31" s="123">
        <v>0</v>
      </c>
      <c r="F31" s="123">
        <v>60</v>
      </c>
      <c r="G31" s="123">
        <v>49</v>
      </c>
      <c r="H31" s="123">
        <v>9</v>
      </c>
      <c r="I31" s="123">
        <v>51</v>
      </c>
      <c r="J31" s="123">
        <v>476</v>
      </c>
      <c r="K31" s="123">
        <v>142</v>
      </c>
      <c r="L31" s="123">
        <v>16</v>
      </c>
      <c r="M31" s="2"/>
    </row>
    <row r="32" spans="2:13" ht="12" customHeight="1" thickBot="1" x14ac:dyDescent="0.25">
      <c r="B32" s="193"/>
      <c r="C32" s="44" t="s">
        <v>34</v>
      </c>
      <c r="D32" s="123">
        <v>191</v>
      </c>
      <c r="E32" s="123">
        <v>0</v>
      </c>
      <c r="F32" s="123">
        <v>50</v>
      </c>
      <c r="G32" s="123">
        <v>82</v>
      </c>
      <c r="H32" s="123">
        <v>0</v>
      </c>
      <c r="I32" s="123">
        <v>46</v>
      </c>
      <c r="J32" s="123">
        <v>366</v>
      </c>
      <c r="K32" s="123">
        <v>9</v>
      </c>
      <c r="L32" s="123">
        <v>6</v>
      </c>
      <c r="M32" s="2"/>
    </row>
    <row r="33" spans="2:13" ht="12" customHeight="1" thickBot="1" x14ac:dyDescent="0.25">
      <c r="B33" s="193"/>
      <c r="C33" s="44" t="s">
        <v>38</v>
      </c>
      <c r="D33" s="123">
        <v>196</v>
      </c>
      <c r="E33" s="123">
        <v>1</v>
      </c>
      <c r="F33" s="123">
        <v>60</v>
      </c>
      <c r="G33" s="123">
        <v>89</v>
      </c>
      <c r="H33" s="123">
        <v>5</v>
      </c>
      <c r="I33" s="123">
        <v>47</v>
      </c>
      <c r="J33" s="123">
        <v>367</v>
      </c>
      <c r="K33" s="123">
        <v>4</v>
      </c>
      <c r="L33" s="123">
        <v>14</v>
      </c>
      <c r="M33" s="2"/>
    </row>
    <row r="34" spans="2:13" ht="12" customHeight="1" thickBot="1" x14ac:dyDescent="0.25">
      <c r="B34" s="193"/>
      <c r="C34" s="44" t="s">
        <v>39</v>
      </c>
      <c r="D34" s="123">
        <v>171</v>
      </c>
      <c r="E34" s="123">
        <v>0</v>
      </c>
      <c r="F34" s="123">
        <v>54</v>
      </c>
      <c r="G34" s="123">
        <v>27</v>
      </c>
      <c r="H34" s="123">
        <v>12</v>
      </c>
      <c r="I34" s="123">
        <v>44</v>
      </c>
      <c r="J34" s="123">
        <v>519</v>
      </c>
      <c r="K34" s="123">
        <v>9</v>
      </c>
      <c r="L34" s="123">
        <v>12</v>
      </c>
      <c r="M34" s="2"/>
    </row>
    <row r="35" spans="2:13" ht="12" customHeight="1" thickBot="1" x14ac:dyDescent="0.25">
      <c r="B35" s="193"/>
      <c r="C35" s="44" t="s">
        <v>35</v>
      </c>
      <c r="D35" s="123">
        <v>175</v>
      </c>
      <c r="E35" s="123">
        <v>0</v>
      </c>
      <c r="F35" s="123">
        <v>47</v>
      </c>
      <c r="G35" s="123">
        <v>97</v>
      </c>
      <c r="H35" s="123">
        <v>16</v>
      </c>
      <c r="I35" s="123">
        <v>47</v>
      </c>
      <c r="J35" s="123">
        <v>419</v>
      </c>
      <c r="K35" s="123">
        <v>144</v>
      </c>
      <c r="L35" s="123">
        <v>1</v>
      </c>
      <c r="M35" s="2"/>
    </row>
    <row r="36" spans="2:13" ht="12" customHeight="1" thickBot="1" x14ac:dyDescent="0.25">
      <c r="B36" s="194"/>
      <c r="C36" s="44" t="s">
        <v>40</v>
      </c>
      <c r="D36" s="123">
        <v>171</v>
      </c>
      <c r="E36" s="123">
        <v>0</v>
      </c>
      <c r="F36" s="123">
        <v>54</v>
      </c>
      <c r="G36" s="123">
        <v>53</v>
      </c>
      <c r="H36" s="123">
        <v>0</v>
      </c>
      <c r="I36" s="123">
        <v>40</v>
      </c>
      <c r="J36" s="123">
        <v>593</v>
      </c>
      <c r="K36" s="123">
        <v>93</v>
      </c>
      <c r="L36" s="123">
        <v>7</v>
      </c>
      <c r="M36" s="2"/>
    </row>
    <row r="37" spans="2:13" ht="12" customHeight="1" x14ac:dyDescent="0.2">
      <c r="C37" s="7" t="s">
        <v>122</v>
      </c>
      <c r="D37" s="1">
        <f>SUM(D27:D36)</f>
        <v>1778</v>
      </c>
      <c r="E37" s="1">
        <f t="shared" ref="E37:I37" si="2">SUM(E27:E36)</f>
        <v>1</v>
      </c>
      <c r="F37" s="1">
        <f t="shared" si="2"/>
        <v>489</v>
      </c>
      <c r="G37" s="1">
        <f t="shared" si="2"/>
        <v>714</v>
      </c>
      <c r="H37" s="1">
        <f t="shared" si="2"/>
        <v>79</v>
      </c>
      <c r="I37" s="1">
        <f t="shared" si="2"/>
        <v>441</v>
      </c>
    </row>
    <row r="38" spans="2:13" ht="12" customHeight="1" x14ac:dyDescent="0.2">
      <c r="C38" s="7" t="s">
        <v>125</v>
      </c>
      <c r="D38" s="8">
        <f>+D37/10</f>
        <v>177.8</v>
      </c>
      <c r="E38" s="8">
        <f t="shared" ref="E38:I38" si="3">+E37/10</f>
        <v>0.1</v>
      </c>
      <c r="F38" s="8">
        <f t="shared" si="3"/>
        <v>48.9</v>
      </c>
      <c r="G38" s="8">
        <f t="shared" si="3"/>
        <v>71.400000000000006</v>
      </c>
      <c r="H38" s="8">
        <f t="shared" si="3"/>
        <v>7.9</v>
      </c>
      <c r="I38" s="8">
        <f t="shared" si="3"/>
        <v>44.1</v>
      </c>
      <c r="J38" s="8"/>
      <c r="K38" s="8"/>
      <c r="L38" s="8"/>
    </row>
    <row r="39" spans="2:13" ht="12" customHeight="1" x14ac:dyDescent="0.2">
      <c r="C39" s="7" t="s">
        <v>123</v>
      </c>
      <c r="E39" s="9">
        <f>SUM(D38:E38)</f>
        <v>177.9</v>
      </c>
      <c r="F39" s="9">
        <f>SUM(D38:F38)</f>
        <v>226.8</v>
      </c>
      <c r="H39" s="9">
        <f>SUM(G38:H38)</f>
        <v>79.300000000000011</v>
      </c>
      <c r="I39" s="9">
        <f>SUM(G38:I38)</f>
        <v>123.4</v>
      </c>
      <c r="K39" s="9"/>
      <c r="L39" s="9"/>
    </row>
    <row r="40" spans="2:13" ht="12" customHeight="1" x14ac:dyDescent="0.2">
      <c r="C40" s="7" t="s">
        <v>126</v>
      </c>
      <c r="D40" s="11">
        <f>+D17/D37</f>
        <v>1.2401574803149606</v>
      </c>
      <c r="E40" s="11">
        <f t="shared" ref="E40:I40" si="4">+E17/E37</f>
        <v>0</v>
      </c>
      <c r="F40" s="11">
        <f t="shared" si="4"/>
        <v>1.0122699386503067</v>
      </c>
      <c r="G40" s="11">
        <f t="shared" si="4"/>
        <v>1.8585434173669468</v>
      </c>
      <c r="H40" s="11">
        <f t="shared" si="4"/>
        <v>0.45569620253164556</v>
      </c>
      <c r="I40" s="11">
        <f t="shared" si="4"/>
        <v>1.0748299319727892</v>
      </c>
      <c r="J40" s="11"/>
      <c r="K40" s="11"/>
      <c r="L40" s="11"/>
    </row>
    <row r="41" spans="2:13" ht="12" customHeight="1" thickBot="1" x14ac:dyDescent="0.25">
      <c r="C41" s="10" t="s">
        <v>128</v>
      </c>
      <c r="E41" s="11">
        <f>+E19/E39</f>
        <v>1.239460370994941</v>
      </c>
      <c r="F41" s="11">
        <f t="shared" ref="F41:I41" si="5">+F19/F39</f>
        <v>1.1904761904761905</v>
      </c>
      <c r="G41" s="11"/>
      <c r="H41" s="11">
        <f t="shared" si="5"/>
        <v>1.7187894073139971</v>
      </c>
      <c r="I41" s="11">
        <f t="shared" si="5"/>
        <v>1.4886547811993516</v>
      </c>
      <c r="J41" s="11"/>
      <c r="K41" s="11"/>
      <c r="L41" s="11"/>
    </row>
    <row r="42" spans="2:13" ht="12" customHeight="1" x14ac:dyDescent="0.2">
      <c r="C42" s="23"/>
      <c r="E42" s="11"/>
      <c r="F42" s="11"/>
      <c r="G42" s="11"/>
      <c r="H42" s="11"/>
      <c r="I42" s="11"/>
      <c r="J42" s="11"/>
      <c r="K42" s="11"/>
      <c r="L42" s="11"/>
    </row>
    <row r="43" spans="2:13" ht="12" customHeight="1" x14ac:dyDescent="0.2">
      <c r="B43" s="27" t="s">
        <v>129</v>
      </c>
      <c r="C43" s="168" t="s">
        <v>144</v>
      </c>
      <c r="D43" s="168"/>
      <c r="E43" s="168"/>
      <c r="F43" s="168"/>
      <c r="G43" s="168"/>
      <c r="H43" s="168"/>
      <c r="I43" s="168"/>
      <c r="J43" s="168"/>
      <c r="K43" s="168"/>
      <c r="L43" s="168"/>
    </row>
    <row r="44" spans="2:13" ht="12" customHeight="1" x14ac:dyDescent="0.2">
      <c r="B44" s="28" t="s">
        <v>130</v>
      </c>
      <c r="C44" s="168" t="s">
        <v>145</v>
      </c>
      <c r="D44" s="168"/>
      <c r="E44" s="168"/>
      <c r="F44" s="168"/>
      <c r="G44" s="168"/>
      <c r="H44" s="168"/>
      <c r="I44" s="168"/>
      <c r="J44" s="168"/>
      <c r="K44" s="168"/>
      <c r="L44" s="168"/>
    </row>
    <row r="45" spans="2:13" ht="12" customHeight="1" x14ac:dyDescent="0.2">
      <c r="B45" s="28"/>
      <c r="C45" s="29"/>
      <c r="D45" s="29"/>
      <c r="E45" s="29"/>
      <c r="F45" s="29"/>
      <c r="G45" s="29"/>
      <c r="H45" s="29"/>
      <c r="I45" s="29"/>
      <c r="J45" s="29"/>
      <c r="K45" s="29"/>
      <c r="L45" s="29"/>
    </row>
    <row r="46" spans="2:13" ht="12" customHeight="1" x14ac:dyDescent="0.2">
      <c r="B46" s="28"/>
      <c r="C46" s="29"/>
      <c r="D46" s="29"/>
      <c r="E46" s="29"/>
      <c r="F46" s="29"/>
      <c r="G46" s="29"/>
      <c r="H46" s="29"/>
      <c r="I46" s="29"/>
      <c r="J46" s="29"/>
      <c r="K46" s="29"/>
      <c r="L46" s="29"/>
    </row>
    <row r="47" spans="2:13" ht="12" customHeight="1" x14ac:dyDescent="0.2">
      <c r="B47" s="28"/>
      <c r="C47" s="29"/>
      <c r="D47" s="29"/>
      <c r="E47" s="29"/>
      <c r="F47" s="29"/>
      <c r="G47" s="196">
        <v>2019</v>
      </c>
      <c r="H47" s="196"/>
      <c r="I47" s="196"/>
      <c r="J47" s="29"/>
      <c r="K47" s="29"/>
      <c r="L47" s="29"/>
    </row>
    <row r="48" spans="2:13" ht="12" customHeight="1" thickBot="1" x14ac:dyDescent="0.25"/>
    <row r="49" spans="2:13" ht="12" customHeight="1" thickBot="1" x14ac:dyDescent="0.25">
      <c r="B49" s="166" t="s">
        <v>28</v>
      </c>
      <c r="C49" s="170" t="s">
        <v>0</v>
      </c>
      <c r="D49" s="173" t="s">
        <v>1</v>
      </c>
      <c r="E49" s="174"/>
      <c r="F49" s="175"/>
      <c r="G49" s="173" t="s">
        <v>2</v>
      </c>
      <c r="H49" s="174"/>
      <c r="I49" s="175"/>
      <c r="J49" s="173" t="s">
        <v>3</v>
      </c>
      <c r="K49" s="174"/>
      <c r="L49" s="175"/>
      <c r="M49" s="2"/>
    </row>
    <row r="50" spans="2:13" ht="12" customHeight="1" x14ac:dyDescent="0.2">
      <c r="B50" s="178"/>
      <c r="C50" s="171"/>
      <c r="D50" s="176" t="s">
        <v>23</v>
      </c>
      <c r="E50" s="164" t="s">
        <v>5</v>
      </c>
      <c r="F50" s="164" t="s">
        <v>6</v>
      </c>
      <c r="G50" s="164" t="s">
        <v>4</v>
      </c>
      <c r="H50" s="164" t="s">
        <v>5</v>
      </c>
      <c r="I50" s="164" t="s">
        <v>6</v>
      </c>
      <c r="J50" s="164" t="s">
        <v>4</v>
      </c>
      <c r="K50" s="164" t="s">
        <v>5</v>
      </c>
      <c r="L50" s="164" t="s">
        <v>6</v>
      </c>
      <c r="M50" s="2"/>
    </row>
    <row r="51" spans="2:13" ht="12" customHeight="1" thickBot="1" x14ac:dyDescent="0.25">
      <c r="B51" s="167"/>
      <c r="C51" s="172"/>
      <c r="D51" s="177"/>
      <c r="E51" s="165"/>
      <c r="F51" s="165"/>
      <c r="G51" s="165"/>
      <c r="H51" s="165"/>
      <c r="I51" s="165"/>
      <c r="J51" s="165"/>
      <c r="K51" s="165"/>
      <c r="L51" s="165"/>
      <c r="M51" s="2"/>
    </row>
    <row r="52" spans="2:13" ht="12" customHeight="1" thickBot="1" x14ac:dyDescent="0.25">
      <c r="B52" s="40" t="s">
        <v>36</v>
      </c>
      <c r="C52" s="44" t="s">
        <v>24</v>
      </c>
      <c r="D52" s="4">
        <v>324</v>
      </c>
      <c r="E52" s="120">
        <v>5</v>
      </c>
      <c r="F52" s="4">
        <v>18</v>
      </c>
      <c r="G52" s="4">
        <v>200</v>
      </c>
      <c r="H52" s="4">
        <v>1</v>
      </c>
      <c r="I52" s="4">
        <v>18</v>
      </c>
      <c r="J52" s="4">
        <v>726</v>
      </c>
      <c r="K52" s="4">
        <v>23</v>
      </c>
      <c r="L52" s="4">
        <v>1</v>
      </c>
      <c r="M52" s="2"/>
    </row>
    <row r="53" spans="2:13" ht="12" customHeight="1" x14ac:dyDescent="0.2">
      <c r="B53" s="37"/>
      <c r="C53" s="7" t="s">
        <v>122</v>
      </c>
      <c r="D53" s="1">
        <f>SUM(D51:D52)</f>
        <v>324</v>
      </c>
      <c r="E53" s="1">
        <f t="shared" ref="E53" si="6">SUM(E51:E52)</f>
        <v>5</v>
      </c>
      <c r="F53" s="1">
        <f t="shared" ref="F53" si="7">SUM(F51:F52)</f>
        <v>18</v>
      </c>
      <c r="G53" s="1">
        <f t="shared" ref="G53" si="8">SUM(G51:G52)</f>
        <v>200</v>
      </c>
      <c r="H53" s="1">
        <f t="shared" ref="H53" si="9">SUM(H51:H52)</f>
        <v>1</v>
      </c>
      <c r="I53" s="1">
        <f t="shared" ref="I53" si="10">SUM(I51:I52)</f>
        <v>18</v>
      </c>
      <c r="M53" s="2"/>
    </row>
    <row r="54" spans="2:13" ht="12" customHeight="1" x14ac:dyDescent="0.2">
      <c r="B54" s="37"/>
      <c r="C54" s="7" t="s">
        <v>125</v>
      </c>
      <c r="D54" s="8">
        <f>+D53</f>
        <v>324</v>
      </c>
      <c r="E54" s="8">
        <f t="shared" ref="E54:I54" si="11">+E53</f>
        <v>5</v>
      </c>
      <c r="F54" s="8">
        <f t="shared" si="11"/>
        <v>18</v>
      </c>
      <c r="G54" s="8">
        <f t="shared" si="11"/>
        <v>200</v>
      </c>
      <c r="H54" s="8">
        <f t="shared" si="11"/>
        <v>1</v>
      </c>
      <c r="I54" s="8">
        <f t="shared" si="11"/>
        <v>18</v>
      </c>
      <c r="J54" s="8"/>
      <c r="K54" s="8"/>
      <c r="L54" s="8"/>
      <c r="M54" s="2"/>
    </row>
    <row r="55" spans="2:13" ht="12" customHeight="1" thickBot="1" x14ac:dyDescent="0.25">
      <c r="B55" s="37"/>
      <c r="C55" s="7" t="s">
        <v>123</v>
      </c>
      <c r="E55" s="8">
        <f>SUM(D54:E54)</f>
        <v>329</v>
      </c>
      <c r="F55" s="8">
        <f>SUM(D54:F54)</f>
        <v>347</v>
      </c>
      <c r="H55" s="8">
        <f>SUM(G54:H54)</f>
        <v>201</v>
      </c>
      <c r="I55" s="8">
        <f>SUM(G54:I54)</f>
        <v>219</v>
      </c>
      <c r="K55" s="8"/>
      <c r="L55" s="8"/>
      <c r="M55" s="2"/>
    </row>
    <row r="56" spans="2:13" ht="12" customHeight="1" thickBot="1" x14ac:dyDescent="0.25">
      <c r="B56" s="37"/>
      <c r="C56" s="10" t="s">
        <v>127</v>
      </c>
      <c r="D56" s="9"/>
      <c r="E56" s="9"/>
      <c r="F56" s="11">
        <f>+F54/F55</f>
        <v>5.1873198847262249E-2</v>
      </c>
      <c r="G56" s="9"/>
      <c r="H56" s="12" t="s">
        <v>132</v>
      </c>
      <c r="I56" s="13">
        <f>+I55/F55</f>
        <v>0.63112391930835732</v>
      </c>
      <c r="J56" s="9"/>
      <c r="K56" s="9"/>
      <c r="L56" s="9"/>
      <c r="M56" s="2"/>
    </row>
    <row r="57" spans="2:13" ht="12" customHeight="1" x14ac:dyDescent="0.2">
      <c r="C57" s="23"/>
      <c r="D57" s="9"/>
      <c r="E57" s="9"/>
      <c r="F57" s="11"/>
      <c r="J57" s="9"/>
      <c r="K57" s="9"/>
      <c r="L57" s="9"/>
    </row>
    <row r="59" spans="2:13" ht="12" customHeight="1" x14ac:dyDescent="0.2">
      <c r="G59" s="169">
        <v>2018</v>
      </c>
      <c r="H59" s="169"/>
      <c r="I59" s="169"/>
    </row>
    <row r="60" spans="2:13" ht="12" customHeight="1" thickBot="1" x14ac:dyDescent="0.25"/>
    <row r="61" spans="2:13" ht="12" customHeight="1" thickBot="1" x14ac:dyDescent="0.25">
      <c r="B61" s="166" t="s">
        <v>28</v>
      </c>
      <c r="C61" s="170" t="s">
        <v>0</v>
      </c>
      <c r="D61" s="173" t="s">
        <v>1</v>
      </c>
      <c r="E61" s="174"/>
      <c r="F61" s="175"/>
      <c r="G61" s="173" t="s">
        <v>2</v>
      </c>
      <c r="H61" s="174"/>
      <c r="I61" s="175"/>
      <c r="J61" s="173" t="s">
        <v>3</v>
      </c>
      <c r="K61" s="174"/>
      <c r="L61" s="175"/>
      <c r="M61" s="2"/>
    </row>
    <row r="62" spans="2:13" ht="12" customHeight="1" x14ac:dyDescent="0.2">
      <c r="B62" s="178"/>
      <c r="C62" s="171"/>
      <c r="D62" s="176" t="s">
        <v>4</v>
      </c>
      <c r="E62" s="164" t="s">
        <v>5</v>
      </c>
      <c r="F62" s="164" t="s">
        <v>6</v>
      </c>
      <c r="G62" s="164" t="s">
        <v>4</v>
      </c>
      <c r="H62" s="164" t="s">
        <v>5</v>
      </c>
      <c r="I62" s="164" t="s">
        <v>6</v>
      </c>
      <c r="J62" s="164" t="s">
        <v>4</v>
      </c>
      <c r="K62" s="164" t="s">
        <v>5</v>
      </c>
      <c r="L62" s="164" t="s">
        <v>6</v>
      </c>
      <c r="M62" s="2"/>
    </row>
    <row r="63" spans="2:13" ht="12" customHeight="1" thickBot="1" x14ac:dyDescent="0.25">
      <c r="B63" s="167"/>
      <c r="C63" s="172"/>
      <c r="D63" s="177"/>
      <c r="E63" s="165"/>
      <c r="F63" s="165"/>
      <c r="G63" s="165"/>
      <c r="H63" s="165"/>
      <c r="I63" s="165"/>
      <c r="J63" s="165"/>
      <c r="K63" s="165"/>
      <c r="L63" s="165"/>
      <c r="M63" s="2"/>
    </row>
    <row r="64" spans="2:13" ht="12" customHeight="1" thickBot="1" x14ac:dyDescent="0.25">
      <c r="B64" s="40" t="s">
        <v>36</v>
      </c>
      <c r="C64" s="44" t="s">
        <v>24</v>
      </c>
      <c r="D64" s="127">
        <v>172</v>
      </c>
      <c r="E64" s="127">
        <v>0</v>
      </c>
      <c r="F64" s="127">
        <v>11</v>
      </c>
      <c r="G64" s="127">
        <v>121</v>
      </c>
      <c r="H64" s="127">
        <v>13</v>
      </c>
      <c r="I64" s="127">
        <v>8</v>
      </c>
      <c r="J64" s="127">
        <v>729</v>
      </c>
      <c r="K64" s="127">
        <v>78</v>
      </c>
      <c r="L64" s="127">
        <v>3</v>
      </c>
      <c r="M64" s="2"/>
    </row>
    <row r="65" spans="2:13" ht="12" customHeight="1" x14ac:dyDescent="0.2">
      <c r="C65" s="7" t="s">
        <v>122</v>
      </c>
      <c r="D65" s="1">
        <f>SUM(D63:D64)</f>
        <v>172</v>
      </c>
      <c r="E65" s="1">
        <f t="shared" ref="E65" si="12">SUM(E63:E64)</f>
        <v>0</v>
      </c>
      <c r="F65" s="1">
        <f t="shared" ref="F65" si="13">SUM(F63:F64)</f>
        <v>11</v>
      </c>
      <c r="G65" s="1">
        <f t="shared" ref="G65" si="14">SUM(G63:G64)</f>
        <v>121</v>
      </c>
      <c r="H65" s="1">
        <f t="shared" ref="H65" si="15">SUM(H63:H64)</f>
        <v>13</v>
      </c>
      <c r="I65" s="1">
        <f t="shared" ref="I65" si="16">SUM(I63:I64)</f>
        <v>8</v>
      </c>
      <c r="M65" s="2"/>
    </row>
    <row r="66" spans="2:13" ht="12" customHeight="1" x14ac:dyDescent="0.2">
      <c r="C66" s="7" t="s">
        <v>125</v>
      </c>
      <c r="D66" s="8">
        <f>+D65/1</f>
        <v>172</v>
      </c>
      <c r="E66" s="8">
        <f t="shared" ref="E66:I66" si="17">+E65/1</f>
        <v>0</v>
      </c>
      <c r="F66" s="8">
        <f t="shared" si="17"/>
        <v>11</v>
      </c>
      <c r="G66" s="8">
        <f t="shared" si="17"/>
        <v>121</v>
      </c>
      <c r="H66" s="8">
        <f t="shared" si="17"/>
        <v>13</v>
      </c>
      <c r="I66" s="8">
        <f t="shared" si="17"/>
        <v>8</v>
      </c>
      <c r="J66" s="8"/>
      <c r="K66" s="8"/>
      <c r="L66" s="8"/>
      <c r="M66" s="2"/>
    </row>
    <row r="67" spans="2:13" ht="12" customHeight="1" x14ac:dyDescent="0.2">
      <c r="C67" s="7" t="s">
        <v>123</v>
      </c>
      <c r="E67" s="9">
        <f>SUM(D66:E66)</f>
        <v>172</v>
      </c>
      <c r="F67" s="9">
        <f>SUM(D66:F66)</f>
        <v>183</v>
      </c>
      <c r="H67" s="9">
        <f>SUM(G66:H66)</f>
        <v>134</v>
      </c>
      <c r="I67" s="9">
        <f>SUM(G66:I66)</f>
        <v>142</v>
      </c>
      <c r="K67" s="9"/>
      <c r="L67" s="9"/>
      <c r="M67" s="2"/>
    </row>
    <row r="68" spans="2:13" ht="12" customHeight="1" x14ac:dyDescent="0.2">
      <c r="C68" s="7" t="s">
        <v>126</v>
      </c>
      <c r="D68" s="11">
        <f>+D53/D65</f>
        <v>1.8837209302325582</v>
      </c>
      <c r="E68" s="11"/>
      <c r="F68" s="11">
        <f t="shared" ref="F68:I68" si="18">+F53/F65</f>
        <v>1.6363636363636365</v>
      </c>
      <c r="G68" s="11">
        <f t="shared" si="18"/>
        <v>1.6528925619834711</v>
      </c>
      <c r="H68" s="11">
        <f t="shared" si="18"/>
        <v>7.6923076923076927E-2</v>
      </c>
      <c r="I68" s="11">
        <f t="shared" si="18"/>
        <v>2.25</v>
      </c>
      <c r="J68" s="11"/>
      <c r="K68" s="11"/>
      <c r="L68" s="11"/>
      <c r="M68" s="2"/>
    </row>
    <row r="69" spans="2:13" ht="12" customHeight="1" thickBot="1" x14ac:dyDescent="0.25">
      <c r="C69" s="10" t="s">
        <v>128</v>
      </c>
      <c r="E69" s="11">
        <f>+E55/E67</f>
        <v>1.9127906976744187</v>
      </c>
      <c r="F69" s="11">
        <f t="shared" ref="F69:I69" si="19">+F55/F67</f>
        <v>1.8961748633879782</v>
      </c>
      <c r="G69" s="11"/>
      <c r="H69" s="11">
        <f t="shared" si="19"/>
        <v>1.5</v>
      </c>
      <c r="I69" s="11">
        <f t="shared" si="19"/>
        <v>1.5422535211267605</v>
      </c>
      <c r="J69" s="11"/>
      <c r="K69" s="11"/>
      <c r="L69" s="11"/>
      <c r="M69" s="2"/>
    </row>
    <row r="70" spans="2:13" ht="12" customHeight="1" x14ac:dyDescent="0.2">
      <c r="C70" s="23"/>
      <c r="E70" s="11"/>
      <c r="F70" s="11"/>
      <c r="G70" s="11"/>
      <c r="H70" s="11"/>
      <c r="I70" s="11"/>
      <c r="J70" s="11"/>
      <c r="K70" s="11"/>
      <c r="L70" s="11"/>
    </row>
    <row r="71" spans="2:13" ht="12" customHeight="1" x14ac:dyDescent="0.2">
      <c r="B71" s="27" t="s">
        <v>129</v>
      </c>
      <c r="C71" s="168" t="s">
        <v>146</v>
      </c>
      <c r="D71" s="168"/>
      <c r="E71" s="168"/>
      <c r="F71" s="168"/>
      <c r="G71" s="168"/>
      <c r="H71" s="168"/>
      <c r="I71" s="168"/>
      <c r="J71" s="168"/>
      <c r="K71" s="168"/>
      <c r="L71" s="168"/>
    </row>
    <row r="72" spans="2:13" ht="12" customHeight="1" x14ac:dyDescent="0.2">
      <c r="B72" s="28" t="s">
        <v>130</v>
      </c>
      <c r="C72" s="168" t="s">
        <v>147</v>
      </c>
      <c r="D72" s="168"/>
      <c r="E72" s="168"/>
      <c r="F72" s="168"/>
      <c r="G72" s="168"/>
      <c r="H72" s="168"/>
      <c r="I72" s="168"/>
      <c r="J72" s="168"/>
      <c r="K72" s="168"/>
      <c r="L72" s="168"/>
    </row>
    <row r="75" spans="2:13" ht="12" customHeight="1" x14ac:dyDescent="0.2">
      <c r="G75" s="169">
        <v>2019</v>
      </c>
      <c r="H75" s="169"/>
      <c r="I75" s="169"/>
    </row>
    <row r="76" spans="2:13" ht="12" customHeight="1" thickBot="1" x14ac:dyDescent="0.25"/>
    <row r="77" spans="2:13" ht="12" customHeight="1" thickBot="1" x14ac:dyDescent="0.25">
      <c r="B77" s="166" t="s">
        <v>28</v>
      </c>
      <c r="C77" s="170" t="s">
        <v>0</v>
      </c>
      <c r="D77" s="173" t="s">
        <v>1</v>
      </c>
      <c r="E77" s="174"/>
      <c r="F77" s="175"/>
      <c r="G77" s="173" t="s">
        <v>2</v>
      </c>
      <c r="H77" s="174"/>
      <c r="I77" s="175"/>
      <c r="J77" s="173" t="s">
        <v>3</v>
      </c>
      <c r="K77" s="174"/>
      <c r="L77" s="175"/>
      <c r="M77" s="2"/>
    </row>
    <row r="78" spans="2:13" ht="12" customHeight="1" x14ac:dyDescent="0.2">
      <c r="B78" s="178"/>
      <c r="C78" s="171"/>
      <c r="D78" s="176" t="s">
        <v>4</v>
      </c>
      <c r="E78" s="164" t="s">
        <v>5</v>
      </c>
      <c r="F78" s="164" t="s">
        <v>6</v>
      </c>
      <c r="G78" s="164" t="s">
        <v>4</v>
      </c>
      <c r="H78" s="164" t="s">
        <v>5</v>
      </c>
      <c r="I78" s="164" t="s">
        <v>6</v>
      </c>
      <c r="J78" s="164" t="s">
        <v>4</v>
      </c>
      <c r="K78" s="164" t="s">
        <v>5</v>
      </c>
      <c r="L78" s="164" t="s">
        <v>6</v>
      </c>
      <c r="M78" s="2"/>
    </row>
    <row r="79" spans="2:13" ht="12" customHeight="1" thickBot="1" x14ac:dyDescent="0.25">
      <c r="B79" s="167"/>
      <c r="C79" s="172"/>
      <c r="D79" s="177"/>
      <c r="E79" s="165"/>
      <c r="F79" s="165"/>
      <c r="G79" s="165"/>
      <c r="H79" s="165"/>
      <c r="I79" s="165"/>
      <c r="J79" s="165"/>
      <c r="K79" s="165"/>
      <c r="L79" s="165"/>
      <c r="M79" s="2"/>
    </row>
    <row r="80" spans="2:13" ht="12" customHeight="1" thickBot="1" x14ac:dyDescent="0.25">
      <c r="B80" s="192" t="s">
        <v>32</v>
      </c>
      <c r="C80" s="44" t="s">
        <v>24</v>
      </c>
      <c r="D80" s="4">
        <v>139</v>
      </c>
      <c r="E80" s="4">
        <v>0</v>
      </c>
      <c r="F80" s="4">
        <v>27</v>
      </c>
      <c r="G80" s="4">
        <v>79</v>
      </c>
      <c r="H80" s="4">
        <v>3</v>
      </c>
      <c r="I80" s="4">
        <v>21</v>
      </c>
      <c r="J80" s="4">
        <v>270</v>
      </c>
      <c r="K80" s="4">
        <v>7</v>
      </c>
      <c r="L80" s="4">
        <v>6</v>
      </c>
      <c r="M80" s="2"/>
    </row>
    <row r="81" spans="2:13" ht="12" customHeight="1" thickBot="1" x14ac:dyDescent="0.25">
      <c r="B81" s="194"/>
      <c r="C81" s="44" t="s">
        <v>25</v>
      </c>
      <c r="D81" s="4">
        <v>148</v>
      </c>
      <c r="E81" s="4">
        <v>0</v>
      </c>
      <c r="F81" s="4">
        <v>26</v>
      </c>
      <c r="G81" s="4">
        <v>69</v>
      </c>
      <c r="H81" s="4">
        <v>5</v>
      </c>
      <c r="I81" s="4">
        <v>23</v>
      </c>
      <c r="J81" s="4">
        <v>437</v>
      </c>
      <c r="K81" s="4">
        <v>47</v>
      </c>
      <c r="L81" s="4">
        <v>6</v>
      </c>
      <c r="M81" s="2"/>
    </row>
    <row r="82" spans="2:13" ht="12" customHeight="1" x14ac:dyDescent="0.2">
      <c r="C82" s="7" t="s">
        <v>122</v>
      </c>
      <c r="D82" s="1">
        <f>SUM(D80:D81)</f>
        <v>287</v>
      </c>
      <c r="E82" s="1">
        <f t="shared" ref="E82" si="20">SUM(E80:E81)</f>
        <v>0</v>
      </c>
      <c r="F82" s="1">
        <f t="shared" ref="F82" si="21">SUM(F80:F81)</f>
        <v>53</v>
      </c>
      <c r="G82" s="1">
        <f t="shared" ref="G82" si="22">SUM(G80:G81)</f>
        <v>148</v>
      </c>
      <c r="H82" s="1">
        <f t="shared" ref="H82" si="23">SUM(H80:H81)</f>
        <v>8</v>
      </c>
      <c r="I82" s="1">
        <f t="shared" ref="I82" si="24">SUM(I80:I81)</f>
        <v>44</v>
      </c>
    </row>
    <row r="83" spans="2:13" ht="12" customHeight="1" x14ac:dyDescent="0.2">
      <c r="C83" s="7" t="s">
        <v>125</v>
      </c>
      <c r="D83" s="8">
        <f>+D82/2</f>
        <v>143.5</v>
      </c>
      <c r="E83" s="8">
        <f t="shared" ref="E83" si="25">+E82/2</f>
        <v>0</v>
      </c>
      <c r="F83" s="8">
        <f t="shared" ref="F83" si="26">+F82/2</f>
        <v>26.5</v>
      </c>
      <c r="G83" s="8">
        <f t="shared" ref="G83" si="27">+G82/2</f>
        <v>74</v>
      </c>
      <c r="H83" s="8">
        <f t="shared" ref="H83" si="28">+H82/2</f>
        <v>4</v>
      </c>
      <c r="I83" s="8">
        <f t="shared" ref="I83" si="29">+I82/2</f>
        <v>22</v>
      </c>
      <c r="J83" s="8"/>
      <c r="K83" s="8"/>
      <c r="L83" s="8"/>
    </row>
    <row r="84" spans="2:13" ht="12" customHeight="1" thickBot="1" x14ac:dyDescent="0.25">
      <c r="C84" s="7" t="s">
        <v>123</v>
      </c>
      <c r="E84" s="8">
        <f>SUM(D83:E83)</f>
        <v>143.5</v>
      </c>
      <c r="F84" s="8">
        <f>SUM(D83:F83)</f>
        <v>170</v>
      </c>
      <c r="H84" s="8">
        <f>SUM(G83:H83)</f>
        <v>78</v>
      </c>
      <c r="I84" s="8">
        <f>SUM(G83:I83)</f>
        <v>100</v>
      </c>
      <c r="K84" s="8"/>
      <c r="L84" s="8"/>
    </row>
    <row r="85" spans="2:13" ht="12" customHeight="1" thickBot="1" x14ac:dyDescent="0.25">
      <c r="C85" s="10" t="s">
        <v>127</v>
      </c>
      <c r="D85" s="9"/>
      <c r="E85" s="9"/>
      <c r="F85" s="11">
        <f>+F83/F84</f>
        <v>0.15588235294117647</v>
      </c>
      <c r="G85" s="9"/>
      <c r="H85" s="12" t="s">
        <v>132</v>
      </c>
      <c r="I85" s="13">
        <f>+I84/F84</f>
        <v>0.58823529411764708</v>
      </c>
      <c r="J85" s="9"/>
      <c r="K85" s="9"/>
      <c r="L85" s="9"/>
    </row>
    <row r="86" spans="2:13" ht="12" customHeight="1" x14ac:dyDescent="0.2">
      <c r="C86" s="23"/>
      <c r="D86" s="9"/>
      <c r="E86" s="9"/>
      <c r="F86" s="11"/>
      <c r="K86" s="9"/>
      <c r="L86" s="9"/>
    </row>
    <row r="87" spans="2:13" ht="12" customHeight="1" x14ac:dyDescent="0.2">
      <c r="C87" s="23"/>
      <c r="D87" s="9"/>
      <c r="E87" s="9"/>
      <c r="F87" s="11"/>
      <c r="K87" s="9"/>
      <c r="L87" s="9"/>
    </row>
    <row r="88" spans="2:13" ht="12" customHeight="1" x14ac:dyDescent="0.2">
      <c r="C88" s="23"/>
      <c r="D88" s="9"/>
      <c r="E88" s="9"/>
      <c r="F88" s="11"/>
      <c r="G88" s="169">
        <v>2018</v>
      </c>
      <c r="H88" s="169"/>
      <c r="I88" s="169"/>
      <c r="K88" s="9"/>
      <c r="L88" s="9"/>
    </row>
    <row r="89" spans="2:13" ht="12" customHeight="1" thickBot="1" x14ac:dyDescent="0.25"/>
    <row r="90" spans="2:13" ht="12" customHeight="1" thickBot="1" x14ac:dyDescent="0.25">
      <c r="B90" s="166" t="s">
        <v>28</v>
      </c>
      <c r="C90" s="170" t="s">
        <v>0</v>
      </c>
      <c r="D90" s="173" t="s">
        <v>1</v>
      </c>
      <c r="E90" s="174"/>
      <c r="F90" s="175"/>
      <c r="G90" s="173" t="s">
        <v>2</v>
      </c>
      <c r="H90" s="174"/>
      <c r="I90" s="175"/>
      <c r="J90" s="173" t="s">
        <v>3</v>
      </c>
      <c r="K90" s="174"/>
      <c r="L90" s="175"/>
      <c r="M90" s="2"/>
    </row>
    <row r="91" spans="2:13" ht="12" customHeight="1" x14ac:dyDescent="0.2">
      <c r="B91" s="178"/>
      <c r="C91" s="171"/>
      <c r="D91" s="176" t="s">
        <v>4</v>
      </c>
      <c r="E91" s="164" t="s">
        <v>5</v>
      </c>
      <c r="F91" s="164" t="s">
        <v>6</v>
      </c>
      <c r="G91" s="164" t="s">
        <v>4</v>
      </c>
      <c r="H91" s="164" t="s">
        <v>5</v>
      </c>
      <c r="I91" s="164" t="s">
        <v>6</v>
      </c>
      <c r="J91" s="164" t="s">
        <v>4</v>
      </c>
      <c r="K91" s="164" t="s">
        <v>5</v>
      </c>
      <c r="L91" s="164" t="s">
        <v>6</v>
      </c>
      <c r="M91" s="2"/>
    </row>
    <row r="92" spans="2:13" ht="12" customHeight="1" thickBot="1" x14ac:dyDescent="0.25">
      <c r="B92" s="167"/>
      <c r="C92" s="172"/>
      <c r="D92" s="177"/>
      <c r="E92" s="165"/>
      <c r="F92" s="165"/>
      <c r="G92" s="165"/>
      <c r="H92" s="165"/>
      <c r="I92" s="165"/>
      <c r="J92" s="165"/>
      <c r="K92" s="165"/>
      <c r="L92" s="165"/>
      <c r="M92" s="2"/>
    </row>
    <row r="93" spans="2:13" ht="12" customHeight="1" thickBot="1" x14ac:dyDescent="0.25">
      <c r="B93" s="192" t="s">
        <v>32</v>
      </c>
      <c r="C93" s="44" t="s">
        <v>24</v>
      </c>
      <c r="D93" s="127">
        <v>94</v>
      </c>
      <c r="E93" s="127">
        <v>0</v>
      </c>
      <c r="F93" s="127">
        <v>30</v>
      </c>
      <c r="G93" s="127">
        <v>77</v>
      </c>
      <c r="H93" s="127">
        <v>17</v>
      </c>
      <c r="I93" s="127">
        <v>27</v>
      </c>
      <c r="J93" s="127">
        <v>500</v>
      </c>
      <c r="K93" s="127">
        <v>299</v>
      </c>
      <c r="L93" s="127">
        <v>5</v>
      </c>
      <c r="M93" s="2"/>
    </row>
    <row r="94" spans="2:13" ht="12" customHeight="1" thickBot="1" x14ac:dyDescent="0.25">
      <c r="B94" s="194"/>
      <c r="C94" s="44" t="s">
        <v>25</v>
      </c>
      <c r="D94" s="123">
        <v>98</v>
      </c>
      <c r="E94" s="123">
        <v>0</v>
      </c>
      <c r="F94" s="123">
        <v>24</v>
      </c>
      <c r="G94" s="123">
        <v>81</v>
      </c>
      <c r="H94" s="123">
        <v>29</v>
      </c>
      <c r="I94" s="123">
        <v>24</v>
      </c>
      <c r="J94" s="123">
        <v>387</v>
      </c>
      <c r="K94" s="123">
        <v>55</v>
      </c>
      <c r="L94" s="123">
        <v>1</v>
      </c>
      <c r="M94" s="2"/>
    </row>
    <row r="95" spans="2:13" ht="12" customHeight="1" x14ac:dyDescent="0.2">
      <c r="C95" s="7" t="s">
        <v>122</v>
      </c>
      <c r="D95" s="1">
        <f>SUM(D93:D94)</f>
        <v>192</v>
      </c>
      <c r="E95" s="1">
        <f t="shared" ref="E95" si="30">SUM(E93:E94)</f>
        <v>0</v>
      </c>
      <c r="F95" s="1">
        <f t="shared" ref="F95" si="31">SUM(F93:F94)</f>
        <v>54</v>
      </c>
      <c r="G95" s="1">
        <f t="shared" ref="G95" si="32">SUM(G93:G94)</f>
        <v>158</v>
      </c>
      <c r="H95" s="1">
        <f t="shared" ref="H95" si="33">SUM(H93:H94)</f>
        <v>46</v>
      </c>
      <c r="I95" s="1">
        <f t="shared" ref="I95" si="34">SUM(I93:I94)</f>
        <v>51</v>
      </c>
      <c r="M95" s="2"/>
    </row>
    <row r="96" spans="2:13" ht="12" customHeight="1" x14ac:dyDescent="0.2">
      <c r="C96" s="7" t="s">
        <v>125</v>
      </c>
      <c r="D96" s="8">
        <f>+D95/2</f>
        <v>96</v>
      </c>
      <c r="E96" s="8">
        <f t="shared" ref="E96" si="35">+E95/2</f>
        <v>0</v>
      </c>
      <c r="F96" s="8">
        <f t="shared" ref="F96" si="36">+F95/2</f>
        <v>27</v>
      </c>
      <c r="G96" s="8">
        <f t="shared" ref="G96" si="37">+G95/2</f>
        <v>79</v>
      </c>
      <c r="H96" s="8">
        <f t="shared" ref="H96" si="38">+H95/2</f>
        <v>23</v>
      </c>
      <c r="I96" s="8">
        <f t="shared" ref="I96" si="39">+I95/2</f>
        <v>25.5</v>
      </c>
      <c r="J96" s="8"/>
      <c r="K96" s="8"/>
      <c r="L96" s="8"/>
      <c r="M96" s="2"/>
    </row>
    <row r="97" spans="2:13" ht="12" customHeight="1" x14ac:dyDescent="0.2">
      <c r="C97" s="7" t="s">
        <v>123</v>
      </c>
      <c r="E97" s="9">
        <f>SUM(D96:E96)</f>
        <v>96</v>
      </c>
      <c r="F97" s="9">
        <f>SUM(D96:F96)</f>
        <v>123</v>
      </c>
      <c r="H97" s="9">
        <f>SUM(G96:H96)</f>
        <v>102</v>
      </c>
      <c r="I97" s="9">
        <f>SUM(G96:I96)</f>
        <v>127.5</v>
      </c>
      <c r="K97" s="9"/>
      <c r="L97" s="9"/>
      <c r="M97" s="2"/>
    </row>
    <row r="98" spans="2:13" ht="12" customHeight="1" x14ac:dyDescent="0.2">
      <c r="C98" s="7" t="s">
        <v>126</v>
      </c>
      <c r="D98" s="11">
        <f>+D82/D95</f>
        <v>1.4947916666666667</v>
      </c>
      <c r="E98" s="11"/>
      <c r="F98" s="11">
        <f t="shared" ref="F98:I98" si="40">+F82/F95</f>
        <v>0.98148148148148151</v>
      </c>
      <c r="G98" s="11">
        <f t="shared" si="40"/>
        <v>0.93670886075949367</v>
      </c>
      <c r="H98" s="11">
        <f t="shared" si="40"/>
        <v>0.17391304347826086</v>
      </c>
      <c r="I98" s="11">
        <f t="shared" si="40"/>
        <v>0.86274509803921573</v>
      </c>
      <c r="J98" s="11"/>
      <c r="K98" s="11"/>
      <c r="L98" s="11"/>
      <c r="M98" s="2"/>
    </row>
    <row r="99" spans="2:13" ht="12" customHeight="1" thickBot="1" x14ac:dyDescent="0.25">
      <c r="C99" s="10" t="s">
        <v>128</v>
      </c>
      <c r="E99" s="11">
        <f>+E84/E97</f>
        <v>1.4947916666666667</v>
      </c>
      <c r="F99" s="11">
        <f t="shared" ref="F99:I99" si="41">+F84/F97</f>
        <v>1.3821138211382114</v>
      </c>
      <c r="G99" s="11"/>
      <c r="H99" s="11">
        <f t="shared" si="41"/>
        <v>0.76470588235294112</v>
      </c>
      <c r="I99" s="11">
        <f t="shared" si="41"/>
        <v>0.78431372549019607</v>
      </c>
      <c r="J99" s="11"/>
      <c r="K99" s="11"/>
      <c r="L99" s="11"/>
    </row>
    <row r="100" spans="2:13" ht="12" customHeight="1" x14ac:dyDescent="0.2">
      <c r="C100" s="23"/>
      <c r="E100" s="11"/>
      <c r="F100" s="11"/>
      <c r="G100" s="11"/>
      <c r="H100" s="11"/>
      <c r="I100" s="11"/>
      <c r="J100" s="11"/>
      <c r="K100" s="11"/>
      <c r="L100" s="11"/>
    </row>
    <row r="101" spans="2:13" ht="12" customHeight="1" x14ac:dyDescent="0.2">
      <c r="B101" s="27" t="s">
        <v>129</v>
      </c>
      <c r="C101" s="168" t="s">
        <v>148</v>
      </c>
      <c r="D101" s="168"/>
      <c r="E101" s="168"/>
      <c r="F101" s="168"/>
      <c r="G101" s="168"/>
      <c r="H101" s="168"/>
      <c r="I101" s="168"/>
      <c r="J101" s="168"/>
      <c r="K101" s="168"/>
      <c r="L101" s="168"/>
    </row>
    <row r="102" spans="2:13" ht="12" customHeight="1" x14ac:dyDescent="0.2">
      <c r="B102" s="28" t="s">
        <v>130</v>
      </c>
      <c r="C102" s="168" t="s">
        <v>149</v>
      </c>
      <c r="D102" s="168"/>
      <c r="E102" s="168"/>
      <c r="F102" s="168"/>
      <c r="G102" s="168"/>
      <c r="H102" s="168"/>
      <c r="I102" s="168"/>
      <c r="J102" s="168"/>
      <c r="K102" s="168"/>
      <c r="L102" s="168"/>
    </row>
    <row r="103" spans="2:13" ht="12" customHeight="1" x14ac:dyDescent="0.2">
      <c r="B103" s="28"/>
      <c r="C103" s="29"/>
      <c r="D103" s="29"/>
      <c r="E103" s="29"/>
      <c r="F103" s="29"/>
      <c r="G103" s="29"/>
      <c r="H103" s="29"/>
      <c r="I103" s="29"/>
      <c r="J103" s="29"/>
      <c r="K103" s="29"/>
      <c r="L103" s="29"/>
    </row>
    <row r="104" spans="2:13" ht="12" customHeight="1" x14ac:dyDescent="0.2">
      <c r="B104" s="28"/>
      <c r="C104" s="29"/>
      <c r="D104" s="29"/>
      <c r="E104" s="29"/>
      <c r="F104" s="29"/>
      <c r="G104" s="29"/>
      <c r="H104" s="29"/>
      <c r="I104" s="29"/>
      <c r="J104" s="29"/>
      <c r="K104" s="29"/>
      <c r="L104" s="29"/>
    </row>
    <row r="105" spans="2:13" ht="12" customHeight="1" x14ac:dyDescent="0.2">
      <c r="B105" s="28"/>
      <c r="C105" s="29"/>
      <c r="D105" s="29"/>
      <c r="E105" s="29"/>
      <c r="F105" s="29"/>
      <c r="G105" s="196">
        <v>2019</v>
      </c>
      <c r="H105" s="196"/>
      <c r="I105" s="196"/>
      <c r="J105" s="29"/>
      <c r="K105" s="29"/>
      <c r="L105" s="29"/>
    </row>
    <row r="106" spans="2:13" ht="12" customHeight="1" thickBot="1" x14ac:dyDescent="0.25"/>
    <row r="107" spans="2:13" ht="12" customHeight="1" thickBot="1" x14ac:dyDescent="0.25">
      <c r="B107" s="166" t="s">
        <v>28</v>
      </c>
      <c r="C107" s="170" t="s">
        <v>0</v>
      </c>
      <c r="D107" s="173" t="s">
        <v>1</v>
      </c>
      <c r="E107" s="174"/>
      <c r="F107" s="175"/>
      <c r="G107" s="173" t="s">
        <v>2</v>
      </c>
      <c r="H107" s="174"/>
      <c r="I107" s="175"/>
      <c r="J107" s="173" t="s">
        <v>3</v>
      </c>
      <c r="K107" s="174"/>
      <c r="L107" s="175"/>
      <c r="M107" s="2"/>
    </row>
    <row r="108" spans="2:13" ht="12" customHeight="1" x14ac:dyDescent="0.2">
      <c r="B108" s="178"/>
      <c r="C108" s="171"/>
      <c r="D108" s="176" t="s">
        <v>4</v>
      </c>
      <c r="E108" s="164" t="s">
        <v>5</v>
      </c>
      <c r="F108" s="164" t="s">
        <v>6</v>
      </c>
      <c r="G108" s="164" t="s">
        <v>4</v>
      </c>
      <c r="H108" s="164" t="s">
        <v>5</v>
      </c>
      <c r="I108" s="164" t="s">
        <v>6</v>
      </c>
      <c r="J108" s="164" t="s">
        <v>4</v>
      </c>
      <c r="K108" s="164" t="s">
        <v>5</v>
      </c>
      <c r="L108" s="164" t="s">
        <v>6</v>
      </c>
      <c r="M108" s="2"/>
    </row>
    <row r="109" spans="2:13" ht="12" customHeight="1" thickBot="1" x14ac:dyDescent="0.25">
      <c r="B109" s="167"/>
      <c r="C109" s="172"/>
      <c r="D109" s="177"/>
      <c r="E109" s="165"/>
      <c r="F109" s="165"/>
      <c r="G109" s="165"/>
      <c r="H109" s="165"/>
      <c r="I109" s="165"/>
      <c r="J109" s="165"/>
      <c r="K109" s="165"/>
      <c r="L109" s="165"/>
      <c r="M109" s="2"/>
    </row>
    <row r="110" spans="2:13" ht="12" customHeight="1" thickBot="1" x14ac:dyDescent="0.25">
      <c r="B110" s="192" t="s">
        <v>33</v>
      </c>
      <c r="C110" s="44" t="s">
        <v>24</v>
      </c>
      <c r="D110" s="4">
        <v>115</v>
      </c>
      <c r="E110" s="4">
        <v>0</v>
      </c>
      <c r="F110" s="4">
        <v>42</v>
      </c>
      <c r="G110" s="4">
        <v>85</v>
      </c>
      <c r="H110" s="4">
        <v>0</v>
      </c>
      <c r="I110" s="4">
        <v>41</v>
      </c>
      <c r="J110" s="4">
        <v>336</v>
      </c>
      <c r="K110" s="4">
        <v>3</v>
      </c>
      <c r="L110" s="4">
        <v>2</v>
      </c>
      <c r="M110" s="2"/>
    </row>
    <row r="111" spans="2:13" ht="12" customHeight="1" thickBot="1" x14ac:dyDescent="0.25">
      <c r="B111" s="193"/>
      <c r="C111" s="44" t="s">
        <v>25</v>
      </c>
      <c r="D111" s="4">
        <v>123</v>
      </c>
      <c r="E111" s="4">
        <v>0</v>
      </c>
      <c r="F111" s="4">
        <v>46</v>
      </c>
      <c r="G111" s="4">
        <v>113</v>
      </c>
      <c r="H111" s="4">
        <v>2</v>
      </c>
      <c r="I111" s="4">
        <v>35</v>
      </c>
      <c r="J111" s="4">
        <v>609</v>
      </c>
      <c r="K111" s="4">
        <v>18</v>
      </c>
      <c r="L111" s="4">
        <v>13</v>
      </c>
      <c r="M111" s="2"/>
    </row>
    <row r="112" spans="2:13" ht="12" customHeight="1" thickBot="1" x14ac:dyDescent="0.25">
      <c r="B112" s="194"/>
      <c r="C112" s="44" t="s">
        <v>26</v>
      </c>
      <c r="D112" s="4">
        <v>113</v>
      </c>
      <c r="E112" s="4">
        <v>0</v>
      </c>
      <c r="F112" s="4">
        <v>45</v>
      </c>
      <c r="G112" s="4">
        <v>106</v>
      </c>
      <c r="H112" s="4">
        <v>1</v>
      </c>
      <c r="I112" s="4">
        <v>41</v>
      </c>
      <c r="J112" s="4">
        <v>501</v>
      </c>
      <c r="K112" s="4">
        <v>16</v>
      </c>
      <c r="L112" s="4">
        <v>6</v>
      </c>
      <c r="M112" s="2"/>
    </row>
    <row r="113" spans="2:13" ht="12" customHeight="1" x14ac:dyDescent="0.2">
      <c r="C113" s="7" t="s">
        <v>122</v>
      </c>
      <c r="D113" s="1">
        <f>SUM(D110:D112)</f>
        <v>351</v>
      </c>
      <c r="E113" s="1">
        <f t="shared" ref="E113:I113" si="42">SUM(E110:E112)</f>
        <v>0</v>
      </c>
      <c r="F113" s="1">
        <f t="shared" si="42"/>
        <v>133</v>
      </c>
      <c r="G113" s="1">
        <f t="shared" si="42"/>
        <v>304</v>
      </c>
      <c r="H113" s="1">
        <f t="shared" si="42"/>
        <v>3</v>
      </c>
      <c r="I113" s="1">
        <f t="shared" si="42"/>
        <v>117</v>
      </c>
    </row>
    <row r="114" spans="2:13" ht="12" customHeight="1" x14ac:dyDescent="0.2">
      <c r="C114" s="7" t="s">
        <v>125</v>
      </c>
      <c r="D114" s="8">
        <f>+D113/3</f>
        <v>117</v>
      </c>
      <c r="E114" s="8">
        <f t="shared" ref="E114:I114" si="43">+E113/3</f>
        <v>0</v>
      </c>
      <c r="F114" s="8">
        <f t="shared" si="43"/>
        <v>44.333333333333336</v>
      </c>
      <c r="G114" s="8">
        <f t="shared" si="43"/>
        <v>101.33333333333333</v>
      </c>
      <c r="H114" s="8">
        <f t="shared" si="43"/>
        <v>1</v>
      </c>
      <c r="I114" s="8">
        <f t="shared" si="43"/>
        <v>39</v>
      </c>
      <c r="J114" s="8"/>
      <c r="K114" s="8"/>
      <c r="L114" s="8"/>
    </row>
    <row r="115" spans="2:13" ht="12" customHeight="1" thickBot="1" x14ac:dyDescent="0.25">
      <c r="C115" s="7" t="s">
        <v>123</v>
      </c>
      <c r="E115" s="8">
        <f>SUM(D114:E114)</f>
        <v>117</v>
      </c>
      <c r="F115" s="8">
        <f>SUM(D114:F114)</f>
        <v>161.33333333333334</v>
      </c>
      <c r="H115" s="8">
        <f>SUM(G114:H114)</f>
        <v>102.33333333333333</v>
      </c>
      <c r="I115" s="8">
        <f>SUM(G114:I114)</f>
        <v>141.33333333333331</v>
      </c>
      <c r="K115" s="8"/>
      <c r="L115" s="8"/>
    </row>
    <row r="116" spans="2:13" ht="12" customHeight="1" thickBot="1" x14ac:dyDescent="0.25">
      <c r="C116" s="10" t="s">
        <v>127</v>
      </c>
      <c r="D116" s="9"/>
      <c r="E116" s="9"/>
      <c r="F116" s="11">
        <f>+F114/F115</f>
        <v>0.27479338842975204</v>
      </c>
      <c r="G116" s="9"/>
      <c r="H116" s="12" t="s">
        <v>132</v>
      </c>
      <c r="I116" s="13">
        <f>+I115/F115</f>
        <v>0.87603305785123953</v>
      </c>
      <c r="J116" s="9"/>
      <c r="K116" s="9"/>
      <c r="L116" s="9"/>
    </row>
    <row r="117" spans="2:13" ht="12" customHeight="1" x14ac:dyDescent="0.2">
      <c r="C117" s="23"/>
      <c r="D117" s="9"/>
      <c r="E117" s="9"/>
      <c r="F117" s="11"/>
      <c r="G117" s="11"/>
      <c r="H117" s="11"/>
      <c r="I117" s="11"/>
      <c r="J117" s="9"/>
      <c r="K117" s="9"/>
      <c r="L117" s="9"/>
    </row>
    <row r="118" spans="2:13" ht="12" customHeight="1" x14ac:dyDescent="0.2">
      <c r="C118" s="23"/>
      <c r="D118" s="9"/>
      <c r="E118" s="9"/>
      <c r="F118" s="11"/>
      <c r="G118" s="196">
        <v>2018</v>
      </c>
      <c r="H118" s="196"/>
      <c r="I118" s="196"/>
      <c r="J118" s="9"/>
      <c r="K118" s="9"/>
      <c r="L118" s="9"/>
    </row>
    <row r="119" spans="2:13" ht="12" customHeight="1" thickBot="1" x14ac:dyDescent="0.25">
      <c r="G119" s="11"/>
      <c r="H119" s="11"/>
      <c r="I119" s="11"/>
    </row>
    <row r="120" spans="2:13" ht="12" customHeight="1" thickBot="1" x14ac:dyDescent="0.25">
      <c r="B120" s="166" t="s">
        <v>28</v>
      </c>
      <c r="C120" s="170" t="s">
        <v>0</v>
      </c>
      <c r="D120" s="173" t="s">
        <v>1</v>
      </c>
      <c r="E120" s="174"/>
      <c r="F120" s="175"/>
      <c r="G120" s="173" t="s">
        <v>2</v>
      </c>
      <c r="H120" s="174"/>
      <c r="I120" s="175"/>
      <c r="J120" s="173" t="s">
        <v>3</v>
      </c>
      <c r="K120" s="174"/>
      <c r="L120" s="175"/>
      <c r="M120" s="2"/>
    </row>
    <row r="121" spans="2:13" ht="12" customHeight="1" x14ac:dyDescent="0.2">
      <c r="B121" s="178"/>
      <c r="C121" s="171"/>
      <c r="D121" s="176" t="s">
        <v>4</v>
      </c>
      <c r="E121" s="164" t="s">
        <v>5</v>
      </c>
      <c r="F121" s="164" t="s">
        <v>6</v>
      </c>
      <c r="G121" s="164" t="s">
        <v>4</v>
      </c>
      <c r="H121" s="164" t="s">
        <v>5</v>
      </c>
      <c r="I121" s="164" t="s">
        <v>6</v>
      </c>
      <c r="J121" s="164" t="s">
        <v>4</v>
      </c>
      <c r="K121" s="164" t="s">
        <v>5</v>
      </c>
      <c r="L121" s="164" t="s">
        <v>6</v>
      </c>
      <c r="M121" s="2"/>
    </row>
    <row r="122" spans="2:13" ht="12" customHeight="1" thickBot="1" x14ac:dyDescent="0.25">
      <c r="B122" s="167"/>
      <c r="C122" s="172"/>
      <c r="D122" s="177"/>
      <c r="E122" s="165"/>
      <c r="F122" s="165"/>
      <c r="G122" s="165"/>
      <c r="H122" s="165"/>
      <c r="I122" s="165"/>
      <c r="J122" s="165"/>
      <c r="K122" s="165"/>
      <c r="L122" s="165"/>
      <c r="M122" s="2"/>
    </row>
    <row r="123" spans="2:13" ht="12" customHeight="1" thickBot="1" x14ac:dyDescent="0.25">
      <c r="B123" s="192" t="s">
        <v>33</v>
      </c>
      <c r="C123" s="44" t="s">
        <v>24</v>
      </c>
      <c r="D123" s="127">
        <v>103</v>
      </c>
      <c r="E123" s="127">
        <v>0</v>
      </c>
      <c r="F123" s="127">
        <v>41</v>
      </c>
      <c r="G123" s="127">
        <v>76</v>
      </c>
      <c r="H123" s="127">
        <v>7</v>
      </c>
      <c r="I123" s="127">
        <v>36</v>
      </c>
      <c r="J123" s="127">
        <v>365</v>
      </c>
      <c r="K123" s="127">
        <v>10</v>
      </c>
      <c r="L123" s="127">
        <v>5</v>
      </c>
      <c r="M123" s="2"/>
    </row>
    <row r="124" spans="2:13" ht="12" customHeight="1" thickBot="1" x14ac:dyDescent="0.25">
      <c r="B124" s="193"/>
      <c r="C124" s="44" t="s">
        <v>25</v>
      </c>
      <c r="D124" s="123">
        <v>103</v>
      </c>
      <c r="E124" s="123">
        <v>0</v>
      </c>
      <c r="F124" s="123">
        <v>40</v>
      </c>
      <c r="G124" s="123">
        <v>65</v>
      </c>
      <c r="H124" s="123">
        <v>13</v>
      </c>
      <c r="I124" s="123">
        <v>38</v>
      </c>
      <c r="J124" s="123">
        <v>633</v>
      </c>
      <c r="K124" s="123">
        <v>63</v>
      </c>
      <c r="L124" s="123">
        <v>6</v>
      </c>
      <c r="M124" s="2"/>
    </row>
    <row r="125" spans="2:13" ht="12" customHeight="1" thickBot="1" x14ac:dyDescent="0.25">
      <c r="B125" s="194"/>
      <c r="C125" s="44" t="s">
        <v>26</v>
      </c>
      <c r="D125" s="123">
        <v>102</v>
      </c>
      <c r="E125" s="123">
        <v>0</v>
      </c>
      <c r="F125" s="123">
        <v>36</v>
      </c>
      <c r="G125" s="123">
        <v>68</v>
      </c>
      <c r="H125" s="123">
        <v>4</v>
      </c>
      <c r="I125" s="123">
        <v>34</v>
      </c>
      <c r="J125" s="123">
        <v>501</v>
      </c>
      <c r="K125" s="123">
        <v>21</v>
      </c>
      <c r="L125" s="123">
        <v>4</v>
      </c>
      <c r="M125" s="2"/>
    </row>
    <row r="126" spans="2:13" ht="12" customHeight="1" x14ac:dyDescent="0.2">
      <c r="C126" s="7" t="s">
        <v>122</v>
      </c>
      <c r="D126" s="1">
        <f>SUM(D123:D125)</f>
        <v>308</v>
      </c>
      <c r="E126" s="1">
        <f t="shared" ref="E126:I126" si="44">SUM(E123:E125)</f>
        <v>0</v>
      </c>
      <c r="F126" s="1">
        <f t="shared" si="44"/>
        <v>117</v>
      </c>
      <c r="G126" s="1">
        <f t="shared" si="44"/>
        <v>209</v>
      </c>
      <c r="H126" s="1">
        <f t="shared" si="44"/>
        <v>24</v>
      </c>
      <c r="I126" s="1">
        <f t="shared" si="44"/>
        <v>108</v>
      </c>
    </row>
    <row r="127" spans="2:13" ht="12" customHeight="1" x14ac:dyDescent="0.2">
      <c r="C127" s="7" t="s">
        <v>125</v>
      </c>
      <c r="D127" s="8">
        <f>+D126/3</f>
        <v>102.66666666666667</v>
      </c>
      <c r="E127" s="8">
        <f t="shared" ref="E127:I127" si="45">+E126/3</f>
        <v>0</v>
      </c>
      <c r="F127" s="8">
        <f t="shared" si="45"/>
        <v>39</v>
      </c>
      <c r="G127" s="8">
        <f t="shared" si="45"/>
        <v>69.666666666666671</v>
      </c>
      <c r="H127" s="8">
        <f t="shared" si="45"/>
        <v>8</v>
      </c>
      <c r="I127" s="8">
        <f t="shared" si="45"/>
        <v>36</v>
      </c>
      <c r="J127" s="8"/>
      <c r="K127" s="8"/>
      <c r="L127" s="8"/>
    </row>
    <row r="128" spans="2:13" ht="12" customHeight="1" x14ac:dyDescent="0.2">
      <c r="C128" s="7" t="s">
        <v>123</v>
      </c>
      <c r="E128" s="9">
        <f>SUM(D127:E127)</f>
        <v>102.66666666666667</v>
      </c>
      <c r="F128" s="9">
        <f>SUM(D127:F127)</f>
        <v>141.66666666666669</v>
      </c>
      <c r="H128" s="9">
        <f>SUM(G127:H127)</f>
        <v>77.666666666666671</v>
      </c>
      <c r="I128" s="9">
        <f>SUM(G127:I127)</f>
        <v>113.66666666666667</v>
      </c>
      <c r="K128" s="9"/>
      <c r="L128" s="9"/>
    </row>
    <row r="129" spans="1:12" ht="12" customHeight="1" x14ac:dyDescent="0.2">
      <c r="C129" s="7" t="s">
        <v>126</v>
      </c>
      <c r="D129" s="11">
        <f>+D113/D126</f>
        <v>1.1396103896103895</v>
      </c>
      <c r="E129" s="11"/>
      <c r="F129" s="11">
        <f t="shared" ref="F129:I129" si="46">+F113/F126</f>
        <v>1.1367521367521367</v>
      </c>
      <c r="G129" s="11">
        <f t="shared" si="46"/>
        <v>1.4545454545454546</v>
      </c>
      <c r="H129" s="11">
        <f t="shared" si="46"/>
        <v>0.125</v>
      </c>
      <c r="I129" s="11">
        <f t="shared" si="46"/>
        <v>1.0833333333333333</v>
      </c>
      <c r="J129" s="11"/>
      <c r="K129" s="11"/>
      <c r="L129" s="11"/>
    </row>
    <row r="130" spans="1:12" ht="12" customHeight="1" thickBot="1" x14ac:dyDescent="0.25">
      <c r="C130" s="10" t="s">
        <v>128</v>
      </c>
      <c r="E130" s="11">
        <f>+E115/E128</f>
        <v>1.1396103896103895</v>
      </c>
      <c r="F130" s="11">
        <f t="shared" ref="F130:I130" si="47">+F115/F128</f>
        <v>1.1388235294117646</v>
      </c>
      <c r="G130" s="11"/>
      <c r="H130" s="11">
        <f t="shared" si="47"/>
        <v>1.3175965665236049</v>
      </c>
      <c r="I130" s="11">
        <f t="shared" si="47"/>
        <v>1.2434017595307916</v>
      </c>
      <c r="J130" s="11"/>
      <c r="K130" s="11"/>
      <c r="L130" s="11"/>
    </row>
    <row r="131" spans="1:12" ht="12" customHeight="1" x14ac:dyDescent="0.2">
      <c r="C131" s="23"/>
      <c r="E131" s="11"/>
      <c r="F131" s="11"/>
      <c r="G131" s="11"/>
      <c r="H131" s="11"/>
      <c r="I131" s="11"/>
      <c r="J131" s="11"/>
      <c r="K131" s="11"/>
      <c r="L131" s="11"/>
    </row>
    <row r="132" spans="1:12" ht="12" customHeight="1" x14ac:dyDescent="0.2">
      <c r="B132" s="27" t="s">
        <v>129</v>
      </c>
      <c r="C132" s="168" t="s">
        <v>150</v>
      </c>
      <c r="D132" s="168"/>
      <c r="E132" s="168"/>
      <c r="F132" s="168"/>
      <c r="G132" s="168"/>
      <c r="H132" s="168"/>
      <c r="I132" s="168"/>
      <c r="J132" s="168"/>
      <c r="K132" s="168"/>
      <c r="L132" s="168"/>
    </row>
    <row r="133" spans="1:12" ht="12" customHeight="1" x14ac:dyDescent="0.2">
      <c r="B133" s="28" t="s">
        <v>130</v>
      </c>
      <c r="C133" s="168" t="s">
        <v>151</v>
      </c>
      <c r="D133" s="168"/>
      <c r="E133" s="168"/>
      <c r="F133" s="168"/>
      <c r="G133" s="168"/>
      <c r="H133" s="168"/>
      <c r="I133" s="168"/>
      <c r="J133" s="168"/>
      <c r="K133" s="168"/>
      <c r="L133" s="168"/>
    </row>
    <row r="135" spans="1:12" ht="12" customHeight="1" thickBot="1" x14ac:dyDescent="0.25"/>
    <row r="136" spans="1:12" ht="12" customHeight="1" x14ac:dyDescent="0.2">
      <c r="C136" s="76"/>
      <c r="D136" s="166" t="s">
        <v>1</v>
      </c>
      <c r="E136" s="166" t="s">
        <v>2</v>
      </c>
      <c r="F136" s="166" t="s">
        <v>3</v>
      </c>
    </row>
    <row r="137" spans="1:12" ht="12" customHeight="1" thickBot="1" x14ac:dyDescent="0.25">
      <c r="C137" s="76"/>
      <c r="D137" s="191"/>
      <c r="E137" s="191"/>
      <c r="F137" s="191"/>
    </row>
    <row r="138" spans="1:12" ht="12" customHeight="1" thickBot="1" x14ac:dyDescent="0.25">
      <c r="C138" s="30" t="s">
        <v>72</v>
      </c>
      <c r="D138" s="31">
        <v>633</v>
      </c>
      <c r="E138" s="31">
        <v>465</v>
      </c>
      <c r="F138" s="31">
        <v>522</v>
      </c>
    </row>
    <row r="139" spans="1:12" ht="12" customHeight="1" thickBot="1" x14ac:dyDescent="0.25">
      <c r="C139" s="34" t="s">
        <v>220</v>
      </c>
      <c r="D139" s="33">
        <v>723</v>
      </c>
      <c r="E139" s="31">
        <v>502</v>
      </c>
      <c r="F139" s="31">
        <v>537</v>
      </c>
    </row>
    <row r="140" spans="1:12" ht="12" customHeight="1" thickBot="1" x14ac:dyDescent="0.25">
      <c r="C140" s="34" t="s">
        <v>186</v>
      </c>
      <c r="D140" s="86">
        <v>581</v>
      </c>
      <c r="E140" s="87">
        <v>468</v>
      </c>
      <c r="F140" s="88">
        <v>487</v>
      </c>
    </row>
    <row r="141" spans="1:12" ht="12" customHeight="1" x14ac:dyDescent="0.2">
      <c r="D141" s="11">
        <f>+D139/D140</f>
        <v>1.2444061962134252</v>
      </c>
      <c r="E141" s="11">
        <f t="shared" ref="E141:F141" si="48">+E139/E140</f>
        <v>1.0726495726495726</v>
      </c>
      <c r="F141" s="11">
        <f t="shared" si="48"/>
        <v>1.1026694045174539</v>
      </c>
    </row>
    <row r="143" spans="1:12" ht="12" customHeight="1" x14ac:dyDescent="0.2">
      <c r="A143" s="27" t="s">
        <v>181</v>
      </c>
      <c r="B143" s="188" t="s">
        <v>221</v>
      </c>
      <c r="C143" s="188"/>
      <c r="D143" s="188"/>
      <c r="E143" s="188"/>
      <c r="F143" s="188"/>
      <c r="G143" s="188"/>
      <c r="H143" s="188"/>
      <c r="I143" s="188"/>
      <c r="J143" s="188"/>
      <c r="K143" s="188"/>
    </row>
    <row r="145" spans="3:6" ht="27.75" customHeight="1" x14ac:dyDescent="0.2">
      <c r="C145" s="91" t="s">
        <v>74</v>
      </c>
      <c r="D145" s="92" t="s">
        <v>75</v>
      </c>
      <c r="E145" s="92" t="s">
        <v>76</v>
      </c>
      <c r="F145" s="93" t="s">
        <v>77</v>
      </c>
    </row>
    <row r="146" spans="3:6" ht="12" customHeight="1" x14ac:dyDescent="0.2">
      <c r="C146" s="94" t="s">
        <v>210</v>
      </c>
      <c r="D146" s="95">
        <v>399</v>
      </c>
      <c r="E146" s="95">
        <v>316</v>
      </c>
      <c r="F146" s="95">
        <v>325</v>
      </c>
    </row>
    <row r="147" spans="3:6" ht="12" customHeight="1" x14ac:dyDescent="0.2">
      <c r="C147" s="94" t="s">
        <v>81</v>
      </c>
      <c r="D147" s="95">
        <v>641</v>
      </c>
      <c r="E147" s="95">
        <v>568</v>
      </c>
      <c r="F147" s="95">
        <v>554</v>
      </c>
    </row>
    <row r="148" spans="3:6" ht="12" customHeight="1" x14ac:dyDescent="0.2">
      <c r="C148" s="94" t="s">
        <v>82</v>
      </c>
      <c r="D148" s="95">
        <v>953</v>
      </c>
      <c r="E148" s="95">
        <v>822</v>
      </c>
      <c r="F148" s="95">
        <v>867</v>
      </c>
    </row>
    <row r="149" spans="3:6" ht="12" customHeight="1" x14ac:dyDescent="0.2">
      <c r="C149" s="94" t="s">
        <v>83</v>
      </c>
      <c r="D149" s="95">
        <v>706</v>
      </c>
      <c r="E149" s="95">
        <v>590</v>
      </c>
      <c r="F149" s="95">
        <v>611</v>
      </c>
    </row>
    <row r="150" spans="3:6" ht="12" customHeight="1" x14ac:dyDescent="0.2">
      <c r="C150" s="94" t="s">
        <v>86</v>
      </c>
      <c r="D150" s="95">
        <v>462</v>
      </c>
      <c r="E150" s="95">
        <v>184</v>
      </c>
      <c r="F150" s="95">
        <v>250</v>
      </c>
    </row>
    <row r="151" spans="3:6" ht="12" customHeight="1" x14ac:dyDescent="0.2">
      <c r="C151" s="94" t="s">
        <v>87</v>
      </c>
      <c r="D151" s="95">
        <v>237</v>
      </c>
      <c r="E151" s="95">
        <v>205</v>
      </c>
      <c r="F151" s="95">
        <v>168</v>
      </c>
    </row>
    <row r="152" spans="3:6" ht="12" customHeight="1" x14ac:dyDescent="0.2">
      <c r="C152" s="94" t="s">
        <v>88</v>
      </c>
      <c r="D152" s="95">
        <v>424</v>
      </c>
      <c r="E152" s="95">
        <v>352</v>
      </c>
      <c r="F152" s="95">
        <v>262</v>
      </c>
    </row>
    <row r="153" spans="3:6" ht="12" customHeight="1" x14ac:dyDescent="0.2">
      <c r="C153" s="94" t="s">
        <v>89</v>
      </c>
      <c r="D153" s="95">
        <v>615</v>
      </c>
      <c r="E153" s="95">
        <v>459</v>
      </c>
      <c r="F153" s="95">
        <v>249</v>
      </c>
    </row>
    <row r="154" spans="3:6" ht="12" customHeight="1" x14ac:dyDescent="0.2">
      <c r="C154" s="94" t="s">
        <v>90</v>
      </c>
      <c r="D154" s="95">
        <v>676</v>
      </c>
      <c r="E154" s="95">
        <v>510</v>
      </c>
      <c r="F154" s="95">
        <v>642</v>
      </c>
    </row>
    <row r="155" spans="3:6" ht="12" customHeight="1" x14ac:dyDescent="0.2">
      <c r="C155" s="94" t="s">
        <v>202</v>
      </c>
      <c r="D155" s="95" t="s">
        <v>223</v>
      </c>
      <c r="E155" s="95" t="s">
        <v>224</v>
      </c>
      <c r="F155" s="95" t="s">
        <v>225</v>
      </c>
    </row>
    <row r="156" spans="3:6" ht="12" customHeight="1" x14ac:dyDescent="0.2">
      <c r="C156" s="94" t="s">
        <v>93</v>
      </c>
      <c r="D156" s="95">
        <v>649</v>
      </c>
      <c r="E156" s="95">
        <v>575</v>
      </c>
      <c r="F156" s="95">
        <v>641</v>
      </c>
    </row>
    <row r="157" spans="3:6" ht="12" customHeight="1" x14ac:dyDescent="0.2">
      <c r="C157" s="94" t="s">
        <v>94</v>
      </c>
      <c r="D157" s="95">
        <v>453</v>
      </c>
      <c r="E157" s="95">
        <v>432</v>
      </c>
      <c r="F157" s="95">
        <v>259</v>
      </c>
    </row>
    <row r="158" spans="3:6" ht="12" customHeight="1" x14ac:dyDescent="0.2">
      <c r="C158" s="94" t="s">
        <v>95</v>
      </c>
      <c r="D158" s="95">
        <v>667</v>
      </c>
      <c r="E158" s="95">
        <v>422</v>
      </c>
      <c r="F158" s="95">
        <v>807</v>
      </c>
    </row>
    <row r="159" spans="3:6" ht="12" customHeight="1" x14ac:dyDescent="0.2">
      <c r="C159" s="94" t="s">
        <v>96</v>
      </c>
      <c r="D159" s="95">
        <v>654</v>
      </c>
      <c r="E159" s="95">
        <v>627</v>
      </c>
      <c r="F159" s="95">
        <v>428</v>
      </c>
    </row>
    <row r="160" spans="3:6" ht="12" customHeight="1" x14ac:dyDescent="0.2">
      <c r="C160" s="94" t="s">
        <v>100</v>
      </c>
      <c r="D160" s="95">
        <v>217</v>
      </c>
      <c r="E160" s="95">
        <v>148</v>
      </c>
      <c r="F160" s="95">
        <v>447</v>
      </c>
    </row>
    <row r="161" spans="2:6" ht="12" customHeight="1" x14ac:dyDescent="0.2">
      <c r="C161" s="94" t="s">
        <v>101</v>
      </c>
      <c r="D161" s="95">
        <v>723</v>
      </c>
      <c r="E161" s="95">
        <v>502</v>
      </c>
      <c r="F161" s="95">
        <v>537</v>
      </c>
    </row>
    <row r="162" spans="2:6" ht="12" customHeight="1" x14ac:dyDescent="0.2">
      <c r="C162" s="94" t="s">
        <v>103</v>
      </c>
      <c r="D162" s="95">
        <v>483</v>
      </c>
      <c r="E162" s="95">
        <v>342</v>
      </c>
      <c r="F162" s="95">
        <v>272</v>
      </c>
    </row>
    <row r="163" spans="2:6" ht="12" customHeight="1" x14ac:dyDescent="0.2">
      <c r="C163" s="94" t="s">
        <v>104</v>
      </c>
      <c r="D163" s="95">
        <v>866</v>
      </c>
      <c r="E163" s="95">
        <v>702</v>
      </c>
      <c r="F163" s="95">
        <v>1108</v>
      </c>
    </row>
    <row r="164" spans="2:6" ht="12" customHeight="1" x14ac:dyDescent="0.2">
      <c r="C164" s="94" t="s">
        <v>105</v>
      </c>
      <c r="D164" s="95">
        <v>709</v>
      </c>
      <c r="E164" s="95">
        <v>509</v>
      </c>
      <c r="F164" s="95">
        <v>601</v>
      </c>
    </row>
    <row r="165" spans="2:6" ht="12" customHeight="1" x14ac:dyDescent="0.2">
      <c r="C165" s="94" t="s">
        <v>106</v>
      </c>
      <c r="D165" s="95">
        <v>875</v>
      </c>
      <c r="E165" s="95">
        <v>701</v>
      </c>
      <c r="F165" s="95">
        <v>694</v>
      </c>
    </row>
    <row r="166" spans="2:6" ht="12" customHeight="1" x14ac:dyDescent="0.2">
      <c r="C166" s="94" t="s">
        <v>107</v>
      </c>
      <c r="D166" s="95">
        <v>598</v>
      </c>
      <c r="E166" s="95">
        <v>453</v>
      </c>
      <c r="F166" s="95">
        <v>450</v>
      </c>
    </row>
    <row r="167" spans="2:6" ht="12" customHeight="1" x14ac:dyDescent="0.2">
      <c r="C167" s="94" t="s">
        <v>108</v>
      </c>
      <c r="D167" s="95" t="s">
        <v>226</v>
      </c>
      <c r="E167" s="95" t="s">
        <v>227</v>
      </c>
      <c r="F167" s="95" t="s">
        <v>228</v>
      </c>
    </row>
    <row r="168" spans="2:6" ht="12" customHeight="1" x14ac:dyDescent="0.2">
      <c r="C168" s="94" t="s">
        <v>109</v>
      </c>
      <c r="D168" s="95">
        <v>660</v>
      </c>
      <c r="E168" s="95">
        <v>652</v>
      </c>
      <c r="F168" s="95">
        <v>554</v>
      </c>
    </row>
    <row r="169" spans="2:6" ht="12" customHeight="1" x14ac:dyDescent="0.2">
      <c r="C169" s="94" t="s">
        <v>111</v>
      </c>
      <c r="D169" s="95">
        <v>624</v>
      </c>
      <c r="E169" s="95">
        <v>541</v>
      </c>
      <c r="F169" s="95">
        <v>631</v>
      </c>
    </row>
    <row r="170" spans="2:6" ht="12" customHeight="1" x14ac:dyDescent="0.2">
      <c r="C170" s="94" t="s">
        <v>113</v>
      </c>
      <c r="D170" s="95">
        <v>674</v>
      </c>
      <c r="E170" s="95">
        <v>383</v>
      </c>
      <c r="F170" s="95">
        <v>429</v>
      </c>
    </row>
    <row r="171" spans="2:6" ht="12" customHeight="1" x14ac:dyDescent="0.2">
      <c r="C171" s="94" t="s">
        <v>114</v>
      </c>
      <c r="D171" s="95">
        <v>594</v>
      </c>
      <c r="E171" s="95">
        <v>450</v>
      </c>
      <c r="F171" s="95">
        <v>389</v>
      </c>
    </row>
    <row r="172" spans="2:6" ht="12" customHeight="1" x14ac:dyDescent="0.2">
      <c r="C172" s="96" t="s">
        <v>115</v>
      </c>
      <c r="D172" s="95">
        <v>310</v>
      </c>
      <c r="E172" s="95">
        <v>310</v>
      </c>
      <c r="F172" s="95">
        <v>488</v>
      </c>
    </row>
    <row r="173" spans="2:6" ht="12" customHeight="1" x14ac:dyDescent="0.2">
      <c r="C173" s="94" t="s">
        <v>219</v>
      </c>
      <c r="D173" s="95">
        <v>602</v>
      </c>
      <c r="E173" s="95">
        <v>519</v>
      </c>
      <c r="F173" s="95">
        <v>765</v>
      </c>
    </row>
    <row r="175" spans="2:6" ht="12" customHeight="1" x14ac:dyDescent="0.2">
      <c r="B175" s="1" t="s">
        <v>222</v>
      </c>
    </row>
  </sheetData>
  <mergeCells count="138">
    <mergeCell ref="G2:I2"/>
    <mergeCell ref="G22:I22"/>
    <mergeCell ref="G88:I88"/>
    <mergeCell ref="G105:I105"/>
    <mergeCell ref="G118:I118"/>
    <mergeCell ref="C71:L71"/>
    <mergeCell ref="C72:L72"/>
    <mergeCell ref="C101:L101"/>
    <mergeCell ref="C102:L102"/>
    <mergeCell ref="I108:I109"/>
    <mergeCell ref="J108:J109"/>
    <mergeCell ref="K108:K109"/>
    <mergeCell ref="L108:L109"/>
    <mergeCell ref="I91:I92"/>
    <mergeCell ref="J91:J92"/>
    <mergeCell ref="K91:K92"/>
    <mergeCell ref="L91:L92"/>
    <mergeCell ref="J62:J63"/>
    <mergeCell ref="K62:K63"/>
    <mergeCell ref="L62:L63"/>
    <mergeCell ref="G59:I59"/>
    <mergeCell ref="D77:F77"/>
    <mergeCell ref="C132:L132"/>
    <mergeCell ref="C133:L133"/>
    <mergeCell ref="J121:J122"/>
    <mergeCell ref="K121:K122"/>
    <mergeCell ref="L121:L122"/>
    <mergeCell ref="B123:B125"/>
    <mergeCell ref="D121:D122"/>
    <mergeCell ref="E121:E122"/>
    <mergeCell ref="F121:F122"/>
    <mergeCell ref="G121:G122"/>
    <mergeCell ref="H121:H122"/>
    <mergeCell ref="I121:I122"/>
    <mergeCell ref="B110:B112"/>
    <mergeCell ref="B120:B122"/>
    <mergeCell ref="C120:C122"/>
    <mergeCell ref="D120:F120"/>
    <mergeCell ref="G120:I120"/>
    <mergeCell ref="J120:L120"/>
    <mergeCell ref="B107:B109"/>
    <mergeCell ref="C107:C109"/>
    <mergeCell ref="D107:F107"/>
    <mergeCell ref="G107:I107"/>
    <mergeCell ref="J107:L107"/>
    <mergeCell ref="D108:D109"/>
    <mergeCell ref="E108:E109"/>
    <mergeCell ref="F108:F109"/>
    <mergeCell ref="G108:G109"/>
    <mergeCell ref="H108:H109"/>
    <mergeCell ref="B93:B94"/>
    <mergeCell ref="G75:I75"/>
    <mergeCell ref="B90:B92"/>
    <mergeCell ref="C90:C92"/>
    <mergeCell ref="D90:F90"/>
    <mergeCell ref="G90:I90"/>
    <mergeCell ref="J90:L90"/>
    <mergeCell ref="D91:D92"/>
    <mergeCell ref="E91:E92"/>
    <mergeCell ref="F91:F92"/>
    <mergeCell ref="G91:G92"/>
    <mergeCell ref="H91:H92"/>
    <mergeCell ref="H78:H79"/>
    <mergeCell ref="I78:I79"/>
    <mergeCell ref="J78:J79"/>
    <mergeCell ref="K78:K79"/>
    <mergeCell ref="L78:L79"/>
    <mergeCell ref="B80:B81"/>
    <mergeCell ref="D78:D79"/>
    <mergeCell ref="E78:E79"/>
    <mergeCell ref="F78:F79"/>
    <mergeCell ref="G78:G79"/>
    <mergeCell ref="B77:B79"/>
    <mergeCell ref="C77:C79"/>
    <mergeCell ref="G47:I47"/>
    <mergeCell ref="G77:I77"/>
    <mergeCell ref="J77:L77"/>
    <mergeCell ref="J50:J51"/>
    <mergeCell ref="K50:K51"/>
    <mergeCell ref="L50:L51"/>
    <mergeCell ref="B61:B63"/>
    <mergeCell ref="C61:C63"/>
    <mergeCell ref="D61:F61"/>
    <mergeCell ref="G61:I61"/>
    <mergeCell ref="J61:L61"/>
    <mergeCell ref="D62:D63"/>
    <mergeCell ref="E62:E63"/>
    <mergeCell ref="F62:F63"/>
    <mergeCell ref="G62:G63"/>
    <mergeCell ref="H62:H63"/>
    <mergeCell ref="I62:I63"/>
    <mergeCell ref="J25:J26"/>
    <mergeCell ref="K25:K26"/>
    <mergeCell ref="L25:L26"/>
    <mergeCell ref="B27:B36"/>
    <mergeCell ref="B49:B51"/>
    <mergeCell ref="C49:C51"/>
    <mergeCell ref="D49:F49"/>
    <mergeCell ref="G49:I49"/>
    <mergeCell ref="J49:L49"/>
    <mergeCell ref="D50:D51"/>
    <mergeCell ref="D25:D26"/>
    <mergeCell ref="E25:E26"/>
    <mergeCell ref="F25:F26"/>
    <mergeCell ref="G25:G26"/>
    <mergeCell ref="H25:H26"/>
    <mergeCell ref="I25:I26"/>
    <mergeCell ref="E50:E51"/>
    <mergeCell ref="F50:F51"/>
    <mergeCell ref="G50:G51"/>
    <mergeCell ref="H50:H51"/>
    <mergeCell ref="I50:I51"/>
    <mergeCell ref="C43:L43"/>
    <mergeCell ref="C44:L44"/>
    <mergeCell ref="D136:D137"/>
    <mergeCell ref="E136:E137"/>
    <mergeCell ref="F136:F137"/>
    <mergeCell ref="B143:K143"/>
    <mergeCell ref="I5:I6"/>
    <mergeCell ref="J5:J6"/>
    <mergeCell ref="K5:K6"/>
    <mergeCell ref="L5:L6"/>
    <mergeCell ref="B7:B16"/>
    <mergeCell ref="B24:B26"/>
    <mergeCell ref="C24:C26"/>
    <mergeCell ref="D24:F24"/>
    <mergeCell ref="G24:I24"/>
    <mergeCell ref="J24:L24"/>
    <mergeCell ref="B4:B6"/>
    <mergeCell ref="C4:C6"/>
    <mergeCell ref="D4:F4"/>
    <mergeCell ref="G4:I4"/>
    <mergeCell ref="J4:L4"/>
    <mergeCell ref="D5:D6"/>
    <mergeCell ref="E5:E6"/>
    <mergeCell ref="F5:F6"/>
    <mergeCell ref="G5:G6"/>
    <mergeCell ref="H5:H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2"/>
  <sheetViews>
    <sheetView zoomScaleNormal="100" workbookViewId="0">
      <selection activeCell="O112" sqref="O112"/>
    </sheetView>
  </sheetViews>
  <sheetFormatPr baseColWidth="10" defaultColWidth="11.5703125" defaultRowHeight="12" customHeight="1" x14ac:dyDescent="0.2"/>
  <cols>
    <col min="1" max="2" width="11.5703125" style="1"/>
    <col min="3" max="3" width="21.7109375"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44" t="s">
        <v>24</v>
      </c>
      <c r="D7" s="4">
        <v>86</v>
      </c>
      <c r="E7" s="4">
        <v>1</v>
      </c>
      <c r="F7" s="4">
        <v>22</v>
      </c>
      <c r="G7" s="4">
        <v>57</v>
      </c>
      <c r="H7" s="4">
        <v>6</v>
      </c>
      <c r="I7" s="4">
        <v>23</v>
      </c>
      <c r="J7" s="4">
        <v>245</v>
      </c>
      <c r="K7" s="4">
        <v>30</v>
      </c>
      <c r="L7" s="4">
        <v>2</v>
      </c>
      <c r="M7" s="2"/>
    </row>
    <row r="8" spans="2:13" ht="12" customHeight="1" thickBot="1" x14ac:dyDescent="0.25">
      <c r="B8" s="193"/>
      <c r="C8" s="44" t="s">
        <v>25</v>
      </c>
      <c r="D8" s="4">
        <v>104</v>
      </c>
      <c r="E8" s="4">
        <v>1</v>
      </c>
      <c r="F8" s="4">
        <v>23</v>
      </c>
      <c r="G8" s="4">
        <v>66</v>
      </c>
      <c r="H8" s="4">
        <v>8</v>
      </c>
      <c r="I8" s="4">
        <v>22</v>
      </c>
      <c r="J8" s="4">
        <v>317</v>
      </c>
      <c r="K8" s="4">
        <v>48</v>
      </c>
      <c r="L8" s="4">
        <v>4</v>
      </c>
      <c r="M8" s="2"/>
    </row>
    <row r="9" spans="2:13" ht="12" customHeight="1" thickBot="1" x14ac:dyDescent="0.25">
      <c r="B9" s="193"/>
      <c r="C9" s="44" t="s">
        <v>26</v>
      </c>
      <c r="D9" s="4">
        <v>101</v>
      </c>
      <c r="E9" s="4">
        <v>0</v>
      </c>
      <c r="F9" s="4">
        <v>21</v>
      </c>
      <c r="G9" s="4">
        <v>60</v>
      </c>
      <c r="H9" s="4">
        <v>0</v>
      </c>
      <c r="I9" s="4">
        <v>22</v>
      </c>
      <c r="J9" s="4">
        <v>148</v>
      </c>
      <c r="K9" s="4">
        <v>9</v>
      </c>
      <c r="L9" s="4">
        <v>3</v>
      </c>
      <c r="M9" s="2"/>
    </row>
    <row r="10" spans="2:13" ht="12" customHeight="1" thickBot="1" x14ac:dyDescent="0.25">
      <c r="B10" s="193"/>
      <c r="C10" s="44" t="s">
        <v>27</v>
      </c>
      <c r="D10" s="4">
        <v>81</v>
      </c>
      <c r="E10" s="4">
        <v>1</v>
      </c>
      <c r="F10" s="4">
        <v>16</v>
      </c>
      <c r="G10" s="4">
        <v>54</v>
      </c>
      <c r="H10" s="4">
        <v>0</v>
      </c>
      <c r="I10" s="4">
        <v>16</v>
      </c>
      <c r="J10" s="4">
        <v>207</v>
      </c>
      <c r="K10" s="4">
        <v>11</v>
      </c>
      <c r="L10" s="4">
        <v>3</v>
      </c>
      <c r="M10" s="2"/>
    </row>
    <row r="11" spans="2:13" ht="12" customHeight="1" thickBot="1" x14ac:dyDescent="0.25">
      <c r="B11" s="194"/>
      <c r="C11" s="44" t="s">
        <v>31</v>
      </c>
      <c r="D11" s="4">
        <v>99</v>
      </c>
      <c r="E11" s="4">
        <v>1</v>
      </c>
      <c r="F11" s="4">
        <v>21</v>
      </c>
      <c r="G11" s="4">
        <v>36</v>
      </c>
      <c r="H11" s="4">
        <v>3</v>
      </c>
      <c r="I11" s="4">
        <v>18</v>
      </c>
      <c r="J11" s="4">
        <v>251</v>
      </c>
      <c r="K11" s="4">
        <v>5</v>
      </c>
      <c r="L11" s="4">
        <v>3</v>
      </c>
      <c r="M11" s="2"/>
    </row>
    <row r="12" spans="2:13" ht="12" customHeight="1" x14ac:dyDescent="0.2">
      <c r="B12" s="37"/>
      <c r="C12" s="7" t="s">
        <v>122</v>
      </c>
      <c r="D12" s="1">
        <f>SUM(D7:D11)</f>
        <v>471</v>
      </c>
      <c r="E12" s="1">
        <f t="shared" ref="E12:I12" si="0">SUM(E7:E11)</f>
        <v>4</v>
      </c>
      <c r="F12" s="1">
        <f t="shared" si="0"/>
        <v>103</v>
      </c>
      <c r="G12" s="1">
        <f t="shared" si="0"/>
        <v>273</v>
      </c>
      <c r="H12" s="1">
        <f t="shared" si="0"/>
        <v>17</v>
      </c>
      <c r="I12" s="1">
        <f t="shared" si="0"/>
        <v>101</v>
      </c>
      <c r="M12" s="2"/>
    </row>
    <row r="13" spans="2:13" ht="12" customHeight="1" x14ac:dyDescent="0.2">
      <c r="B13" s="37"/>
      <c r="C13" s="7" t="s">
        <v>125</v>
      </c>
      <c r="D13" s="8">
        <f>+D12/5</f>
        <v>94.2</v>
      </c>
      <c r="E13" s="8">
        <f t="shared" ref="E13:I13" si="1">+E12/5</f>
        <v>0.8</v>
      </c>
      <c r="F13" s="8">
        <f t="shared" si="1"/>
        <v>20.6</v>
      </c>
      <c r="G13" s="8">
        <f t="shared" si="1"/>
        <v>54.6</v>
      </c>
      <c r="H13" s="8">
        <f t="shared" si="1"/>
        <v>3.4</v>
      </c>
      <c r="I13" s="8">
        <f t="shared" si="1"/>
        <v>20.2</v>
      </c>
      <c r="J13" s="8"/>
      <c r="K13" s="8"/>
      <c r="L13" s="8"/>
      <c r="M13" s="2"/>
    </row>
    <row r="14" spans="2:13" ht="12" customHeight="1" thickBot="1" x14ac:dyDescent="0.25">
      <c r="B14" s="37"/>
      <c r="C14" s="7" t="s">
        <v>123</v>
      </c>
      <c r="E14" s="8">
        <f>SUM(D13:E13)</f>
        <v>95</v>
      </c>
      <c r="F14" s="8">
        <f t="shared" ref="F14" si="2">SUM(D13:F13)</f>
        <v>115.6</v>
      </c>
      <c r="H14" s="8">
        <f t="shared" ref="H14" si="3">SUM(G13:H13)</f>
        <v>58</v>
      </c>
      <c r="I14" s="8">
        <f t="shared" ref="I14" si="4">SUM(G13:I13)</f>
        <v>78.2</v>
      </c>
      <c r="K14" s="8"/>
      <c r="L14" s="8"/>
      <c r="M14" s="2"/>
    </row>
    <row r="15" spans="2:13" ht="12" customHeight="1" thickBot="1" x14ac:dyDescent="0.25">
      <c r="C15" s="10" t="s">
        <v>127</v>
      </c>
      <c r="D15" s="9"/>
      <c r="E15" s="9"/>
      <c r="F15" s="11">
        <f>+F13/F14</f>
        <v>0.1782006920415225</v>
      </c>
      <c r="G15" s="9"/>
      <c r="H15" s="12" t="s">
        <v>132</v>
      </c>
      <c r="I15" s="13">
        <f>+I14/F14</f>
        <v>0.67647058823529416</v>
      </c>
      <c r="J15" s="9"/>
      <c r="K15" s="9"/>
      <c r="L15" s="9"/>
    </row>
    <row r="18" spans="2:13" ht="12" customHeight="1" x14ac:dyDescent="0.2">
      <c r="G18" s="169">
        <v>2018</v>
      </c>
      <c r="H18" s="169"/>
      <c r="I18" s="169"/>
    </row>
    <row r="19" spans="2:13" ht="12" customHeight="1" thickBot="1" x14ac:dyDescent="0.25"/>
    <row r="20" spans="2:13" ht="12" customHeight="1" thickBot="1" x14ac:dyDescent="0.25">
      <c r="B20" s="166" t="s">
        <v>28</v>
      </c>
      <c r="C20" s="170" t="s">
        <v>0</v>
      </c>
      <c r="D20" s="173" t="s">
        <v>1</v>
      </c>
      <c r="E20" s="174"/>
      <c r="F20" s="175"/>
      <c r="G20" s="173" t="s">
        <v>2</v>
      </c>
      <c r="H20" s="174"/>
      <c r="I20" s="175"/>
      <c r="J20" s="173" t="s">
        <v>3</v>
      </c>
      <c r="K20" s="174"/>
      <c r="L20" s="175"/>
      <c r="M20" s="2"/>
    </row>
    <row r="21" spans="2:13" ht="12" customHeight="1" x14ac:dyDescent="0.2">
      <c r="B21" s="178"/>
      <c r="C21" s="171"/>
      <c r="D21" s="176" t="s">
        <v>4</v>
      </c>
      <c r="E21" s="164" t="s">
        <v>5</v>
      </c>
      <c r="F21" s="164" t="s">
        <v>6</v>
      </c>
      <c r="G21" s="164" t="s">
        <v>4</v>
      </c>
      <c r="H21" s="164" t="s">
        <v>5</v>
      </c>
      <c r="I21" s="164" t="s">
        <v>6</v>
      </c>
      <c r="J21" s="164" t="s">
        <v>4</v>
      </c>
      <c r="K21" s="164" t="s">
        <v>5</v>
      </c>
      <c r="L21" s="164" t="s">
        <v>6</v>
      </c>
      <c r="M21" s="2"/>
    </row>
    <row r="22" spans="2:13" ht="12" customHeight="1" thickBot="1" x14ac:dyDescent="0.25">
      <c r="B22" s="167"/>
      <c r="C22" s="172"/>
      <c r="D22" s="177"/>
      <c r="E22" s="165"/>
      <c r="F22" s="165"/>
      <c r="G22" s="165"/>
      <c r="H22" s="165"/>
      <c r="I22" s="165"/>
      <c r="J22" s="165"/>
      <c r="K22" s="165"/>
      <c r="L22" s="165"/>
      <c r="M22" s="2"/>
    </row>
    <row r="23" spans="2:13" ht="12" customHeight="1" thickBot="1" x14ac:dyDescent="0.25">
      <c r="B23" s="192" t="s">
        <v>29</v>
      </c>
      <c r="C23" s="44" t="s">
        <v>24</v>
      </c>
      <c r="D23" s="129">
        <v>70</v>
      </c>
      <c r="E23" s="127">
        <v>1</v>
      </c>
      <c r="F23" s="130">
        <v>19</v>
      </c>
      <c r="G23" s="129">
        <v>41</v>
      </c>
      <c r="H23" s="127">
        <v>31</v>
      </c>
      <c r="I23" s="130">
        <v>19</v>
      </c>
      <c r="J23" s="129">
        <v>304</v>
      </c>
      <c r="K23" s="127">
        <v>224</v>
      </c>
      <c r="L23" s="127">
        <v>0</v>
      </c>
      <c r="M23" s="2"/>
    </row>
    <row r="24" spans="2:13" ht="12" customHeight="1" thickBot="1" x14ac:dyDescent="0.25">
      <c r="B24" s="193"/>
      <c r="C24" s="44" t="s">
        <v>25</v>
      </c>
      <c r="D24" s="125">
        <v>108</v>
      </c>
      <c r="E24" s="123">
        <v>0</v>
      </c>
      <c r="F24" s="124">
        <v>27</v>
      </c>
      <c r="G24" s="125">
        <v>34</v>
      </c>
      <c r="H24" s="123">
        <v>10</v>
      </c>
      <c r="I24" s="124">
        <v>28</v>
      </c>
      <c r="J24" s="125">
        <v>368</v>
      </c>
      <c r="K24" s="123">
        <v>178</v>
      </c>
      <c r="L24" s="123">
        <v>2</v>
      </c>
      <c r="M24" s="2"/>
    </row>
    <row r="25" spans="2:13" ht="12" customHeight="1" thickBot="1" x14ac:dyDescent="0.25">
      <c r="B25" s="193"/>
      <c r="C25" s="44" t="s">
        <v>26</v>
      </c>
      <c r="D25" s="125">
        <v>99</v>
      </c>
      <c r="E25" s="123">
        <v>0</v>
      </c>
      <c r="F25" s="124">
        <v>29</v>
      </c>
      <c r="G25" s="125">
        <v>52</v>
      </c>
      <c r="H25" s="123">
        <v>11</v>
      </c>
      <c r="I25" s="124">
        <v>23</v>
      </c>
      <c r="J25" s="125">
        <v>201</v>
      </c>
      <c r="K25" s="123">
        <v>35</v>
      </c>
      <c r="L25" s="123">
        <v>6</v>
      </c>
      <c r="M25" s="2"/>
    </row>
    <row r="26" spans="2:13" ht="12" customHeight="1" thickBot="1" x14ac:dyDescent="0.25">
      <c r="B26" s="193"/>
      <c r="C26" s="44" t="s">
        <v>27</v>
      </c>
      <c r="D26" s="125">
        <v>92</v>
      </c>
      <c r="E26" s="123">
        <v>0</v>
      </c>
      <c r="F26" s="124">
        <v>28</v>
      </c>
      <c r="G26" s="125">
        <v>61</v>
      </c>
      <c r="H26" s="123">
        <v>2</v>
      </c>
      <c r="I26" s="124">
        <v>26</v>
      </c>
      <c r="J26" s="125">
        <v>238</v>
      </c>
      <c r="K26" s="123">
        <v>146</v>
      </c>
      <c r="L26" s="123">
        <v>2</v>
      </c>
      <c r="M26" s="2"/>
    </row>
    <row r="27" spans="2:13" ht="12" customHeight="1" thickBot="1" x14ac:dyDescent="0.25">
      <c r="B27" s="194"/>
      <c r="C27" s="44" t="s">
        <v>31</v>
      </c>
      <c r="D27" s="125">
        <v>101</v>
      </c>
      <c r="E27" s="123">
        <v>0</v>
      </c>
      <c r="F27" s="124">
        <v>27</v>
      </c>
      <c r="G27" s="125">
        <v>43</v>
      </c>
      <c r="H27" s="123">
        <v>1</v>
      </c>
      <c r="I27" s="124">
        <v>19</v>
      </c>
      <c r="J27" s="125">
        <v>249</v>
      </c>
      <c r="K27" s="123">
        <v>43</v>
      </c>
      <c r="L27" s="123">
        <v>3</v>
      </c>
      <c r="M27" s="2"/>
    </row>
    <row r="28" spans="2:13" ht="12" customHeight="1" x14ac:dyDescent="0.2">
      <c r="C28" s="7" t="s">
        <v>122</v>
      </c>
      <c r="D28" s="1">
        <f>SUM(D23:D27)</f>
        <v>470</v>
      </c>
      <c r="E28" s="1">
        <f t="shared" ref="E28:I28" si="5">SUM(E23:E27)</f>
        <v>1</v>
      </c>
      <c r="F28" s="1">
        <f t="shared" si="5"/>
        <v>130</v>
      </c>
      <c r="G28" s="1">
        <f t="shared" si="5"/>
        <v>231</v>
      </c>
      <c r="H28" s="1">
        <f t="shared" si="5"/>
        <v>55</v>
      </c>
      <c r="I28" s="1">
        <f t="shared" si="5"/>
        <v>115</v>
      </c>
    </row>
    <row r="29" spans="2:13" ht="12" customHeight="1" x14ac:dyDescent="0.2">
      <c r="C29" s="7" t="s">
        <v>125</v>
      </c>
      <c r="D29" s="8">
        <f>+D28/5</f>
        <v>94</v>
      </c>
      <c r="E29" s="8">
        <f t="shared" ref="E29:I29" si="6">+E28/5</f>
        <v>0.2</v>
      </c>
      <c r="F29" s="8">
        <f t="shared" si="6"/>
        <v>26</v>
      </c>
      <c r="G29" s="8">
        <f t="shared" si="6"/>
        <v>46.2</v>
      </c>
      <c r="H29" s="8">
        <f t="shared" si="6"/>
        <v>11</v>
      </c>
      <c r="I29" s="8">
        <f t="shared" si="6"/>
        <v>23</v>
      </c>
      <c r="J29" s="8"/>
      <c r="K29" s="8"/>
      <c r="L29" s="8"/>
    </row>
    <row r="30" spans="2:13" ht="12" customHeight="1" x14ac:dyDescent="0.2">
      <c r="C30" s="7" t="s">
        <v>123</v>
      </c>
      <c r="E30" s="9">
        <f>SUM(D29:E29)</f>
        <v>94.2</v>
      </c>
      <c r="F30" s="9">
        <f>SUM(D29:F29)</f>
        <v>120.2</v>
      </c>
      <c r="H30" s="9">
        <f>SUM(G29:H29)</f>
        <v>57.2</v>
      </c>
      <c r="I30" s="9">
        <f>SUM(G29:I29)</f>
        <v>80.2</v>
      </c>
      <c r="K30" s="9"/>
      <c r="L30" s="9"/>
    </row>
    <row r="31" spans="2:13" ht="12" customHeight="1" x14ac:dyDescent="0.2">
      <c r="C31" s="7" t="s">
        <v>126</v>
      </c>
      <c r="D31" s="11">
        <f>+D12/D28</f>
        <v>1.0021276595744681</v>
      </c>
      <c r="E31" s="11">
        <f t="shared" ref="E31:I31" si="7">+E12/E28</f>
        <v>4</v>
      </c>
      <c r="F31" s="11">
        <f t="shared" si="7"/>
        <v>0.79230769230769227</v>
      </c>
      <c r="G31" s="11">
        <f t="shared" si="7"/>
        <v>1.1818181818181819</v>
      </c>
      <c r="H31" s="11">
        <f t="shared" si="7"/>
        <v>0.30909090909090908</v>
      </c>
      <c r="I31" s="11">
        <f t="shared" si="7"/>
        <v>0.87826086956521743</v>
      </c>
      <c r="J31" s="11"/>
      <c r="K31" s="11"/>
      <c r="L31" s="11"/>
    </row>
    <row r="32" spans="2:13" ht="12" customHeight="1" thickBot="1" x14ac:dyDescent="0.25">
      <c r="C32" s="10" t="s">
        <v>128</v>
      </c>
      <c r="E32" s="11">
        <f>+E14/E30</f>
        <v>1.0084925690021231</v>
      </c>
      <c r="F32" s="11">
        <f t="shared" ref="F32:I32" si="8">+F14/F30</f>
        <v>0.96173044925124784</v>
      </c>
      <c r="G32" s="11"/>
      <c r="H32" s="11">
        <f t="shared" si="8"/>
        <v>1.013986013986014</v>
      </c>
      <c r="I32" s="11">
        <f t="shared" si="8"/>
        <v>0.97506234413965087</v>
      </c>
      <c r="J32" s="11"/>
      <c r="K32" s="11"/>
      <c r="L32" s="11"/>
    </row>
    <row r="33" spans="2:12" ht="12" customHeight="1" x14ac:dyDescent="0.2">
      <c r="C33" s="23"/>
      <c r="E33" s="11"/>
      <c r="F33" s="11"/>
      <c r="G33" s="11"/>
      <c r="H33" s="11"/>
      <c r="I33" s="11"/>
      <c r="J33" s="11"/>
      <c r="K33" s="11"/>
      <c r="L33" s="11"/>
    </row>
    <row r="34" spans="2:12" ht="12" customHeight="1" x14ac:dyDescent="0.2">
      <c r="B34" s="27" t="s">
        <v>129</v>
      </c>
      <c r="C34" s="168" t="s">
        <v>152</v>
      </c>
      <c r="D34" s="168"/>
      <c r="E34" s="168"/>
      <c r="F34" s="168"/>
      <c r="G34" s="168"/>
      <c r="H34" s="168"/>
      <c r="I34" s="168"/>
      <c r="J34" s="168"/>
      <c r="K34" s="168"/>
      <c r="L34" s="168"/>
    </row>
    <row r="35" spans="2:12" ht="12" customHeight="1" x14ac:dyDescent="0.2">
      <c r="B35" s="28" t="s">
        <v>130</v>
      </c>
      <c r="C35" s="168" t="s">
        <v>153</v>
      </c>
      <c r="D35" s="168"/>
      <c r="E35" s="168"/>
      <c r="F35" s="168"/>
      <c r="G35" s="168"/>
      <c r="H35" s="168"/>
      <c r="I35" s="168"/>
      <c r="J35" s="168"/>
      <c r="K35" s="168"/>
      <c r="L35" s="168"/>
    </row>
    <row r="36" spans="2:12" ht="12" customHeight="1" x14ac:dyDescent="0.2">
      <c r="B36" s="28"/>
      <c r="C36" s="29"/>
      <c r="D36" s="29"/>
      <c r="E36" s="29"/>
      <c r="F36" s="29"/>
      <c r="G36" s="29"/>
      <c r="H36" s="29"/>
      <c r="I36" s="29"/>
      <c r="J36" s="29"/>
      <c r="K36" s="29"/>
      <c r="L36" s="29"/>
    </row>
    <row r="37" spans="2:12" ht="12" customHeight="1" x14ac:dyDescent="0.2">
      <c r="B37" s="28"/>
      <c r="C37" s="76"/>
      <c r="D37" s="76"/>
      <c r="E37" s="76"/>
      <c r="F37" s="76"/>
      <c r="G37" s="196">
        <v>2019</v>
      </c>
      <c r="H37" s="196"/>
      <c r="I37" s="196"/>
      <c r="J37" s="76"/>
      <c r="K37" s="76"/>
      <c r="L37" s="76"/>
    </row>
    <row r="38" spans="2:12" ht="12" customHeight="1" thickBot="1" x14ac:dyDescent="0.25">
      <c r="B38" s="28"/>
      <c r="C38" s="76"/>
      <c r="D38" s="76"/>
      <c r="E38" s="76"/>
      <c r="F38" s="76"/>
      <c r="G38" s="77"/>
      <c r="H38" s="77"/>
      <c r="I38" s="77"/>
      <c r="J38" s="76"/>
      <c r="K38" s="76"/>
      <c r="L38" s="76"/>
    </row>
    <row r="39" spans="2:12" ht="12" customHeight="1" thickBot="1" x14ac:dyDescent="0.25">
      <c r="B39" s="166" t="s">
        <v>28</v>
      </c>
      <c r="C39" s="170" t="s">
        <v>0</v>
      </c>
      <c r="D39" s="173" t="s">
        <v>1</v>
      </c>
      <c r="E39" s="174"/>
      <c r="F39" s="175"/>
      <c r="G39" s="173" t="s">
        <v>2</v>
      </c>
      <c r="H39" s="174"/>
      <c r="I39" s="175"/>
      <c r="J39" s="173" t="s">
        <v>3</v>
      </c>
      <c r="K39" s="174"/>
      <c r="L39" s="175"/>
    </row>
    <row r="40" spans="2:12" ht="12" customHeight="1" x14ac:dyDescent="0.2">
      <c r="B40" s="178"/>
      <c r="C40" s="171"/>
      <c r="D40" s="176" t="s">
        <v>4</v>
      </c>
      <c r="E40" s="164" t="s">
        <v>5</v>
      </c>
      <c r="F40" s="164" t="s">
        <v>6</v>
      </c>
      <c r="G40" s="164" t="s">
        <v>4</v>
      </c>
      <c r="H40" s="164" t="s">
        <v>5</v>
      </c>
      <c r="I40" s="164" t="s">
        <v>6</v>
      </c>
      <c r="J40" s="164" t="s">
        <v>4</v>
      </c>
      <c r="K40" s="164" t="s">
        <v>5</v>
      </c>
      <c r="L40" s="164" t="s">
        <v>6</v>
      </c>
    </row>
    <row r="41" spans="2:12" ht="12" customHeight="1" thickBot="1" x14ac:dyDescent="0.25">
      <c r="B41" s="167"/>
      <c r="C41" s="172"/>
      <c r="D41" s="177"/>
      <c r="E41" s="165"/>
      <c r="F41" s="165"/>
      <c r="G41" s="165"/>
      <c r="H41" s="165"/>
      <c r="I41" s="165"/>
      <c r="J41" s="165"/>
      <c r="K41" s="165"/>
      <c r="L41" s="165"/>
    </row>
    <row r="42" spans="2:12" ht="12" customHeight="1" thickBot="1" x14ac:dyDescent="0.25">
      <c r="B42" s="197" t="s">
        <v>32</v>
      </c>
      <c r="C42" s="46" t="s">
        <v>13</v>
      </c>
      <c r="D42" s="31">
        <v>56</v>
      </c>
      <c r="E42" s="31">
        <v>5</v>
      </c>
      <c r="F42" s="32">
        <v>11</v>
      </c>
      <c r="G42" s="33">
        <v>33</v>
      </c>
      <c r="H42" s="31">
        <v>4</v>
      </c>
      <c r="I42" s="31">
        <v>10</v>
      </c>
      <c r="J42" s="31">
        <v>61</v>
      </c>
      <c r="K42" s="31">
        <v>4</v>
      </c>
      <c r="L42" s="31">
        <v>1</v>
      </c>
    </row>
    <row r="43" spans="2:12" ht="12" customHeight="1" thickBot="1" x14ac:dyDescent="0.25">
      <c r="B43" s="194"/>
      <c r="C43" s="47" t="s">
        <v>14</v>
      </c>
      <c r="D43" s="120">
        <v>10</v>
      </c>
      <c r="E43" s="4">
        <v>1</v>
      </c>
      <c r="F43" s="138">
        <v>0</v>
      </c>
      <c r="G43" s="6">
        <v>0</v>
      </c>
      <c r="H43" s="4">
        <v>0</v>
      </c>
      <c r="I43" s="4">
        <v>0</v>
      </c>
      <c r="J43" s="4">
        <v>108</v>
      </c>
      <c r="K43" s="4">
        <v>1</v>
      </c>
      <c r="L43" s="4">
        <v>0</v>
      </c>
    </row>
    <row r="44" spans="2:12" ht="12" customHeight="1" x14ac:dyDescent="0.2">
      <c r="B44" s="37"/>
      <c r="C44" s="7" t="s">
        <v>122</v>
      </c>
      <c r="D44" s="1">
        <f>SUM(D42:D43)</f>
        <v>66</v>
      </c>
      <c r="E44" s="1">
        <f t="shared" ref="E44:I44" si="9">SUM(E42:E43)</f>
        <v>6</v>
      </c>
      <c r="F44" s="1">
        <f t="shared" si="9"/>
        <v>11</v>
      </c>
      <c r="G44" s="1">
        <f t="shared" si="9"/>
        <v>33</v>
      </c>
      <c r="H44" s="1">
        <f t="shared" si="9"/>
        <v>4</v>
      </c>
      <c r="I44" s="1">
        <f t="shared" si="9"/>
        <v>10</v>
      </c>
    </row>
    <row r="45" spans="2:12" ht="12" customHeight="1" x14ac:dyDescent="0.2">
      <c r="B45" s="37"/>
      <c r="C45" s="7" t="s">
        <v>125</v>
      </c>
      <c r="D45" s="8">
        <f>+D44/2</f>
        <v>33</v>
      </c>
      <c r="E45" s="8">
        <f t="shared" ref="E45:I45" si="10">+E44/2</f>
        <v>3</v>
      </c>
      <c r="F45" s="8">
        <f t="shared" si="10"/>
        <v>5.5</v>
      </c>
      <c r="G45" s="8">
        <f t="shared" si="10"/>
        <v>16.5</v>
      </c>
      <c r="H45" s="8">
        <f t="shared" si="10"/>
        <v>2</v>
      </c>
      <c r="I45" s="8">
        <f t="shared" si="10"/>
        <v>5</v>
      </c>
      <c r="J45" s="8"/>
      <c r="K45" s="8"/>
      <c r="L45" s="8"/>
    </row>
    <row r="46" spans="2:12" ht="12" customHeight="1" thickBot="1" x14ac:dyDescent="0.25">
      <c r="B46" s="37"/>
      <c r="C46" s="7" t="s">
        <v>123</v>
      </c>
      <c r="E46" s="8">
        <f>SUM(D45:E45)</f>
        <v>36</v>
      </c>
      <c r="F46" s="8">
        <f t="shared" ref="F46" si="11">SUM(D45:F45)</f>
        <v>41.5</v>
      </c>
      <c r="H46" s="8">
        <f t="shared" ref="H46" si="12">SUM(G45:H45)</f>
        <v>18.5</v>
      </c>
      <c r="I46" s="8">
        <f t="shared" ref="I46" si="13">SUM(G45:I45)</f>
        <v>23.5</v>
      </c>
      <c r="K46" s="8"/>
      <c r="L46" s="8"/>
    </row>
    <row r="47" spans="2:12" ht="12" customHeight="1" thickBot="1" x14ac:dyDescent="0.25">
      <c r="B47" s="37"/>
      <c r="C47" s="10" t="s">
        <v>127</v>
      </c>
      <c r="D47" s="9"/>
      <c r="E47" s="9"/>
      <c r="F47" s="11">
        <f>+F45/F46</f>
        <v>0.13253012048192772</v>
      </c>
      <c r="G47" s="9"/>
      <c r="H47" s="12" t="s">
        <v>132</v>
      </c>
      <c r="I47" s="13">
        <f>+I46/F46</f>
        <v>0.5662650602409639</v>
      </c>
      <c r="J47" s="9"/>
      <c r="K47" s="9"/>
      <c r="L47" s="9"/>
    </row>
    <row r="49" spans="2:12" ht="12" customHeight="1" x14ac:dyDescent="0.2">
      <c r="G49" s="169">
        <v>2018</v>
      </c>
      <c r="H49" s="169"/>
      <c r="I49" s="169"/>
    </row>
    <row r="50" spans="2:12" ht="12" customHeight="1" thickBot="1" x14ac:dyDescent="0.25">
      <c r="G50" s="75"/>
      <c r="H50" s="75"/>
      <c r="I50" s="75"/>
    </row>
    <row r="51" spans="2:12" ht="12" customHeight="1" thickBot="1" x14ac:dyDescent="0.25">
      <c r="B51" s="166" t="s">
        <v>28</v>
      </c>
      <c r="C51" s="170" t="s">
        <v>0</v>
      </c>
      <c r="D51" s="173" t="s">
        <v>1</v>
      </c>
      <c r="E51" s="174"/>
      <c r="F51" s="175"/>
      <c r="G51" s="173" t="s">
        <v>2</v>
      </c>
      <c r="H51" s="174"/>
      <c r="I51" s="175"/>
      <c r="J51" s="173" t="s">
        <v>3</v>
      </c>
      <c r="K51" s="174"/>
      <c r="L51" s="175"/>
    </row>
    <row r="52" spans="2:12" ht="12" customHeight="1" x14ac:dyDescent="0.2">
      <c r="B52" s="178"/>
      <c r="C52" s="171"/>
      <c r="D52" s="176" t="s">
        <v>4</v>
      </c>
      <c r="E52" s="164" t="s">
        <v>5</v>
      </c>
      <c r="F52" s="164" t="s">
        <v>6</v>
      </c>
      <c r="G52" s="164" t="s">
        <v>4</v>
      </c>
      <c r="H52" s="164" t="s">
        <v>5</v>
      </c>
      <c r="I52" s="164" t="s">
        <v>6</v>
      </c>
      <c r="J52" s="164" t="s">
        <v>4</v>
      </c>
      <c r="K52" s="164" t="s">
        <v>5</v>
      </c>
      <c r="L52" s="164" t="s">
        <v>6</v>
      </c>
    </row>
    <row r="53" spans="2:12" ht="12" customHeight="1" thickBot="1" x14ac:dyDescent="0.25">
      <c r="B53" s="167"/>
      <c r="C53" s="172"/>
      <c r="D53" s="177"/>
      <c r="E53" s="165"/>
      <c r="F53" s="165"/>
      <c r="G53" s="165"/>
      <c r="H53" s="165"/>
      <c r="I53" s="165"/>
      <c r="J53" s="165"/>
      <c r="K53" s="165"/>
      <c r="L53" s="165"/>
    </row>
    <row r="54" spans="2:12" ht="12" customHeight="1" thickBot="1" x14ac:dyDescent="0.25">
      <c r="B54" s="202" t="s">
        <v>32</v>
      </c>
      <c r="C54" s="72" t="s">
        <v>13</v>
      </c>
      <c r="D54" s="127">
        <v>45</v>
      </c>
      <c r="E54" s="127">
        <v>0</v>
      </c>
      <c r="F54" s="130">
        <v>7</v>
      </c>
      <c r="G54" s="129">
        <v>28</v>
      </c>
      <c r="H54" s="127">
        <v>0</v>
      </c>
      <c r="I54" s="127">
        <v>7</v>
      </c>
      <c r="J54" s="127">
        <v>71</v>
      </c>
      <c r="K54" s="127">
        <v>8</v>
      </c>
      <c r="L54" s="127">
        <v>1</v>
      </c>
    </row>
    <row r="55" spans="2:12" ht="12" customHeight="1" thickBot="1" x14ac:dyDescent="0.25">
      <c r="B55" s="203"/>
      <c r="C55" s="47" t="s">
        <v>14</v>
      </c>
      <c r="D55" s="123">
        <v>51</v>
      </c>
      <c r="E55" s="123">
        <v>2</v>
      </c>
      <c r="F55" s="124">
        <v>6</v>
      </c>
      <c r="G55" s="125">
        <v>26</v>
      </c>
      <c r="H55" s="123">
        <v>2</v>
      </c>
      <c r="I55" s="123">
        <v>6</v>
      </c>
      <c r="J55" s="123">
        <v>92</v>
      </c>
      <c r="K55" s="123">
        <v>6</v>
      </c>
      <c r="L55" s="123">
        <v>0</v>
      </c>
    </row>
    <row r="56" spans="2:12" ht="12" customHeight="1" x14ac:dyDescent="0.2">
      <c r="C56" s="7" t="s">
        <v>122</v>
      </c>
      <c r="D56" s="1">
        <f>SUM(D54:D55)</f>
        <v>96</v>
      </c>
      <c r="E56" s="1">
        <f t="shared" ref="E56:I56" si="14">SUM(E54:E55)</f>
        <v>2</v>
      </c>
      <c r="F56" s="1">
        <f t="shared" si="14"/>
        <v>13</v>
      </c>
      <c r="G56" s="1">
        <f t="shared" si="14"/>
        <v>54</v>
      </c>
      <c r="H56" s="1">
        <f t="shared" si="14"/>
        <v>2</v>
      </c>
      <c r="I56" s="1">
        <f t="shared" si="14"/>
        <v>13</v>
      </c>
    </row>
    <row r="57" spans="2:12" ht="12" customHeight="1" x14ac:dyDescent="0.2">
      <c r="C57" s="7" t="s">
        <v>125</v>
      </c>
      <c r="D57" s="8">
        <f>+D56/2</f>
        <v>48</v>
      </c>
      <c r="E57" s="8">
        <f t="shared" ref="E57:I57" si="15">+E56/2</f>
        <v>1</v>
      </c>
      <c r="F57" s="8">
        <f t="shared" si="15"/>
        <v>6.5</v>
      </c>
      <c r="G57" s="8">
        <f t="shared" si="15"/>
        <v>27</v>
      </c>
      <c r="H57" s="8">
        <f t="shared" si="15"/>
        <v>1</v>
      </c>
      <c r="I57" s="8">
        <f t="shared" si="15"/>
        <v>6.5</v>
      </c>
      <c r="J57" s="8"/>
      <c r="K57" s="8"/>
      <c r="L57" s="8"/>
    </row>
    <row r="58" spans="2:12" ht="12" customHeight="1" x14ac:dyDescent="0.2">
      <c r="C58" s="7" t="s">
        <v>123</v>
      </c>
      <c r="E58" s="9">
        <f>SUM(D57:E57)</f>
        <v>49</v>
      </c>
      <c r="F58" s="9">
        <f>SUM(D57:F57)</f>
        <v>55.5</v>
      </c>
      <c r="H58" s="9">
        <f>SUM(G57:H57)</f>
        <v>28</v>
      </c>
      <c r="I58" s="9">
        <f>SUM(G57:I57)</f>
        <v>34.5</v>
      </c>
      <c r="K58" s="9"/>
      <c r="L58" s="9"/>
    </row>
    <row r="59" spans="2:12" ht="12" customHeight="1" x14ac:dyDescent="0.2">
      <c r="C59" s="7" t="s">
        <v>126</v>
      </c>
      <c r="D59" s="11">
        <f t="shared" ref="D59:I59" si="16">+D44/D56</f>
        <v>0.6875</v>
      </c>
      <c r="E59" s="11">
        <f t="shared" si="16"/>
        <v>3</v>
      </c>
      <c r="F59" s="11">
        <f t="shared" si="16"/>
        <v>0.84615384615384615</v>
      </c>
      <c r="G59" s="11">
        <f t="shared" si="16"/>
        <v>0.61111111111111116</v>
      </c>
      <c r="H59" s="11">
        <f t="shared" si="16"/>
        <v>2</v>
      </c>
      <c r="I59" s="11">
        <f t="shared" si="16"/>
        <v>0.76923076923076927</v>
      </c>
      <c r="J59" s="11"/>
      <c r="K59" s="11"/>
      <c r="L59" s="11"/>
    </row>
    <row r="60" spans="2:12" ht="12" customHeight="1" thickBot="1" x14ac:dyDescent="0.25">
      <c r="C60" s="10" t="s">
        <v>128</v>
      </c>
      <c r="E60" s="11">
        <f>+E46/E58</f>
        <v>0.73469387755102045</v>
      </c>
      <c r="F60" s="11">
        <f>+F46/F58</f>
        <v>0.74774774774774777</v>
      </c>
      <c r="G60" s="11"/>
      <c r="H60" s="11">
        <f>+H46/H58</f>
        <v>0.6607142857142857</v>
      </c>
      <c r="I60" s="11">
        <f>+I46/I58</f>
        <v>0.6811594202898551</v>
      </c>
      <c r="J60" s="11"/>
      <c r="K60" s="11"/>
      <c r="L60" s="11"/>
    </row>
    <row r="61" spans="2:12" ht="12" customHeight="1" x14ac:dyDescent="0.2">
      <c r="C61" s="23"/>
      <c r="E61" s="11"/>
      <c r="F61" s="11"/>
      <c r="G61" s="11"/>
      <c r="H61" s="11"/>
      <c r="I61" s="11"/>
      <c r="J61" s="11"/>
      <c r="K61" s="11"/>
      <c r="L61" s="11"/>
    </row>
    <row r="62" spans="2:12" ht="12" customHeight="1" x14ac:dyDescent="0.2">
      <c r="B62" s="27" t="s">
        <v>129</v>
      </c>
      <c r="C62" s="168" t="s">
        <v>154</v>
      </c>
      <c r="D62" s="168"/>
      <c r="E62" s="168"/>
      <c r="F62" s="168"/>
      <c r="G62" s="168"/>
      <c r="H62" s="168"/>
      <c r="I62" s="168"/>
      <c r="J62" s="168"/>
      <c r="K62" s="168"/>
      <c r="L62" s="168"/>
    </row>
    <row r="63" spans="2:12" ht="12" customHeight="1" x14ac:dyDescent="0.2">
      <c r="B63" s="28" t="s">
        <v>130</v>
      </c>
      <c r="C63" s="168" t="s">
        <v>155</v>
      </c>
      <c r="D63" s="168"/>
      <c r="E63" s="168"/>
      <c r="F63" s="168"/>
      <c r="G63" s="168"/>
      <c r="H63" s="168"/>
      <c r="I63" s="168"/>
      <c r="J63" s="168"/>
      <c r="K63" s="168"/>
      <c r="L63" s="168"/>
    </row>
    <row r="65" spans="2:12" ht="12" customHeight="1" x14ac:dyDescent="0.2">
      <c r="G65" s="169">
        <v>2019</v>
      </c>
      <c r="H65" s="169"/>
      <c r="I65" s="169"/>
    </row>
    <row r="66" spans="2:12" ht="12" customHeight="1" thickBot="1" x14ac:dyDescent="0.25">
      <c r="G66" s="75"/>
      <c r="H66" s="75"/>
      <c r="I66" s="75"/>
    </row>
    <row r="67" spans="2:12" ht="12" customHeight="1" thickBot="1" x14ac:dyDescent="0.25">
      <c r="B67" s="166" t="s">
        <v>28</v>
      </c>
      <c r="C67" s="170" t="s">
        <v>0</v>
      </c>
      <c r="D67" s="173" t="s">
        <v>1</v>
      </c>
      <c r="E67" s="174"/>
      <c r="F67" s="175"/>
      <c r="G67" s="173" t="s">
        <v>2</v>
      </c>
      <c r="H67" s="174"/>
      <c r="I67" s="175"/>
      <c r="J67" s="173" t="s">
        <v>3</v>
      </c>
      <c r="K67" s="174"/>
      <c r="L67" s="175"/>
    </row>
    <row r="68" spans="2:12" ht="12" customHeight="1" x14ac:dyDescent="0.2">
      <c r="B68" s="178"/>
      <c r="C68" s="171"/>
      <c r="D68" s="176" t="s">
        <v>4</v>
      </c>
      <c r="E68" s="164" t="s">
        <v>5</v>
      </c>
      <c r="F68" s="164" t="s">
        <v>6</v>
      </c>
      <c r="G68" s="164" t="s">
        <v>4</v>
      </c>
      <c r="H68" s="164" t="s">
        <v>5</v>
      </c>
      <c r="I68" s="164" t="s">
        <v>6</v>
      </c>
      <c r="J68" s="164" t="s">
        <v>4</v>
      </c>
      <c r="K68" s="164" t="s">
        <v>5</v>
      </c>
      <c r="L68" s="164" t="s">
        <v>6</v>
      </c>
    </row>
    <row r="69" spans="2:12" ht="12" customHeight="1" thickBot="1" x14ac:dyDescent="0.25">
      <c r="B69" s="167"/>
      <c r="C69" s="172"/>
      <c r="D69" s="177"/>
      <c r="E69" s="165"/>
      <c r="F69" s="165"/>
      <c r="G69" s="165"/>
      <c r="H69" s="165"/>
      <c r="I69" s="165"/>
      <c r="J69" s="165"/>
      <c r="K69" s="165"/>
      <c r="L69" s="165"/>
    </row>
    <row r="70" spans="2:12" ht="12" customHeight="1" thickBot="1" x14ac:dyDescent="0.25">
      <c r="B70" s="197" t="s">
        <v>33</v>
      </c>
      <c r="C70" s="48" t="s">
        <v>13</v>
      </c>
      <c r="D70" s="139">
        <v>72</v>
      </c>
      <c r="E70" s="31">
        <v>0</v>
      </c>
      <c r="F70" s="31">
        <v>10</v>
      </c>
      <c r="G70" s="31">
        <v>50</v>
      </c>
      <c r="H70" s="31">
        <v>0</v>
      </c>
      <c r="I70" s="31">
        <v>11</v>
      </c>
      <c r="J70" s="31">
        <v>111</v>
      </c>
      <c r="K70" s="31">
        <v>5</v>
      </c>
      <c r="L70" s="31">
        <v>1</v>
      </c>
    </row>
    <row r="71" spans="2:12" ht="12" customHeight="1" thickBot="1" x14ac:dyDescent="0.25">
      <c r="B71" s="194"/>
      <c r="C71" s="49" t="s">
        <v>14</v>
      </c>
      <c r="D71" s="4">
        <v>54</v>
      </c>
      <c r="E71" s="4">
        <v>2</v>
      </c>
      <c r="F71" s="4">
        <v>9</v>
      </c>
      <c r="G71" s="4">
        <v>26</v>
      </c>
      <c r="H71" s="4">
        <v>3</v>
      </c>
      <c r="I71" s="4">
        <v>8</v>
      </c>
      <c r="J71" s="4">
        <v>99</v>
      </c>
      <c r="K71" s="4">
        <v>4</v>
      </c>
      <c r="L71" s="4">
        <v>2</v>
      </c>
    </row>
    <row r="72" spans="2:12" ht="12" customHeight="1" x14ac:dyDescent="0.2">
      <c r="C72" s="7" t="s">
        <v>122</v>
      </c>
      <c r="D72" s="1">
        <f>SUM(D70:D71)</f>
        <v>126</v>
      </c>
      <c r="E72" s="1">
        <f t="shared" ref="E72:L72" si="17">SUM(E70:E71)</f>
        <v>2</v>
      </c>
      <c r="F72" s="1">
        <f t="shared" si="17"/>
        <v>19</v>
      </c>
      <c r="G72" s="1">
        <f t="shared" si="17"/>
        <v>76</v>
      </c>
      <c r="H72" s="1">
        <f t="shared" si="17"/>
        <v>3</v>
      </c>
      <c r="I72" s="1">
        <f t="shared" si="17"/>
        <v>19</v>
      </c>
      <c r="J72" s="1">
        <f t="shared" si="17"/>
        <v>210</v>
      </c>
      <c r="K72" s="1">
        <f t="shared" si="17"/>
        <v>9</v>
      </c>
      <c r="L72" s="1">
        <f t="shared" si="17"/>
        <v>3</v>
      </c>
    </row>
    <row r="73" spans="2:12" ht="12" customHeight="1" x14ac:dyDescent="0.2">
      <c r="C73" s="7" t="s">
        <v>125</v>
      </c>
      <c r="D73" s="8">
        <f>+D72/2</f>
        <v>63</v>
      </c>
      <c r="E73" s="8">
        <f t="shared" ref="E73:L73" si="18">+E72/2</f>
        <v>1</v>
      </c>
      <c r="F73" s="8">
        <f t="shared" si="18"/>
        <v>9.5</v>
      </c>
      <c r="G73" s="8">
        <f t="shared" si="18"/>
        <v>38</v>
      </c>
      <c r="H73" s="8">
        <f t="shared" si="18"/>
        <v>1.5</v>
      </c>
      <c r="I73" s="8">
        <f t="shared" si="18"/>
        <v>9.5</v>
      </c>
      <c r="J73" s="8">
        <f t="shared" si="18"/>
        <v>105</v>
      </c>
      <c r="K73" s="8">
        <f t="shared" si="18"/>
        <v>4.5</v>
      </c>
      <c r="L73" s="8">
        <f t="shared" si="18"/>
        <v>1.5</v>
      </c>
    </row>
    <row r="74" spans="2:12" ht="12" customHeight="1" thickBot="1" x14ac:dyDescent="0.25">
      <c r="C74" s="7" t="s">
        <v>123</v>
      </c>
      <c r="E74" s="8">
        <f>SUM(D73:E73)</f>
        <v>64</v>
      </c>
      <c r="F74" s="8">
        <f t="shared" ref="F74" si="19">SUM(D73:F73)</f>
        <v>73.5</v>
      </c>
      <c r="H74" s="8">
        <f t="shared" ref="H74" si="20">SUM(G73:H73)</f>
        <v>39.5</v>
      </c>
      <c r="I74" s="8">
        <f t="shared" ref="I74" si="21">SUM(G73:I73)</f>
        <v>49</v>
      </c>
      <c r="K74" s="8">
        <f t="shared" ref="K74" si="22">SUM(J73:K73)</f>
        <v>109.5</v>
      </c>
      <c r="L74" s="8">
        <f t="shared" ref="L74" si="23">SUM(J73:L73)</f>
        <v>111</v>
      </c>
    </row>
    <row r="75" spans="2:12" ht="12" customHeight="1" thickBot="1" x14ac:dyDescent="0.25">
      <c r="C75" s="10" t="s">
        <v>127</v>
      </c>
      <c r="D75" s="9"/>
      <c r="E75" s="9"/>
      <c r="F75" s="11">
        <f>+F73/F74</f>
        <v>0.12925170068027211</v>
      </c>
      <c r="G75" s="9"/>
      <c r="H75" s="12" t="s">
        <v>132</v>
      </c>
      <c r="I75" s="13">
        <f>+I74/F74</f>
        <v>0.66666666666666663</v>
      </c>
      <c r="J75" s="9"/>
      <c r="K75" s="9"/>
      <c r="L75" s="9"/>
    </row>
    <row r="76" spans="2:12" ht="12" customHeight="1" x14ac:dyDescent="0.2">
      <c r="C76" s="23"/>
      <c r="D76" s="9"/>
      <c r="E76" s="9"/>
      <c r="F76" s="11"/>
      <c r="G76" s="11"/>
      <c r="H76" s="11"/>
      <c r="I76" s="11"/>
      <c r="J76" s="11"/>
      <c r="K76" s="9"/>
      <c r="L76" s="9"/>
    </row>
    <row r="77" spans="2:12" ht="12" customHeight="1" x14ac:dyDescent="0.2">
      <c r="C77" s="23"/>
      <c r="D77" s="9"/>
      <c r="E77" s="9"/>
      <c r="F77" s="11"/>
      <c r="G77" s="204">
        <v>2018</v>
      </c>
      <c r="H77" s="204"/>
      <c r="I77" s="204"/>
      <c r="J77" s="9"/>
      <c r="K77" s="9"/>
      <c r="L77" s="9"/>
    </row>
    <row r="78" spans="2:12" ht="12" customHeight="1" thickBot="1" x14ac:dyDescent="0.25">
      <c r="C78" s="23"/>
      <c r="D78" s="9"/>
      <c r="E78" s="9"/>
      <c r="F78" s="11"/>
      <c r="G78" s="78"/>
      <c r="H78" s="78"/>
      <c r="I78" s="78"/>
      <c r="J78" s="9"/>
      <c r="K78" s="9"/>
      <c r="L78" s="9"/>
    </row>
    <row r="79" spans="2:12" ht="12" customHeight="1" thickBot="1" x14ac:dyDescent="0.25">
      <c r="B79" s="166" t="s">
        <v>28</v>
      </c>
      <c r="C79" s="170" t="s">
        <v>0</v>
      </c>
      <c r="D79" s="173" t="s">
        <v>1</v>
      </c>
      <c r="E79" s="174"/>
      <c r="F79" s="175"/>
      <c r="G79" s="173" t="s">
        <v>2</v>
      </c>
      <c r="H79" s="174"/>
      <c r="I79" s="175"/>
      <c r="J79" s="173" t="s">
        <v>3</v>
      </c>
      <c r="K79" s="174"/>
      <c r="L79" s="175"/>
    </row>
    <row r="80" spans="2:12" ht="12" customHeight="1" x14ac:dyDescent="0.2">
      <c r="B80" s="178"/>
      <c r="C80" s="171"/>
      <c r="D80" s="176" t="s">
        <v>4</v>
      </c>
      <c r="E80" s="164" t="s">
        <v>5</v>
      </c>
      <c r="F80" s="164" t="s">
        <v>6</v>
      </c>
      <c r="G80" s="164" t="s">
        <v>4</v>
      </c>
      <c r="H80" s="164" t="s">
        <v>5</v>
      </c>
      <c r="I80" s="164" t="s">
        <v>6</v>
      </c>
      <c r="J80" s="164" t="s">
        <v>4</v>
      </c>
      <c r="K80" s="164" t="s">
        <v>5</v>
      </c>
      <c r="L80" s="164" t="s">
        <v>6</v>
      </c>
    </row>
    <row r="81" spans="2:12" ht="12" customHeight="1" thickBot="1" x14ac:dyDescent="0.25">
      <c r="B81" s="167"/>
      <c r="C81" s="172"/>
      <c r="D81" s="177"/>
      <c r="E81" s="165"/>
      <c r="F81" s="165"/>
      <c r="G81" s="165"/>
      <c r="H81" s="165"/>
      <c r="I81" s="165"/>
      <c r="J81" s="165"/>
      <c r="K81" s="165"/>
      <c r="L81" s="165"/>
    </row>
    <row r="82" spans="2:12" ht="12" customHeight="1" thickBot="1" x14ac:dyDescent="0.25">
      <c r="B82" s="202" t="s">
        <v>33</v>
      </c>
      <c r="C82" s="72" t="s">
        <v>13</v>
      </c>
      <c r="D82" s="129">
        <v>45</v>
      </c>
      <c r="E82" s="127">
        <v>0</v>
      </c>
      <c r="F82" s="127">
        <v>8</v>
      </c>
      <c r="G82" s="127">
        <v>35</v>
      </c>
      <c r="H82" s="127">
        <v>1</v>
      </c>
      <c r="I82" s="127">
        <v>7</v>
      </c>
      <c r="J82" s="127">
        <v>114</v>
      </c>
      <c r="K82" s="127">
        <v>13</v>
      </c>
      <c r="L82" s="127">
        <v>2</v>
      </c>
    </row>
    <row r="83" spans="2:12" ht="12" customHeight="1" thickBot="1" x14ac:dyDescent="0.25">
      <c r="B83" s="203"/>
      <c r="C83" s="73" t="s">
        <v>14</v>
      </c>
      <c r="D83" s="125">
        <v>39</v>
      </c>
      <c r="E83" s="123">
        <v>1</v>
      </c>
      <c r="F83" s="123">
        <v>10</v>
      </c>
      <c r="G83" s="123">
        <v>20</v>
      </c>
      <c r="H83" s="123">
        <v>0</v>
      </c>
      <c r="I83" s="123">
        <v>6</v>
      </c>
      <c r="J83" s="123">
        <v>98</v>
      </c>
      <c r="K83" s="123">
        <v>13</v>
      </c>
      <c r="L83" s="123">
        <v>5</v>
      </c>
    </row>
    <row r="84" spans="2:12" ht="12" customHeight="1" x14ac:dyDescent="0.2">
      <c r="C84" s="7" t="s">
        <v>122</v>
      </c>
      <c r="D84" s="1">
        <f>SUM(D82:D83)</f>
        <v>84</v>
      </c>
      <c r="E84" s="1">
        <f t="shared" ref="E84:I84" si="24">SUM(E82:E83)</f>
        <v>1</v>
      </c>
      <c r="F84" s="1">
        <f t="shared" si="24"/>
        <v>18</v>
      </c>
      <c r="G84" s="1">
        <f t="shared" si="24"/>
        <v>55</v>
      </c>
      <c r="H84" s="1">
        <f t="shared" si="24"/>
        <v>1</v>
      </c>
      <c r="I84" s="1">
        <f t="shared" si="24"/>
        <v>13</v>
      </c>
    </row>
    <row r="85" spans="2:12" ht="12" customHeight="1" x14ac:dyDescent="0.2">
      <c r="C85" s="7" t="s">
        <v>125</v>
      </c>
      <c r="D85" s="8">
        <f>+D84/2</f>
        <v>42</v>
      </c>
      <c r="E85" s="8">
        <f t="shared" ref="E85:I85" si="25">+E84/2</f>
        <v>0.5</v>
      </c>
      <c r="F85" s="8">
        <f t="shared" si="25"/>
        <v>9</v>
      </c>
      <c r="G85" s="8">
        <f t="shared" si="25"/>
        <v>27.5</v>
      </c>
      <c r="H85" s="8">
        <f t="shared" si="25"/>
        <v>0.5</v>
      </c>
      <c r="I85" s="8">
        <f t="shared" si="25"/>
        <v>6.5</v>
      </c>
      <c r="J85" s="8"/>
      <c r="K85" s="8"/>
      <c r="L85" s="8"/>
    </row>
    <row r="86" spans="2:12" ht="12" customHeight="1" x14ac:dyDescent="0.2">
      <c r="C86" s="7" t="s">
        <v>123</v>
      </c>
      <c r="E86" s="9">
        <f>SUM(D85:E85)</f>
        <v>42.5</v>
      </c>
      <c r="F86" s="9">
        <f>SUM(D85:F85)</f>
        <v>51.5</v>
      </c>
      <c r="H86" s="9">
        <f>SUM(G85:H85)</f>
        <v>28</v>
      </c>
      <c r="I86" s="9">
        <f>SUM(G85:I85)</f>
        <v>34.5</v>
      </c>
      <c r="K86" s="9"/>
      <c r="L86" s="9"/>
    </row>
    <row r="87" spans="2:12" ht="12" customHeight="1" x14ac:dyDescent="0.2">
      <c r="C87" s="7" t="s">
        <v>126</v>
      </c>
      <c r="D87" s="11">
        <f t="shared" ref="D87:I87" si="26">+D72/D84</f>
        <v>1.5</v>
      </c>
      <c r="E87" s="11">
        <f t="shared" si="26"/>
        <v>2</v>
      </c>
      <c r="F87" s="11">
        <f t="shared" si="26"/>
        <v>1.0555555555555556</v>
      </c>
      <c r="G87" s="11">
        <f t="shared" si="26"/>
        <v>1.3818181818181818</v>
      </c>
      <c r="H87" s="11">
        <f t="shared" si="26"/>
        <v>3</v>
      </c>
      <c r="I87" s="11">
        <f t="shared" si="26"/>
        <v>1.4615384615384615</v>
      </c>
      <c r="J87" s="11"/>
      <c r="K87" s="11"/>
      <c r="L87" s="11"/>
    </row>
    <row r="88" spans="2:12" ht="12" customHeight="1" thickBot="1" x14ac:dyDescent="0.25">
      <c r="C88" s="10" t="s">
        <v>128</v>
      </c>
      <c r="E88" s="11">
        <f>+E74/E86</f>
        <v>1.5058823529411764</v>
      </c>
      <c r="F88" s="11">
        <f>+F74/F86</f>
        <v>1.4271844660194175</v>
      </c>
      <c r="G88" s="11"/>
      <c r="H88" s="11">
        <f>+H74/H86</f>
        <v>1.4107142857142858</v>
      </c>
      <c r="I88" s="11">
        <f>+I74/I86</f>
        <v>1.4202898550724639</v>
      </c>
      <c r="J88" s="11"/>
      <c r="K88" s="11"/>
      <c r="L88" s="11"/>
    </row>
    <row r="89" spans="2:12" ht="12" customHeight="1" x14ac:dyDescent="0.2">
      <c r="C89" s="23"/>
      <c r="E89" s="11"/>
      <c r="F89" s="11"/>
      <c r="G89" s="11"/>
      <c r="H89" s="11"/>
      <c r="I89" s="11"/>
      <c r="J89" s="11"/>
      <c r="K89" s="11"/>
      <c r="L89" s="11"/>
    </row>
    <row r="90" spans="2:12" ht="12" customHeight="1" x14ac:dyDescent="0.2">
      <c r="B90" s="27" t="s">
        <v>129</v>
      </c>
      <c r="C90" s="168" t="s">
        <v>156</v>
      </c>
      <c r="D90" s="168"/>
      <c r="E90" s="168"/>
      <c r="F90" s="168"/>
      <c r="G90" s="168"/>
      <c r="H90" s="168"/>
      <c r="I90" s="168"/>
      <c r="J90" s="168"/>
      <c r="K90" s="168"/>
      <c r="L90" s="168"/>
    </row>
    <row r="91" spans="2:12" ht="12" customHeight="1" x14ac:dyDescent="0.2">
      <c r="B91" s="28" t="s">
        <v>130</v>
      </c>
      <c r="C91" s="168" t="s">
        <v>157</v>
      </c>
      <c r="D91" s="168"/>
      <c r="E91" s="168"/>
      <c r="F91" s="168"/>
      <c r="G91" s="168"/>
      <c r="H91" s="168"/>
      <c r="I91" s="168"/>
      <c r="J91" s="168"/>
      <c r="K91" s="168"/>
      <c r="L91" s="168"/>
    </row>
    <row r="93" spans="2:12" ht="12" customHeight="1" x14ac:dyDescent="0.2">
      <c r="G93" s="169">
        <v>2018</v>
      </c>
      <c r="H93" s="169"/>
      <c r="I93" s="169"/>
    </row>
    <row r="94" spans="2:12" ht="12" customHeight="1" thickBot="1" x14ac:dyDescent="0.25">
      <c r="G94" s="75"/>
      <c r="H94" s="75"/>
      <c r="I94" s="75"/>
    </row>
    <row r="95" spans="2:12" ht="12" customHeight="1" thickBot="1" x14ac:dyDescent="0.25">
      <c r="B95" s="166" t="s">
        <v>28</v>
      </c>
      <c r="C95" s="170" t="s">
        <v>0</v>
      </c>
      <c r="D95" s="173" t="s">
        <v>1</v>
      </c>
      <c r="E95" s="174"/>
      <c r="F95" s="175"/>
      <c r="G95" s="173" t="s">
        <v>2</v>
      </c>
      <c r="H95" s="174"/>
      <c r="I95" s="175"/>
      <c r="J95" s="173" t="s">
        <v>3</v>
      </c>
      <c r="K95" s="174"/>
      <c r="L95" s="175"/>
    </row>
    <row r="96" spans="2:12" ht="12" customHeight="1" x14ac:dyDescent="0.2">
      <c r="B96" s="178"/>
      <c r="C96" s="171"/>
      <c r="D96" s="176" t="s">
        <v>4</v>
      </c>
      <c r="E96" s="164" t="s">
        <v>5</v>
      </c>
      <c r="F96" s="164" t="s">
        <v>6</v>
      </c>
      <c r="G96" s="164" t="s">
        <v>4</v>
      </c>
      <c r="H96" s="164" t="s">
        <v>5</v>
      </c>
      <c r="I96" s="164" t="s">
        <v>6</v>
      </c>
      <c r="J96" s="164" t="s">
        <v>4</v>
      </c>
      <c r="K96" s="164" t="s">
        <v>5</v>
      </c>
      <c r="L96" s="164" t="s">
        <v>6</v>
      </c>
    </row>
    <row r="97" spans="2:12" ht="12" customHeight="1" thickBot="1" x14ac:dyDescent="0.25">
      <c r="B97" s="167"/>
      <c r="C97" s="172"/>
      <c r="D97" s="177"/>
      <c r="E97" s="165"/>
      <c r="F97" s="165"/>
      <c r="G97" s="165"/>
      <c r="H97" s="165"/>
      <c r="I97" s="165"/>
      <c r="J97" s="165"/>
      <c r="K97" s="165"/>
      <c r="L97" s="165"/>
    </row>
    <row r="98" spans="2:12" ht="12" customHeight="1" thickBot="1" x14ac:dyDescent="0.25">
      <c r="B98" s="50" t="s">
        <v>36</v>
      </c>
      <c r="C98" s="74" t="s">
        <v>13</v>
      </c>
      <c r="D98" s="31">
        <v>46</v>
      </c>
      <c r="E98" s="31">
        <v>0</v>
      </c>
      <c r="F98" s="31">
        <v>10</v>
      </c>
      <c r="G98" s="31">
        <v>23</v>
      </c>
      <c r="H98" s="31">
        <v>2</v>
      </c>
      <c r="I98" s="32">
        <v>9</v>
      </c>
      <c r="J98" s="33">
        <v>96</v>
      </c>
      <c r="K98" s="31">
        <v>1</v>
      </c>
      <c r="L98" s="31">
        <v>1</v>
      </c>
    </row>
    <row r="99" spans="2:12" ht="12" customHeight="1" x14ac:dyDescent="0.2">
      <c r="B99" s="37"/>
      <c r="C99" s="7" t="s">
        <v>122</v>
      </c>
      <c r="D99" s="1">
        <f>SUM(D97:D98)</f>
        <v>46</v>
      </c>
      <c r="E99" s="1">
        <f t="shared" ref="E99" si="27">SUM(E97:E98)</f>
        <v>0</v>
      </c>
      <c r="F99" s="1">
        <f t="shared" ref="F99" si="28">SUM(F97:F98)</f>
        <v>10</v>
      </c>
      <c r="G99" s="1">
        <f t="shared" ref="G99" si="29">SUM(G97:G98)</f>
        <v>23</v>
      </c>
      <c r="H99" s="1">
        <f t="shared" ref="H99" si="30">SUM(H97:H98)</f>
        <v>2</v>
      </c>
      <c r="I99" s="1">
        <f t="shared" ref="I99" si="31">SUM(I97:I98)</f>
        <v>9</v>
      </c>
    </row>
    <row r="100" spans="2:12" ht="12" customHeight="1" x14ac:dyDescent="0.2">
      <c r="B100" s="37"/>
      <c r="C100" s="7" t="s">
        <v>125</v>
      </c>
      <c r="D100" s="8">
        <f>+D99/2</f>
        <v>23</v>
      </c>
      <c r="E100" s="8">
        <f t="shared" ref="E100" si="32">+E99/2</f>
        <v>0</v>
      </c>
      <c r="F100" s="8">
        <f t="shared" ref="F100" si="33">+F99/2</f>
        <v>5</v>
      </c>
      <c r="G100" s="8">
        <f t="shared" ref="G100" si="34">+G99/2</f>
        <v>11.5</v>
      </c>
      <c r="H100" s="8">
        <f t="shared" ref="H100" si="35">+H99/2</f>
        <v>1</v>
      </c>
      <c r="I100" s="8">
        <f t="shared" ref="I100" si="36">+I99/2</f>
        <v>4.5</v>
      </c>
      <c r="J100" s="8"/>
      <c r="K100" s="8"/>
      <c r="L100" s="8"/>
    </row>
    <row r="101" spans="2:12" ht="12" customHeight="1" thickBot="1" x14ac:dyDescent="0.25">
      <c r="B101" s="37"/>
      <c r="C101" s="7" t="s">
        <v>123</v>
      </c>
      <c r="E101" s="8">
        <f>SUM(D100:E100)</f>
        <v>23</v>
      </c>
      <c r="F101" s="8">
        <f t="shared" ref="F101" si="37">SUM(D100:F100)</f>
        <v>28</v>
      </c>
      <c r="H101" s="8">
        <f t="shared" ref="H101" si="38">SUM(G100:H100)</f>
        <v>12.5</v>
      </c>
      <c r="I101" s="8">
        <f t="shared" ref="I101" si="39">SUM(G100:I100)</f>
        <v>17</v>
      </c>
      <c r="K101" s="8"/>
      <c r="L101" s="8"/>
    </row>
    <row r="102" spans="2:12" ht="12" customHeight="1" thickBot="1" x14ac:dyDescent="0.25">
      <c r="B102" s="37"/>
      <c r="C102" s="10" t="s">
        <v>127</v>
      </c>
      <c r="D102" s="9"/>
      <c r="E102" s="9"/>
      <c r="F102" s="11">
        <f>+F100/F101</f>
        <v>0.17857142857142858</v>
      </c>
      <c r="G102" s="9"/>
      <c r="H102" s="12" t="s">
        <v>132</v>
      </c>
      <c r="I102" s="13">
        <f>+I101/F101</f>
        <v>0.6071428571428571</v>
      </c>
      <c r="J102" s="9"/>
      <c r="K102" s="9"/>
      <c r="L102" s="9"/>
    </row>
    <row r="103" spans="2:12" ht="12" customHeight="1" x14ac:dyDescent="0.2">
      <c r="B103" s="37"/>
      <c r="C103" s="38"/>
      <c r="D103" s="39"/>
      <c r="E103" s="39"/>
      <c r="F103" s="39"/>
      <c r="G103" s="39"/>
      <c r="H103" s="39"/>
      <c r="I103" s="39"/>
      <c r="J103" s="39"/>
      <c r="K103" s="39"/>
      <c r="L103" s="39"/>
    </row>
    <row r="104" spans="2:12" ht="12" customHeight="1" x14ac:dyDescent="0.2">
      <c r="B104" s="37"/>
      <c r="C104" s="38"/>
      <c r="D104" s="39"/>
      <c r="E104" s="39"/>
      <c r="F104" s="39"/>
      <c r="G104" s="204">
        <v>2017</v>
      </c>
      <c r="H104" s="204"/>
      <c r="I104" s="204"/>
      <c r="J104" s="39"/>
      <c r="K104" s="39"/>
      <c r="L104" s="39"/>
    </row>
    <row r="105" spans="2:12" ht="12" customHeight="1" thickBot="1" x14ac:dyDescent="0.25">
      <c r="B105" s="37"/>
      <c r="C105" s="38"/>
      <c r="D105" s="39"/>
      <c r="E105" s="39"/>
      <c r="F105" s="39"/>
      <c r="G105" s="78"/>
      <c r="H105" s="78"/>
      <c r="I105" s="78"/>
      <c r="J105" s="39"/>
      <c r="K105" s="39"/>
      <c r="L105" s="39"/>
    </row>
    <row r="106" spans="2:12" ht="12" customHeight="1" thickBot="1" x14ac:dyDescent="0.25">
      <c r="B106" s="166" t="s">
        <v>28</v>
      </c>
      <c r="C106" s="170" t="s">
        <v>0</v>
      </c>
      <c r="D106" s="173" t="s">
        <v>1</v>
      </c>
      <c r="E106" s="174"/>
      <c r="F106" s="175"/>
      <c r="G106" s="173" t="s">
        <v>2</v>
      </c>
      <c r="H106" s="174"/>
      <c r="I106" s="175"/>
      <c r="J106" s="173" t="s">
        <v>3</v>
      </c>
      <c r="K106" s="174"/>
      <c r="L106" s="175"/>
    </row>
    <row r="107" spans="2:12" ht="12" customHeight="1" x14ac:dyDescent="0.2">
      <c r="B107" s="178"/>
      <c r="C107" s="171"/>
      <c r="D107" s="176" t="s">
        <v>4</v>
      </c>
      <c r="E107" s="164" t="s">
        <v>5</v>
      </c>
      <c r="F107" s="164" t="s">
        <v>6</v>
      </c>
      <c r="G107" s="164" t="s">
        <v>4</v>
      </c>
      <c r="H107" s="164" t="s">
        <v>5</v>
      </c>
      <c r="I107" s="164" t="s">
        <v>6</v>
      </c>
      <c r="J107" s="164" t="s">
        <v>4</v>
      </c>
      <c r="K107" s="164" t="s">
        <v>5</v>
      </c>
      <c r="L107" s="164" t="s">
        <v>6</v>
      </c>
    </row>
    <row r="108" spans="2:12" ht="12" customHeight="1" thickBot="1" x14ac:dyDescent="0.25">
      <c r="B108" s="167"/>
      <c r="C108" s="172"/>
      <c r="D108" s="177"/>
      <c r="E108" s="165"/>
      <c r="F108" s="165"/>
      <c r="G108" s="165"/>
      <c r="H108" s="165"/>
      <c r="I108" s="165"/>
      <c r="J108" s="165"/>
      <c r="K108" s="165"/>
      <c r="L108" s="165"/>
    </row>
    <row r="109" spans="2:12" ht="12" customHeight="1" thickBot="1" x14ac:dyDescent="0.25">
      <c r="B109" s="50" t="s">
        <v>36</v>
      </c>
      <c r="C109" s="74" t="s">
        <v>13</v>
      </c>
      <c r="D109" s="127">
        <v>26</v>
      </c>
      <c r="E109" s="127">
        <v>0</v>
      </c>
      <c r="F109" s="127">
        <v>16</v>
      </c>
      <c r="G109" s="127">
        <v>33</v>
      </c>
      <c r="H109" s="127">
        <v>6</v>
      </c>
      <c r="I109" s="130">
        <v>15</v>
      </c>
      <c r="J109" s="129">
        <v>95</v>
      </c>
      <c r="K109" s="127">
        <v>46</v>
      </c>
      <c r="L109" s="127">
        <v>1</v>
      </c>
    </row>
    <row r="110" spans="2:12" ht="12" customHeight="1" x14ac:dyDescent="0.2">
      <c r="C110" s="7" t="s">
        <v>122</v>
      </c>
      <c r="D110" s="1">
        <f>SUM(D108:D109)</f>
        <v>26</v>
      </c>
      <c r="E110" s="1">
        <f t="shared" ref="E110" si="40">SUM(E108:E109)</f>
        <v>0</v>
      </c>
      <c r="F110" s="1">
        <f t="shared" ref="F110" si="41">SUM(F108:F109)</f>
        <v>16</v>
      </c>
      <c r="G110" s="1">
        <f t="shared" ref="G110" si="42">SUM(G108:G109)</f>
        <v>33</v>
      </c>
      <c r="H110" s="1">
        <f t="shared" ref="H110" si="43">SUM(H108:H109)</f>
        <v>6</v>
      </c>
      <c r="I110" s="1">
        <f t="shared" ref="I110" si="44">SUM(I108:I109)</f>
        <v>15</v>
      </c>
    </row>
    <row r="111" spans="2:12" ht="12" customHeight="1" x14ac:dyDescent="0.2">
      <c r="C111" s="7" t="s">
        <v>125</v>
      </c>
      <c r="D111" s="8">
        <f>+D110/2</f>
        <v>13</v>
      </c>
      <c r="E111" s="8">
        <f t="shared" ref="E111" si="45">+E110/2</f>
        <v>0</v>
      </c>
      <c r="F111" s="8">
        <f t="shared" ref="F111" si="46">+F110/2</f>
        <v>8</v>
      </c>
      <c r="G111" s="8">
        <f t="shared" ref="G111" si="47">+G110/2</f>
        <v>16.5</v>
      </c>
      <c r="H111" s="8">
        <f t="shared" ref="H111" si="48">+H110/2</f>
        <v>3</v>
      </c>
      <c r="I111" s="8">
        <f t="shared" ref="I111" si="49">+I110/2</f>
        <v>7.5</v>
      </c>
      <c r="J111" s="8"/>
      <c r="K111" s="8"/>
      <c r="L111" s="8"/>
    </row>
    <row r="112" spans="2:12" ht="12" customHeight="1" x14ac:dyDescent="0.2">
      <c r="C112" s="7" t="s">
        <v>123</v>
      </c>
      <c r="E112" s="9">
        <f>SUM(D111:E111)</f>
        <v>13</v>
      </c>
      <c r="F112" s="9">
        <f>SUM(D111:F111)</f>
        <v>21</v>
      </c>
      <c r="H112" s="9">
        <f>SUM(G111:H111)</f>
        <v>19.5</v>
      </c>
      <c r="I112" s="9">
        <f>SUM(G111:I111)</f>
        <v>27</v>
      </c>
      <c r="K112" s="9"/>
      <c r="L112" s="9"/>
    </row>
    <row r="113" spans="1:12" ht="12" customHeight="1" x14ac:dyDescent="0.2">
      <c r="C113" s="7" t="s">
        <v>126</v>
      </c>
      <c r="D113" s="11">
        <f>+D99/D110</f>
        <v>1.7692307692307692</v>
      </c>
      <c r="E113" s="11"/>
      <c r="F113" s="11">
        <f t="shared" ref="F113:I113" si="50">+F99/F110</f>
        <v>0.625</v>
      </c>
      <c r="G113" s="11">
        <f t="shared" si="50"/>
        <v>0.69696969696969702</v>
      </c>
      <c r="H113" s="11">
        <f t="shared" si="50"/>
        <v>0.33333333333333331</v>
      </c>
      <c r="I113" s="11">
        <f t="shared" si="50"/>
        <v>0.6</v>
      </c>
      <c r="J113" s="11"/>
      <c r="K113" s="11"/>
      <c r="L113" s="11"/>
    </row>
    <row r="114" spans="1:12" ht="12" customHeight="1" thickBot="1" x14ac:dyDescent="0.25">
      <c r="C114" s="10" t="s">
        <v>128</v>
      </c>
      <c r="E114" s="11">
        <f>+E100/E112</f>
        <v>0</v>
      </c>
      <c r="F114" s="11">
        <f>+F101/F112</f>
        <v>1.3333333333333333</v>
      </c>
      <c r="G114" s="11"/>
      <c r="H114" s="11">
        <f t="shared" ref="H114:I114" si="51">+H101/H112</f>
        <v>0.64102564102564108</v>
      </c>
      <c r="I114" s="11">
        <f t="shared" si="51"/>
        <v>0.62962962962962965</v>
      </c>
      <c r="J114" s="11"/>
      <c r="K114" s="11"/>
      <c r="L114" s="11"/>
    </row>
    <row r="115" spans="1:12" ht="12" customHeight="1" x14ac:dyDescent="0.2">
      <c r="C115" s="23"/>
      <c r="E115" s="11"/>
      <c r="F115" s="11"/>
      <c r="G115" s="11"/>
      <c r="H115" s="11"/>
      <c r="I115" s="11"/>
      <c r="J115" s="11"/>
      <c r="K115" s="11"/>
      <c r="L115" s="11"/>
    </row>
    <row r="116" spans="1:12" ht="12" customHeight="1" x14ac:dyDescent="0.2">
      <c r="B116" s="27" t="s">
        <v>129</v>
      </c>
      <c r="C116" s="168" t="s">
        <v>158</v>
      </c>
      <c r="D116" s="168"/>
      <c r="E116" s="168"/>
      <c r="F116" s="168"/>
      <c r="G116" s="168"/>
      <c r="H116" s="168"/>
      <c r="I116" s="168"/>
      <c r="J116" s="168"/>
      <c r="K116" s="168"/>
      <c r="L116" s="168"/>
    </row>
    <row r="117" spans="1:12" ht="12" customHeight="1" x14ac:dyDescent="0.2">
      <c r="B117" s="28" t="s">
        <v>130</v>
      </c>
      <c r="C117" s="168" t="s">
        <v>159</v>
      </c>
      <c r="D117" s="168"/>
      <c r="E117" s="168"/>
      <c r="F117" s="168"/>
      <c r="G117" s="168"/>
      <c r="H117" s="168"/>
      <c r="I117" s="168"/>
      <c r="J117" s="168"/>
      <c r="K117" s="168"/>
      <c r="L117" s="168"/>
    </row>
    <row r="118" spans="1:12" ht="12" customHeight="1" x14ac:dyDescent="0.2">
      <c r="B118" s="28"/>
      <c r="C118" s="76"/>
      <c r="D118" s="76"/>
      <c r="E118" s="76"/>
      <c r="F118" s="76"/>
      <c r="G118" s="76"/>
      <c r="H118" s="76"/>
      <c r="I118" s="76"/>
      <c r="J118" s="76"/>
      <c r="K118" s="76"/>
      <c r="L118" s="76"/>
    </row>
    <row r="119" spans="1:12" ht="12" customHeight="1" thickBot="1" x14ac:dyDescent="0.25"/>
    <row r="120" spans="1:12" ht="12" customHeight="1" x14ac:dyDescent="0.2">
      <c r="C120" s="76"/>
      <c r="D120" s="166" t="s">
        <v>1</v>
      </c>
      <c r="E120" s="166" t="s">
        <v>2</v>
      </c>
      <c r="F120" s="166" t="s">
        <v>3</v>
      </c>
    </row>
    <row r="121" spans="1:12" ht="12" customHeight="1" thickBot="1" x14ac:dyDescent="0.25">
      <c r="C121" s="76"/>
      <c r="D121" s="191"/>
      <c r="E121" s="191"/>
      <c r="F121" s="191"/>
    </row>
    <row r="122" spans="1:12" ht="12" customHeight="1" thickBot="1" x14ac:dyDescent="0.25">
      <c r="C122" s="30" t="s">
        <v>72</v>
      </c>
      <c r="D122" s="31">
        <v>410</v>
      </c>
      <c r="E122" s="31">
        <v>297</v>
      </c>
      <c r="F122" s="31">
        <v>272</v>
      </c>
    </row>
    <row r="123" spans="1:12" ht="12" customHeight="1" thickBot="1" x14ac:dyDescent="0.25">
      <c r="C123" s="34" t="s">
        <v>186</v>
      </c>
      <c r="D123" s="86">
        <v>430</v>
      </c>
      <c r="E123" s="87">
        <v>337</v>
      </c>
      <c r="F123" s="88">
        <v>279</v>
      </c>
    </row>
    <row r="124" spans="1:12" ht="12" customHeight="1" x14ac:dyDescent="0.2">
      <c r="D124" s="11">
        <f>+D122/D123</f>
        <v>0.95348837209302328</v>
      </c>
      <c r="E124" s="11">
        <f>+E122/E123</f>
        <v>0.88130563798219586</v>
      </c>
      <c r="F124" s="11">
        <f>+F122/F123</f>
        <v>0.97491039426523296</v>
      </c>
    </row>
    <row r="126" spans="1:12" ht="12" customHeight="1" x14ac:dyDescent="0.2">
      <c r="A126" s="27" t="s">
        <v>181</v>
      </c>
      <c r="B126" s="188" t="s">
        <v>229</v>
      </c>
      <c r="C126" s="188"/>
      <c r="D126" s="188"/>
      <c r="E126" s="188"/>
      <c r="F126" s="188"/>
      <c r="G126" s="188"/>
      <c r="H126" s="188"/>
      <c r="I126" s="188"/>
      <c r="J126" s="188"/>
      <c r="K126" s="188"/>
    </row>
    <row r="128" spans="1:12" ht="26.25" customHeight="1" x14ac:dyDescent="0.2">
      <c r="C128" s="91" t="s">
        <v>74</v>
      </c>
      <c r="D128" s="92" t="s">
        <v>75</v>
      </c>
      <c r="E128" s="92" t="s">
        <v>76</v>
      </c>
      <c r="F128" s="93" t="s">
        <v>77</v>
      </c>
    </row>
    <row r="129" spans="3:7" ht="12" customHeight="1" x14ac:dyDescent="0.2">
      <c r="C129" s="94" t="s">
        <v>81</v>
      </c>
      <c r="D129" s="95">
        <v>346</v>
      </c>
      <c r="E129" s="95">
        <v>271</v>
      </c>
      <c r="F129" s="95">
        <v>267</v>
      </c>
    </row>
    <row r="130" spans="3:7" ht="12" customHeight="1" x14ac:dyDescent="0.2">
      <c r="C130" s="94" t="s">
        <v>83</v>
      </c>
      <c r="D130" s="95">
        <v>480</v>
      </c>
      <c r="E130" s="95">
        <v>445</v>
      </c>
      <c r="F130" s="95">
        <v>516</v>
      </c>
    </row>
    <row r="131" spans="3:7" ht="12" customHeight="1" x14ac:dyDescent="0.2">
      <c r="C131" s="94" t="s">
        <v>86</v>
      </c>
      <c r="D131" s="95">
        <v>423</v>
      </c>
      <c r="E131" s="95">
        <v>338</v>
      </c>
      <c r="F131" s="95">
        <v>230</v>
      </c>
    </row>
    <row r="132" spans="3:7" ht="12" customHeight="1" x14ac:dyDescent="0.2">
      <c r="C132" s="94" t="s">
        <v>89</v>
      </c>
      <c r="D132" s="95">
        <v>380</v>
      </c>
      <c r="E132" s="95">
        <v>304</v>
      </c>
      <c r="F132" s="95">
        <v>143</v>
      </c>
    </row>
    <row r="133" spans="3:7" ht="12" customHeight="1" x14ac:dyDescent="0.2">
      <c r="C133" s="94" t="s">
        <v>90</v>
      </c>
      <c r="D133" s="95">
        <v>640</v>
      </c>
      <c r="E133" s="95">
        <v>566</v>
      </c>
      <c r="F133" s="95">
        <v>253</v>
      </c>
      <c r="G133" s="11">
        <f>+E132/D132</f>
        <v>0.8</v>
      </c>
    </row>
    <row r="134" spans="3:7" ht="12" customHeight="1" x14ac:dyDescent="0.2">
      <c r="C134" s="94" t="s">
        <v>202</v>
      </c>
      <c r="D134" s="95">
        <v>517</v>
      </c>
      <c r="E134" s="95">
        <v>389</v>
      </c>
      <c r="F134" s="95">
        <v>308</v>
      </c>
    </row>
    <row r="135" spans="3:7" ht="12" customHeight="1" x14ac:dyDescent="0.2">
      <c r="C135" s="94" t="s">
        <v>93</v>
      </c>
      <c r="D135" s="95">
        <v>349</v>
      </c>
      <c r="E135" s="95">
        <v>229</v>
      </c>
      <c r="F135" s="95">
        <v>178</v>
      </c>
    </row>
    <row r="136" spans="3:7" ht="12" customHeight="1" x14ac:dyDescent="0.2">
      <c r="C136" s="94" t="s">
        <v>94</v>
      </c>
      <c r="D136" s="95">
        <v>433</v>
      </c>
      <c r="E136" s="95">
        <v>261</v>
      </c>
      <c r="F136" s="95">
        <v>311</v>
      </c>
    </row>
    <row r="137" spans="3:7" ht="12" customHeight="1" x14ac:dyDescent="0.2">
      <c r="C137" s="94" t="s">
        <v>95</v>
      </c>
      <c r="D137" s="95">
        <v>442</v>
      </c>
      <c r="E137" s="95">
        <v>371</v>
      </c>
      <c r="F137" s="95">
        <v>211</v>
      </c>
    </row>
    <row r="138" spans="3:7" ht="12" customHeight="1" x14ac:dyDescent="0.2">
      <c r="C138" s="94" t="s">
        <v>96</v>
      </c>
      <c r="D138" s="95">
        <v>410</v>
      </c>
      <c r="E138" s="95">
        <v>342</v>
      </c>
      <c r="F138" s="95">
        <v>327</v>
      </c>
    </row>
    <row r="139" spans="3:7" ht="12" customHeight="1" x14ac:dyDescent="0.2">
      <c r="C139" s="94" t="s">
        <v>101</v>
      </c>
      <c r="D139" s="95">
        <v>410</v>
      </c>
      <c r="E139" s="95">
        <v>297</v>
      </c>
      <c r="F139" s="95">
        <v>272</v>
      </c>
      <c r="G139" s="11">
        <f>+E139/D139</f>
        <v>0.724390243902439</v>
      </c>
    </row>
    <row r="140" spans="3:7" ht="12" customHeight="1" x14ac:dyDescent="0.2">
      <c r="C140" s="94" t="s">
        <v>103</v>
      </c>
      <c r="D140" s="95">
        <v>319</v>
      </c>
      <c r="E140" s="95">
        <v>217</v>
      </c>
      <c r="F140" s="95">
        <v>343</v>
      </c>
    </row>
    <row r="141" spans="3:7" ht="12" customHeight="1" x14ac:dyDescent="0.2">
      <c r="C141" s="94" t="s">
        <v>104</v>
      </c>
      <c r="D141" s="95">
        <v>363</v>
      </c>
      <c r="E141" s="95">
        <v>278</v>
      </c>
      <c r="F141" s="95">
        <v>344</v>
      </c>
      <c r="G141" s="11">
        <f>+E141/D141</f>
        <v>0.7658402203856749</v>
      </c>
    </row>
    <row r="142" spans="3:7" ht="12" customHeight="1" x14ac:dyDescent="0.2">
      <c r="C142" s="94" t="s">
        <v>105</v>
      </c>
      <c r="D142" s="95">
        <v>260</v>
      </c>
      <c r="E142" s="95">
        <v>188</v>
      </c>
      <c r="F142" s="95">
        <v>162</v>
      </c>
    </row>
    <row r="143" spans="3:7" ht="12" customHeight="1" x14ac:dyDescent="0.2">
      <c r="C143" s="94" t="s">
        <v>106</v>
      </c>
      <c r="D143" s="95">
        <v>464</v>
      </c>
      <c r="E143" s="95">
        <v>352</v>
      </c>
      <c r="F143" s="95">
        <v>233</v>
      </c>
    </row>
    <row r="144" spans="3:7" ht="12" customHeight="1" x14ac:dyDescent="0.2">
      <c r="C144" s="94" t="s">
        <v>107</v>
      </c>
      <c r="D144" s="95">
        <v>341</v>
      </c>
      <c r="E144" s="95">
        <v>258</v>
      </c>
      <c r="F144" s="95">
        <v>186</v>
      </c>
    </row>
    <row r="145" spans="3:6" ht="12" customHeight="1" x14ac:dyDescent="0.2">
      <c r="C145" s="94" t="s">
        <v>108</v>
      </c>
      <c r="D145" s="95">
        <v>482</v>
      </c>
      <c r="E145" s="95">
        <v>358</v>
      </c>
      <c r="F145" s="95">
        <v>323</v>
      </c>
    </row>
    <row r="146" spans="3:6" ht="12" customHeight="1" x14ac:dyDescent="0.2">
      <c r="C146" s="94" t="s">
        <v>109</v>
      </c>
      <c r="D146" s="95">
        <v>464</v>
      </c>
      <c r="E146" s="95">
        <v>304</v>
      </c>
      <c r="F146" s="95">
        <v>280</v>
      </c>
    </row>
    <row r="147" spans="3:6" ht="12" customHeight="1" x14ac:dyDescent="0.2">
      <c r="C147" s="94" t="s">
        <v>111</v>
      </c>
      <c r="D147" s="95">
        <v>711</v>
      </c>
      <c r="E147" s="95">
        <v>778</v>
      </c>
      <c r="F147" s="95">
        <v>320</v>
      </c>
    </row>
    <row r="148" spans="3:6" ht="12" customHeight="1" x14ac:dyDescent="0.2">
      <c r="C148" s="94" t="s">
        <v>113</v>
      </c>
      <c r="D148" s="95">
        <v>422</v>
      </c>
      <c r="E148" s="95">
        <v>285</v>
      </c>
      <c r="F148" s="95">
        <v>302</v>
      </c>
    </row>
    <row r="149" spans="3:6" ht="12" customHeight="1" x14ac:dyDescent="0.2">
      <c r="C149" s="94" t="s">
        <v>114</v>
      </c>
      <c r="D149" s="95">
        <v>379</v>
      </c>
      <c r="E149" s="95">
        <v>251</v>
      </c>
      <c r="F149" s="95">
        <v>353</v>
      </c>
    </row>
    <row r="150" spans="3:6" ht="12" customHeight="1" x14ac:dyDescent="0.2">
      <c r="D150" s="9">
        <f>SUM(D129:D149)</f>
        <v>9035</v>
      </c>
      <c r="E150" s="9">
        <f>SUM(E129:E149)</f>
        <v>7082</v>
      </c>
    </row>
    <row r="151" spans="3:6" ht="12" customHeight="1" x14ac:dyDescent="0.2">
      <c r="D151" s="1">
        <f>+D150/21</f>
        <v>430.23809523809524</v>
      </c>
      <c r="E151" s="1">
        <f>+E150/21</f>
        <v>337.23809523809524</v>
      </c>
    </row>
    <row r="152" spans="3:6" ht="12" customHeight="1" x14ac:dyDescent="0.2">
      <c r="E152" s="11">
        <f>+E151/D151</f>
        <v>0.78384061981184283</v>
      </c>
    </row>
  </sheetData>
  <mergeCells count="138">
    <mergeCell ref="C90:L90"/>
    <mergeCell ref="C116:L116"/>
    <mergeCell ref="C117:L117"/>
    <mergeCell ref="C91:L91"/>
    <mergeCell ref="G93:I93"/>
    <mergeCell ref="G104:I104"/>
    <mergeCell ref="G2:I2"/>
    <mergeCell ref="G18:I18"/>
    <mergeCell ref="C34:L34"/>
    <mergeCell ref="C35:L35"/>
    <mergeCell ref="I5:I6"/>
    <mergeCell ref="J5:J6"/>
    <mergeCell ref="K5:K6"/>
    <mergeCell ref="L5:L6"/>
    <mergeCell ref="J4:L4"/>
    <mergeCell ref="J21:J22"/>
    <mergeCell ref="K21:K22"/>
    <mergeCell ref="L21:L22"/>
    <mergeCell ref="G21:G22"/>
    <mergeCell ref="H21:H22"/>
    <mergeCell ref="I21:I22"/>
    <mergeCell ref="B7:B11"/>
    <mergeCell ref="B4:B6"/>
    <mergeCell ref="C4:C6"/>
    <mergeCell ref="D4:F4"/>
    <mergeCell ref="G4:I4"/>
    <mergeCell ref="D5:D6"/>
    <mergeCell ref="E5:E6"/>
    <mergeCell ref="F5:F6"/>
    <mergeCell ref="G5:G6"/>
    <mergeCell ref="H5:H6"/>
    <mergeCell ref="G20:I20"/>
    <mergeCell ref="J20:L20"/>
    <mergeCell ref="B70:B71"/>
    <mergeCell ref="B82:B83"/>
    <mergeCell ref="G49:I49"/>
    <mergeCell ref="G65:I65"/>
    <mergeCell ref="B54:B55"/>
    <mergeCell ref="B23:B27"/>
    <mergeCell ref="B42:B43"/>
    <mergeCell ref="D21:D22"/>
    <mergeCell ref="E21:E22"/>
    <mergeCell ref="F21:F22"/>
    <mergeCell ref="B20:B22"/>
    <mergeCell ref="C20:C22"/>
    <mergeCell ref="D20:F20"/>
    <mergeCell ref="G77:I77"/>
    <mergeCell ref="G37:I37"/>
    <mergeCell ref="C62:L62"/>
    <mergeCell ref="C63:L63"/>
    <mergeCell ref="B39:B41"/>
    <mergeCell ref="C39:C41"/>
    <mergeCell ref="D39:F39"/>
    <mergeCell ref="G39:I39"/>
    <mergeCell ref="J39:L39"/>
    <mergeCell ref="D40:D41"/>
    <mergeCell ref="E40:E41"/>
    <mergeCell ref="F40:F41"/>
    <mergeCell ref="G40:G41"/>
    <mergeCell ref="H40:H41"/>
    <mergeCell ref="I40:I41"/>
    <mergeCell ref="J40:J41"/>
    <mergeCell ref="K40:K41"/>
    <mergeCell ref="L40:L41"/>
    <mergeCell ref="B51:B53"/>
    <mergeCell ref="C51:C53"/>
    <mergeCell ref="D51:F51"/>
    <mergeCell ref="G51:I51"/>
    <mergeCell ref="J51:L51"/>
    <mergeCell ref="D52:D53"/>
    <mergeCell ref="E52:E53"/>
    <mergeCell ref="F52:F53"/>
    <mergeCell ref="G52:G53"/>
    <mergeCell ref="H52:H53"/>
    <mergeCell ref="I52:I53"/>
    <mergeCell ref="J52:J53"/>
    <mergeCell ref="K52:K53"/>
    <mergeCell ref="L52:L53"/>
    <mergeCell ref="B67:B69"/>
    <mergeCell ref="C67:C69"/>
    <mergeCell ref="D67:F67"/>
    <mergeCell ref="G67:I67"/>
    <mergeCell ref="J67:L67"/>
    <mergeCell ref="D68:D69"/>
    <mergeCell ref="E68:E69"/>
    <mergeCell ref="F68:F69"/>
    <mergeCell ref="G68:G69"/>
    <mergeCell ref="H68:H69"/>
    <mergeCell ref="I68:I69"/>
    <mergeCell ref="J68:J69"/>
    <mergeCell ref="K68:K69"/>
    <mergeCell ref="L68:L69"/>
    <mergeCell ref="B79:B81"/>
    <mergeCell ref="C79:C81"/>
    <mergeCell ref="D79:F79"/>
    <mergeCell ref="G79:I79"/>
    <mergeCell ref="J79:L79"/>
    <mergeCell ref="D80:D81"/>
    <mergeCell ref="E80:E81"/>
    <mergeCell ref="F80:F81"/>
    <mergeCell ref="G80:G81"/>
    <mergeCell ref="H80:H81"/>
    <mergeCell ref="I80:I81"/>
    <mergeCell ref="J80:J81"/>
    <mergeCell ref="K80:K81"/>
    <mergeCell ref="L80:L81"/>
    <mergeCell ref="B95:B97"/>
    <mergeCell ref="C95:C97"/>
    <mergeCell ref="D95:F95"/>
    <mergeCell ref="G95:I95"/>
    <mergeCell ref="J95:L95"/>
    <mergeCell ref="D96:D97"/>
    <mergeCell ref="E96:E97"/>
    <mergeCell ref="F96:F97"/>
    <mergeCell ref="G96:G97"/>
    <mergeCell ref="H96:H97"/>
    <mergeCell ref="I96:I97"/>
    <mergeCell ref="J96:J97"/>
    <mergeCell ref="K96:K97"/>
    <mergeCell ref="L96:L97"/>
    <mergeCell ref="D120:D121"/>
    <mergeCell ref="E120:E121"/>
    <mergeCell ref="F120:F121"/>
    <mergeCell ref="B126:K126"/>
    <mergeCell ref="B106:B108"/>
    <mergeCell ref="C106:C108"/>
    <mergeCell ref="D106:F106"/>
    <mergeCell ref="G106:I106"/>
    <mergeCell ref="J106:L106"/>
    <mergeCell ref="D107:D108"/>
    <mergeCell ref="E107:E108"/>
    <mergeCell ref="F107:F108"/>
    <mergeCell ref="G107:G108"/>
    <mergeCell ref="H107:H108"/>
    <mergeCell ref="I107:I108"/>
    <mergeCell ref="J107:J108"/>
    <mergeCell ref="K107:K108"/>
    <mergeCell ref="L107:L10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1"/>
  <sheetViews>
    <sheetView workbookViewId="0">
      <selection activeCell="P14" sqref="P14"/>
    </sheetView>
  </sheetViews>
  <sheetFormatPr baseColWidth="10" defaultColWidth="11.5703125" defaultRowHeight="12" customHeight="1" x14ac:dyDescent="0.2"/>
  <cols>
    <col min="1" max="2" width="11.5703125" style="1"/>
    <col min="3" max="3" width="25.7109375"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66" t="s">
        <v>0</v>
      </c>
      <c r="D4" s="179" t="s">
        <v>1</v>
      </c>
      <c r="E4" s="174"/>
      <c r="F4" s="175"/>
      <c r="G4" s="173" t="s">
        <v>2</v>
      </c>
      <c r="H4" s="174"/>
      <c r="I4" s="180"/>
      <c r="J4" s="179" t="s">
        <v>3</v>
      </c>
      <c r="K4" s="174"/>
      <c r="L4" s="180"/>
      <c r="M4" s="2"/>
    </row>
    <row r="5" spans="2:13" ht="12" customHeight="1" x14ac:dyDescent="0.2">
      <c r="B5" s="178"/>
      <c r="C5" s="178"/>
      <c r="D5" s="164" t="s">
        <v>4</v>
      </c>
      <c r="E5" s="164" t="s">
        <v>5</v>
      </c>
      <c r="F5" s="164" t="s">
        <v>6</v>
      </c>
      <c r="G5" s="164" t="s">
        <v>4</v>
      </c>
      <c r="H5" s="164" t="s">
        <v>5</v>
      </c>
      <c r="I5" s="164" t="s">
        <v>6</v>
      </c>
      <c r="J5" s="164" t="s">
        <v>4</v>
      </c>
      <c r="K5" s="164" t="s">
        <v>5</v>
      </c>
      <c r="L5" s="164" t="s">
        <v>6</v>
      </c>
      <c r="M5" s="2"/>
    </row>
    <row r="6" spans="2:13" ht="12" customHeight="1" thickBot="1" x14ac:dyDescent="0.25">
      <c r="B6" s="191"/>
      <c r="C6" s="191"/>
      <c r="D6" s="199"/>
      <c r="E6" s="199"/>
      <c r="F6" s="199"/>
      <c r="G6" s="199"/>
      <c r="H6" s="199"/>
      <c r="I6" s="199"/>
      <c r="J6" s="199"/>
      <c r="K6" s="199"/>
      <c r="L6" s="199"/>
      <c r="M6" s="2"/>
    </row>
    <row r="7" spans="2:13" ht="12" customHeight="1" thickBot="1" x14ac:dyDescent="0.25">
      <c r="B7" s="197" t="s">
        <v>29</v>
      </c>
      <c r="C7" s="89" t="s">
        <v>13</v>
      </c>
      <c r="D7" s="4">
        <v>116</v>
      </c>
      <c r="E7" s="4"/>
      <c r="F7" s="4">
        <v>26</v>
      </c>
      <c r="G7" s="4">
        <v>101</v>
      </c>
      <c r="H7" s="4"/>
      <c r="I7" s="4">
        <v>25</v>
      </c>
      <c r="J7" s="4">
        <v>357</v>
      </c>
      <c r="K7" s="4"/>
      <c r="L7" s="4">
        <v>2</v>
      </c>
      <c r="M7" s="2"/>
    </row>
    <row r="8" spans="2:13" ht="12" customHeight="1" thickBot="1" x14ac:dyDescent="0.25">
      <c r="B8" s="193"/>
      <c r="C8" s="89" t="s">
        <v>14</v>
      </c>
      <c r="D8" s="4">
        <v>109</v>
      </c>
      <c r="E8" s="4"/>
      <c r="F8" s="4">
        <v>27</v>
      </c>
      <c r="G8" s="4">
        <v>77</v>
      </c>
      <c r="H8" s="4"/>
      <c r="I8" s="4">
        <v>23</v>
      </c>
      <c r="J8" s="4">
        <v>358</v>
      </c>
      <c r="K8" s="4"/>
      <c r="L8" s="4">
        <v>7</v>
      </c>
      <c r="M8" s="2"/>
    </row>
    <row r="9" spans="2:13" ht="12" customHeight="1" thickBot="1" x14ac:dyDescent="0.25">
      <c r="B9" s="194"/>
      <c r="C9" s="89" t="s">
        <v>15</v>
      </c>
      <c r="D9" s="4">
        <v>102</v>
      </c>
      <c r="E9" s="4"/>
      <c r="F9" s="4">
        <v>26</v>
      </c>
      <c r="G9" s="4">
        <v>76</v>
      </c>
      <c r="H9" s="4"/>
      <c r="I9" s="4">
        <v>19</v>
      </c>
      <c r="J9" s="4">
        <v>433</v>
      </c>
      <c r="K9" s="4"/>
      <c r="L9" s="4">
        <v>5</v>
      </c>
      <c r="M9" s="2"/>
    </row>
    <row r="10" spans="2:13" ht="12" customHeight="1" x14ac:dyDescent="0.2">
      <c r="B10" s="37"/>
      <c r="C10" s="7" t="s">
        <v>122</v>
      </c>
      <c r="D10" s="1">
        <f>SUM(D7:D9)</f>
        <v>327</v>
      </c>
      <c r="E10" s="1">
        <f t="shared" ref="E10:I10" si="0">SUM(E7:E9)</f>
        <v>0</v>
      </c>
      <c r="F10" s="1">
        <f t="shared" si="0"/>
        <v>79</v>
      </c>
      <c r="G10" s="1">
        <f t="shared" si="0"/>
        <v>254</v>
      </c>
      <c r="H10" s="1">
        <f t="shared" si="0"/>
        <v>0</v>
      </c>
      <c r="I10" s="1">
        <f t="shared" si="0"/>
        <v>67</v>
      </c>
      <c r="M10" s="2"/>
    </row>
    <row r="11" spans="2:13" ht="12" customHeight="1" x14ac:dyDescent="0.2">
      <c r="B11" s="37"/>
      <c r="C11" s="7" t="s">
        <v>125</v>
      </c>
      <c r="D11" s="8">
        <f>+D10/3</f>
        <v>109</v>
      </c>
      <c r="E11" s="8">
        <f t="shared" ref="E11:I11" si="1">+E10/3</f>
        <v>0</v>
      </c>
      <c r="F11" s="8">
        <f t="shared" si="1"/>
        <v>26.333333333333332</v>
      </c>
      <c r="G11" s="8">
        <f t="shared" si="1"/>
        <v>84.666666666666671</v>
      </c>
      <c r="H11" s="8">
        <f t="shared" si="1"/>
        <v>0</v>
      </c>
      <c r="I11" s="8">
        <f t="shared" si="1"/>
        <v>22.333333333333332</v>
      </c>
      <c r="J11" s="8"/>
      <c r="K11" s="8"/>
      <c r="L11" s="8"/>
      <c r="M11" s="2"/>
    </row>
    <row r="12" spans="2:13" ht="12" customHeight="1" thickBot="1" x14ac:dyDescent="0.25">
      <c r="B12" s="37"/>
      <c r="C12" s="7" t="s">
        <v>123</v>
      </c>
      <c r="E12" s="8">
        <f>SUM(D11:E11)</f>
        <v>109</v>
      </c>
      <c r="F12" s="8">
        <f>SUM(D11:F11)</f>
        <v>135.33333333333334</v>
      </c>
      <c r="H12" s="8">
        <f t="shared" ref="H12" si="2">SUM(G11:H11)</f>
        <v>84.666666666666671</v>
      </c>
      <c r="I12" s="8">
        <f t="shared" ref="I12" si="3">SUM(G11:I11)</f>
        <v>107</v>
      </c>
      <c r="K12" s="8"/>
      <c r="L12" s="8"/>
      <c r="M12" s="2"/>
    </row>
    <row r="13" spans="2:13" ht="12" customHeight="1" thickBot="1" x14ac:dyDescent="0.25">
      <c r="B13" s="37"/>
      <c r="C13" s="10" t="s">
        <v>127</v>
      </c>
      <c r="D13" s="9"/>
      <c r="E13" s="9"/>
      <c r="F13" s="11">
        <f>+F11/F12</f>
        <v>0.19458128078817732</v>
      </c>
      <c r="G13" s="9"/>
      <c r="H13" s="12" t="s">
        <v>132</v>
      </c>
      <c r="I13" s="13">
        <f>+I12/F12</f>
        <v>0.79064039408866993</v>
      </c>
      <c r="J13" s="9"/>
      <c r="K13" s="9"/>
      <c r="L13" s="9"/>
      <c r="M13" s="2"/>
    </row>
    <row r="15" spans="2:13" ht="12" customHeight="1" x14ac:dyDescent="0.2">
      <c r="G15" s="169">
        <v>2018</v>
      </c>
      <c r="H15" s="169"/>
      <c r="I15" s="169"/>
    </row>
    <row r="16" spans="2:13" ht="12" customHeight="1" thickBot="1" x14ac:dyDescent="0.25"/>
    <row r="17" spans="2:12" ht="12" customHeight="1" thickBot="1" x14ac:dyDescent="0.25">
      <c r="B17" s="166" t="s">
        <v>28</v>
      </c>
      <c r="C17" s="166" t="s">
        <v>0</v>
      </c>
      <c r="D17" s="179" t="s">
        <v>1</v>
      </c>
      <c r="E17" s="174"/>
      <c r="F17" s="175"/>
      <c r="G17" s="173" t="s">
        <v>2</v>
      </c>
      <c r="H17" s="174"/>
      <c r="I17" s="180"/>
      <c r="J17" s="179" t="s">
        <v>3</v>
      </c>
      <c r="K17" s="174"/>
      <c r="L17" s="180"/>
    </row>
    <row r="18" spans="2:12" ht="12" customHeight="1" x14ac:dyDescent="0.2">
      <c r="B18" s="178"/>
      <c r="C18" s="178"/>
      <c r="D18" s="164" t="s">
        <v>4</v>
      </c>
      <c r="E18" s="164" t="s">
        <v>5</v>
      </c>
      <c r="F18" s="164" t="s">
        <v>6</v>
      </c>
      <c r="G18" s="164" t="s">
        <v>4</v>
      </c>
      <c r="H18" s="164" t="s">
        <v>5</v>
      </c>
      <c r="I18" s="164" t="s">
        <v>6</v>
      </c>
      <c r="J18" s="164" t="s">
        <v>4</v>
      </c>
      <c r="K18" s="164" t="s">
        <v>5</v>
      </c>
      <c r="L18" s="164" t="s">
        <v>6</v>
      </c>
    </row>
    <row r="19" spans="2:12" ht="12" customHeight="1" thickBot="1" x14ac:dyDescent="0.25">
      <c r="B19" s="191"/>
      <c r="C19" s="191"/>
      <c r="D19" s="199"/>
      <c r="E19" s="199"/>
      <c r="F19" s="199"/>
      <c r="G19" s="199"/>
      <c r="H19" s="199"/>
      <c r="I19" s="199"/>
      <c r="J19" s="199"/>
      <c r="K19" s="199"/>
      <c r="L19" s="199"/>
    </row>
    <row r="20" spans="2:12" ht="12" customHeight="1" thickBot="1" x14ac:dyDescent="0.25">
      <c r="B20" s="197" t="s">
        <v>29</v>
      </c>
      <c r="C20" s="44" t="s">
        <v>13</v>
      </c>
      <c r="D20" s="129">
        <v>174</v>
      </c>
      <c r="E20" s="127" t="s">
        <v>256</v>
      </c>
      <c r="F20" s="127">
        <v>30</v>
      </c>
      <c r="G20" s="127">
        <v>161</v>
      </c>
      <c r="H20" s="127" t="s">
        <v>256</v>
      </c>
      <c r="I20" s="127">
        <v>29</v>
      </c>
      <c r="J20" s="127">
        <v>356</v>
      </c>
      <c r="K20" s="127" t="s">
        <v>256</v>
      </c>
      <c r="L20" s="127">
        <v>3</v>
      </c>
    </row>
    <row r="21" spans="2:12" ht="12" customHeight="1" thickBot="1" x14ac:dyDescent="0.25">
      <c r="B21" s="193"/>
      <c r="C21" s="44" t="s">
        <v>14</v>
      </c>
      <c r="D21" s="125">
        <v>119</v>
      </c>
      <c r="E21" s="123" t="s">
        <v>256</v>
      </c>
      <c r="F21" s="123">
        <v>35</v>
      </c>
      <c r="G21" s="123">
        <v>69</v>
      </c>
      <c r="H21" s="123" t="s">
        <v>256</v>
      </c>
      <c r="I21" s="123">
        <v>28</v>
      </c>
      <c r="J21" s="123">
        <v>424</v>
      </c>
      <c r="K21" s="123" t="s">
        <v>256</v>
      </c>
      <c r="L21" s="123">
        <v>7</v>
      </c>
    </row>
    <row r="22" spans="2:12" ht="12" customHeight="1" thickBot="1" x14ac:dyDescent="0.25">
      <c r="B22" s="194"/>
      <c r="C22" s="44" t="s">
        <v>15</v>
      </c>
      <c r="D22" s="125">
        <v>126</v>
      </c>
      <c r="E22" s="123" t="s">
        <v>256</v>
      </c>
      <c r="F22" s="123">
        <v>34</v>
      </c>
      <c r="G22" s="123">
        <v>86</v>
      </c>
      <c r="H22" s="123" t="s">
        <v>256</v>
      </c>
      <c r="I22" s="123">
        <v>32</v>
      </c>
      <c r="J22" s="123">
        <v>483</v>
      </c>
      <c r="K22" s="123" t="s">
        <v>256</v>
      </c>
      <c r="L22" s="123">
        <v>1</v>
      </c>
    </row>
    <row r="23" spans="2:12" ht="12" customHeight="1" x14ac:dyDescent="0.2">
      <c r="C23" s="7" t="s">
        <v>122</v>
      </c>
      <c r="D23" s="1">
        <f>SUM(D20:D22)</f>
        <v>419</v>
      </c>
      <c r="E23" s="1">
        <f t="shared" ref="E23:I23" si="4">SUM(E20:E22)</f>
        <v>0</v>
      </c>
      <c r="F23" s="1">
        <f t="shared" si="4"/>
        <v>99</v>
      </c>
      <c r="G23" s="1">
        <f t="shared" si="4"/>
        <v>316</v>
      </c>
      <c r="H23" s="1">
        <f t="shared" si="4"/>
        <v>0</v>
      </c>
      <c r="I23" s="1">
        <f t="shared" si="4"/>
        <v>89</v>
      </c>
    </row>
    <row r="24" spans="2:12" ht="12" customHeight="1" x14ac:dyDescent="0.2">
      <c r="C24" s="7" t="s">
        <v>125</v>
      </c>
      <c r="D24" s="8">
        <f>+D23/3</f>
        <v>139.66666666666666</v>
      </c>
      <c r="E24" s="8">
        <f t="shared" ref="E24:I24" si="5">+E23/3</f>
        <v>0</v>
      </c>
      <c r="F24" s="8">
        <f t="shared" si="5"/>
        <v>33</v>
      </c>
      <c r="G24" s="8">
        <f t="shared" si="5"/>
        <v>105.33333333333333</v>
      </c>
      <c r="H24" s="8">
        <f t="shared" si="5"/>
        <v>0</v>
      </c>
      <c r="I24" s="8">
        <f t="shared" si="5"/>
        <v>29.666666666666668</v>
      </c>
      <c r="J24" s="8"/>
      <c r="K24" s="8"/>
      <c r="L24" s="8"/>
    </row>
    <row r="25" spans="2:12" ht="12" customHeight="1" x14ac:dyDescent="0.2">
      <c r="C25" s="7" t="s">
        <v>123</v>
      </c>
      <c r="E25" s="9">
        <f>SUM(D24:E24)</f>
        <v>139.66666666666666</v>
      </c>
      <c r="F25" s="9">
        <f>SUM(D24:F24)</f>
        <v>172.66666666666666</v>
      </c>
      <c r="H25" s="9">
        <f>SUM(G24:H24)</f>
        <v>105.33333333333333</v>
      </c>
      <c r="I25" s="9">
        <f>SUM(G24:I24)</f>
        <v>135</v>
      </c>
      <c r="K25" s="9"/>
      <c r="L25" s="9"/>
    </row>
    <row r="26" spans="2:12" ht="12" customHeight="1" x14ac:dyDescent="0.2">
      <c r="C26" s="7" t="s">
        <v>126</v>
      </c>
      <c r="D26" s="11">
        <f>+D10/D23</f>
        <v>0.78042959427207637</v>
      </c>
      <c r="E26" s="11"/>
      <c r="F26" s="11">
        <f t="shared" ref="F26:I26" si="6">+F10/F23</f>
        <v>0.79797979797979801</v>
      </c>
      <c r="G26" s="11">
        <f t="shared" si="6"/>
        <v>0.80379746835443033</v>
      </c>
      <c r="H26" s="11" t="e">
        <f t="shared" si="6"/>
        <v>#DIV/0!</v>
      </c>
      <c r="I26" s="11">
        <f t="shared" si="6"/>
        <v>0.7528089887640449</v>
      </c>
      <c r="J26" s="11"/>
      <c r="K26" s="11"/>
      <c r="L26" s="11"/>
    </row>
    <row r="27" spans="2:12" ht="12" customHeight="1" thickBot="1" x14ac:dyDescent="0.25">
      <c r="C27" s="10" t="s">
        <v>128</v>
      </c>
      <c r="E27" s="11">
        <f>+E12/E25</f>
        <v>0.78042959427207648</v>
      </c>
      <c r="F27" s="11">
        <f t="shared" ref="F27:I27" si="7">+F12/F25</f>
        <v>0.78378378378378388</v>
      </c>
      <c r="G27" s="11"/>
      <c r="H27" s="11">
        <f t="shared" si="7"/>
        <v>0.80379746835443044</v>
      </c>
      <c r="I27" s="11">
        <f t="shared" si="7"/>
        <v>0.79259259259259263</v>
      </c>
      <c r="J27" s="11"/>
      <c r="K27" s="11"/>
      <c r="L27" s="11"/>
    </row>
    <row r="28" spans="2:12" ht="12" customHeight="1" x14ac:dyDescent="0.2">
      <c r="C28" s="23"/>
      <c r="E28" s="11"/>
      <c r="F28" s="11"/>
      <c r="G28" s="11"/>
      <c r="H28" s="11"/>
      <c r="I28" s="11"/>
      <c r="J28" s="11"/>
      <c r="K28" s="11"/>
      <c r="L28" s="11"/>
    </row>
    <row r="29" spans="2:12" ht="12" customHeight="1" x14ac:dyDescent="0.2">
      <c r="B29" s="27" t="s">
        <v>129</v>
      </c>
      <c r="C29" s="168" t="s">
        <v>160</v>
      </c>
      <c r="D29" s="168"/>
      <c r="E29" s="168"/>
      <c r="F29" s="168"/>
      <c r="G29" s="168"/>
      <c r="H29" s="168"/>
      <c r="I29" s="168"/>
      <c r="J29" s="168"/>
      <c r="K29" s="168"/>
      <c r="L29" s="168"/>
    </row>
    <row r="30" spans="2:12" ht="12" customHeight="1" x14ac:dyDescent="0.2">
      <c r="B30" s="28" t="s">
        <v>130</v>
      </c>
      <c r="C30" s="168" t="s">
        <v>161</v>
      </c>
      <c r="D30" s="168"/>
      <c r="E30" s="168"/>
      <c r="F30" s="168"/>
      <c r="G30" s="168"/>
      <c r="H30" s="168"/>
      <c r="I30" s="168"/>
      <c r="J30" s="168"/>
      <c r="K30" s="168"/>
      <c r="L30" s="168"/>
    </row>
    <row r="31" spans="2:12" ht="12" customHeight="1" x14ac:dyDescent="0.2">
      <c r="B31" s="28"/>
      <c r="C31" s="29"/>
      <c r="D31" s="29"/>
      <c r="E31" s="29"/>
      <c r="F31" s="29"/>
      <c r="G31" s="29"/>
      <c r="H31" s="29"/>
      <c r="I31" s="29"/>
      <c r="J31" s="29"/>
      <c r="K31" s="29"/>
      <c r="L31" s="29"/>
    </row>
    <row r="32" spans="2:12" ht="12" customHeight="1" x14ac:dyDescent="0.2">
      <c r="G32" s="169">
        <v>2018</v>
      </c>
      <c r="H32" s="169"/>
      <c r="I32" s="169"/>
    </row>
    <row r="33" spans="2:12" ht="12" customHeight="1" thickBot="1" x14ac:dyDescent="0.25">
      <c r="G33" s="75"/>
      <c r="H33" s="75"/>
      <c r="I33" s="75"/>
    </row>
    <row r="34" spans="2:12" ht="12" customHeight="1" thickBot="1" x14ac:dyDescent="0.25">
      <c r="B34" s="166" t="s">
        <v>28</v>
      </c>
      <c r="C34" s="166" t="s">
        <v>0</v>
      </c>
      <c r="D34" s="179" t="s">
        <v>1</v>
      </c>
      <c r="E34" s="174"/>
      <c r="F34" s="175"/>
      <c r="G34" s="173" t="s">
        <v>2</v>
      </c>
      <c r="H34" s="174"/>
      <c r="I34" s="180"/>
      <c r="J34" s="179" t="s">
        <v>3</v>
      </c>
      <c r="K34" s="174"/>
      <c r="L34" s="180"/>
    </row>
    <row r="35" spans="2:12" ht="12" customHeight="1" x14ac:dyDescent="0.2">
      <c r="B35" s="178"/>
      <c r="C35" s="178"/>
      <c r="D35" s="164" t="s">
        <v>4</v>
      </c>
      <c r="E35" s="164" t="s">
        <v>5</v>
      </c>
      <c r="F35" s="164" t="s">
        <v>6</v>
      </c>
      <c r="G35" s="164" t="s">
        <v>4</v>
      </c>
      <c r="H35" s="164" t="s">
        <v>5</v>
      </c>
      <c r="I35" s="164" t="s">
        <v>6</v>
      </c>
      <c r="J35" s="164" t="s">
        <v>4</v>
      </c>
      <c r="K35" s="164" t="s">
        <v>5</v>
      </c>
      <c r="L35" s="164" t="s">
        <v>6</v>
      </c>
    </row>
    <row r="36" spans="2:12" ht="12" customHeight="1" thickBot="1" x14ac:dyDescent="0.25">
      <c r="B36" s="191"/>
      <c r="C36" s="191"/>
      <c r="D36" s="199"/>
      <c r="E36" s="199"/>
      <c r="F36" s="199"/>
      <c r="G36" s="199"/>
      <c r="H36" s="199"/>
      <c r="I36" s="199"/>
      <c r="J36" s="199"/>
      <c r="K36" s="199"/>
      <c r="L36" s="199"/>
    </row>
    <row r="37" spans="2:12" ht="12" customHeight="1" thickBot="1" x14ac:dyDescent="0.25">
      <c r="B37" s="51" t="s">
        <v>32</v>
      </c>
      <c r="C37" s="48" t="s">
        <v>13</v>
      </c>
      <c r="D37" s="31">
        <v>17</v>
      </c>
      <c r="E37" s="31">
        <v>0</v>
      </c>
      <c r="F37" s="31">
        <v>11</v>
      </c>
      <c r="G37" s="31">
        <v>17</v>
      </c>
      <c r="H37" s="31">
        <v>1</v>
      </c>
      <c r="I37" s="31">
        <v>9</v>
      </c>
      <c r="J37" s="31">
        <v>52</v>
      </c>
      <c r="K37" s="31">
        <v>0</v>
      </c>
      <c r="L37" s="31">
        <v>2</v>
      </c>
    </row>
    <row r="38" spans="2:12" ht="12" customHeight="1" x14ac:dyDescent="0.2">
      <c r="B38" s="37"/>
      <c r="C38" s="7" t="s">
        <v>122</v>
      </c>
      <c r="D38" s="1">
        <f>SUM(D37:D37)</f>
        <v>17</v>
      </c>
      <c r="E38" s="1">
        <f t="shared" ref="E38:I38" si="8">SUM(E37:E37)</f>
        <v>0</v>
      </c>
      <c r="F38" s="1">
        <f t="shared" si="8"/>
        <v>11</v>
      </c>
      <c r="G38" s="1">
        <f t="shared" si="8"/>
        <v>17</v>
      </c>
      <c r="H38" s="1">
        <f t="shared" si="8"/>
        <v>1</v>
      </c>
      <c r="I38" s="1">
        <f t="shared" si="8"/>
        <v>9</v>
      </c>
    </row>
    <row r="39" spans="2:12" ht="12" customHeight="1" x14ac:dyDescent="0.2">
      <c r="B39" s="37"/>
      <c r="C39" s="7" t="s">
        <v>125</v>
      </c>
      <c r="D39" s="8">
        <f>+D38</f>
        <v>17</v>
      </c>
      <c r="E39" s="8">
        <f t="shared" ref="E39:I39" si="9">+E38</f>
        <v>0</v>
      </c>
      <c r="F39" s="8">
        <f t="shared" si="9"/>
        <v>11</v>
      </c>
      <c r="G39" s="8">
        <f t="shared" si="9"/>
        <v>17</v>
      </c>
      <c r="H39" s="8">
        <f t="shared" si="9"/>
        <v>1</v>
      </c>
      <c r="I39" s="8">
        <f t="shared" si="9"/>
        <v>9</v>
      </c>
      <c r="J39" s="8"/>
      <c r="K39" s="8"/>
      <c r="L39" s="8"/>
    </row>
    <row r="40" spans="2:12" ht="12" customHeight="1" thickBot="1" x14ac:dyDescent="0.25">
      <c r="B40" s="37"/>
      <c r="C40" s="7" t="s">
        <v>123</v>
      </c>
      <c r="E40" s="8">
        <f>SUM(D39:E39)</f>
        <v>17</v>
      </c>
      <c r="F40" s="8">
        <f>SUM(D39:F39)</f>
        <v>28</v>
      </c>
      <c r="H40" s="8">
        <f t="shared" ref="H40" si="10">SUM(G39:H39)</f>
        <v>18</v>
      </c>
      <c r="I40" s="8">
        <f t="shared" ref="I40" si="11">SUM(G39:I39)</f>
        <v>27</v>
      </c>
      <c r="K40" s="8"/>
      <c r="L40" s="8"/>
    </row>
    <row r="41" spans="2:12" ht="12" customHeight="1" thickBot="1" x14ac:dyDescent="0.25">
      <c r="C41" s="10" t="s">
        <v>127</v>
      </c>
      <c r="D41" s="9"/>
      <c r="E41" s="9"/>
      <c r="F41" s="11">
        <f>+F39/F40</f>
        <v>0.39285714285714285</v>
      </c>
      <c r="G41" s="9"/>
      <c r="H41" s="12" t="s">
        <v>132</v>
      </c>
      <c r="I41" s="13">
        <f>+I40/F40</f>
        <v>0.9642857142857143</v>
      </c>
      <c r="J41" s="9"/>
      <c r="K41" s="9"/>
      <c r="L41" s="9"/>
    </row>
    <row r="43" spans="2:12" ht="12" customHeight="1" x14ac:dyDescent="0.2">
      <c r="G43" s="169">
        <v>2017</v>
      </c>
      <c r="H43" s="169"/>
      <c r="I43" s="169"/>
    </row>
    <row r="44" spans="2:12" ht="12" customHeight="1" thickBot="1" x14ac:dyDescent="0.25">
      <c r="G44" s="75"/>
      <c r="H44" s="75"/>
      <c r="I44" s="75"/>
    </row>
    <row r="45" spans="2:12" ht="12" customHeight="1" thickBot="1" x14ac:dyDescent="0.25">
      <c r="B45" s="166" t="s">
        <v>28</v>
      </c>
      <c r="C45" s="166" t="s">
        <v>0</v>
      </c>
      <c r="D45" s="179" t="s">
        <v>1</v>
      </c>
      <c r="E45" s="174"/>
      <c r="F45" s="175"/>
      <c r="G45" s="173" t="s">
        <v>2</v>
      </c>
      <c r="H45" s="174"/>
      <c r="I45" s="180"/>
      <c r="J45" s="179" t="s">
        <v>3</v>
      </c>
      <c r="K45" s="174"/>
      <c r="L45" s="180"/>
    </row>
    <row r="46" spans="2:12" ht="12" customHeight="1" x14ac:dyDescent="0.2">
      <c r="B46" s="178"/>
      <c r="C46" s="178"/>
      <c r="D46" s="164" t="s">
        <v>4</v>
      </c>
      <c r="E46" s="164" t="s">
        <v>5</v>
      </c>
      <c r="F46" s="164" t="s">
        <v>6</v>
      </c>
      <c r="G46" s="164" t="s">
        <v>4</v>
      </c>
      <c r="H46" s="164" t="s">
        <v>5</v>
      </c>
      <c r="I46" s="164" t="s">
        <v>6</v>
      </c>
      <c r="J46" s="164" t="s">
        <v>4</v>
      </c>
      <c r="K46" s="164" t="s">
        <v>5</v>
      </c>
      <c r="L46" s="164" t="s">
        <v>6</v>
      </c>
    </row>
    <row r="47" spans="2:12" ht="12" customHeight="1" thickBot="1" x14ac:dyDescent="0.25">
      <c r="B47" s="191"/>
      <c r="C47" s="191"/>
      <c r="D47" s="199"/>
      <c r="E47" s="199"/>
      <c r="F47" s="199"/>
      <c r="G47" s="199"/>
      <c r="H47" s="199"/>
      <c r="I47" s="199"/>
      <c r="J47" s="199"/>
      <c r="K47" s="199"/>
      <c r="L47" s="199"/>
    </row>
    <row r="48" spans="2:12" ht="12" customHeight="1" thickBot="1" x14ac:dyDescent="0.25">
      <c r="B48" s="52" t="s">
        <v>32</v>
      </c>
      <c r="C48" s="48" t="s">
        <v>13</v>
      </c>
      <c r="D48" s="127">
        <v>22</v>
      </c>
      <c r="E48" s="127">
        <v>0</v>
      </c>
      <c r="F48" s="127">
        <v>5</v>
      </c>
      <c r="G48" s="127">
        <v>15</v>
      </c>
      <c r="H48" s="127">
        <v>0</v>
      </c>
      <c r="I48" s="127">
        <v>4</v>
      </c>
      <c r="J48" s="127">
        <v>61</v>
      </c>
      <c r="K48" s="127">
        <v>30</v>
      </c>
      <c r="L48" s="127">
        <v>3</v>
      </c>
    </row>
    <row r="49" spans="2:12" ht="12" customHeight="1" x14ac:dyDescent="0.2">
      <c r="C49" s="7" t="s">
        <v>122</v>
      </c>
      <c r="D49" s="1">
        <f>SUM(D48:D48)</f>
        <v>22</v>
      </c>
      <c r="E49" s="1">
        <f t="shared" ref="E49:I49" si="12">SUM(E48:E48)</f>
        <v>0</v>
      </c>
      <c r="F49" s="1">
        <f t="shared" si="12"/>
        <v>5</v>
      </c>
      <c r="G49" s="1">
        <f t="shared" si="12"/>
        <v>15</v>
      </c>
      <c r="H49" s="1">
        <f t="shared" si="12"/>
        <v>0</v>
      </c>
      <c r="I49" s="1">
        <f t="shared" si="12"/>
        <v>4</v>
      </c>
    </row>
    <row r="50" spans="2:12" ht="12" customHeight="1" x14ac:dyDescent="0.2">
      <c r="C50" s="7" t="s">
        <v>125</v>
      </c>
      <c r="D50" s="8">
        <f>+D49</f>
        <v>22</v>
      </c>
      <c r="E50" s="8">
        <f t="shared" ref="E50:I50" si="13">+E49</f>
        <v>0</v>
      </c>
      <c r="F50" s="8">
        <f t="shared" si="13"/>
        <v>5</v>
      </c>
      <c r="G50" s="8">
        <f t="shared" si="13"/>
        <v>15</v>
      </c>
      <c r="H50" s="8">
        <f t="shared" si="13"/>
        <v>0</v>
      </c>
      <c r="I50" s="8">
        <f t="shared" si="13"/>
        <v>4</v>
      </c>
      <c r="J50" s="8"/>
      <c r="K50" s="8"/>
      <c r="L50" s="8"/>
    </row>
    <row r="51" spans="2:12" ht="12" customHeight="1" x14ac:dyDescent="0.2">
      <c r="C51" s="7" t="s">
        <v>123</v>
      </c>
      <c r="E51" s="9">
        <f>SUM(D50:E50)</f>
        <v>22</v>
      </c>
      <c r="F51" s="9">
        <f>SUM(D50:F50)</f>
        <v>27</v>
      </c>
      <c r="H51" s="9">
        <f>SUM(G50:H50)</f>
        <v>15</v>
      </c>
      <c r="I51" s="9">
        <f>SUM(G50:I50)</f>
        <v>19</v>
      </c>
      <c r="K51" s="9"/>
      <c r="L51" s="9"/>
    </row>
    <row r="52" spans="2:12" ht="12" customHeight="1" x14ac:dyDescent="0.2">
      <c r="C52" s="7" t="s">
        <v>126</v>
      </c>
      <c r="D52" s="11">
        <f>+D38/D49</f>
        <v>0.77272727272727271</v>
      </c>
      <c r="E52" s="11"/>
      <c r="F52" s="11">
        <f t="shared" ref="F52:H52" si="14">+F38/F49</f>
        <v>2.2000000000000002</v>
      </c>
      <c r="G52" s="11">
        <f t="shared" si="14"/>
        <v>1.1333333333333333</v>
      </c>
      <c r="H52" s="11" t="e">
        <f t="shared" si="14"/>
        <v>#DIV/0!</v>
      </c>
      <c r="I52" s="11">
        <f>+I38/I49</f>
        <v>2.25</v>
      </c>
      <c r="J52" s="11"/>
      <c r="K52" s="11"/>
      <c r="L52" s="11"/>
    </row>
    <row r="53" spans="2:12" ht="12" customHeight="1" thickBot="1" x14ac:dyDescent="0.25">
      <c r="C53" s="10" t="s">
        <v>128</v>
      </c>
      <c r="E53" s="11">
        <f>+E40/E51</f>
        <v>0.77272727272727271</v>
      </c>
      <c r="F53" s="11">
        <f t="shared" ref="F53" si="15">+F40/F51</f>
        <v>1.037037037037037</v>
      </c>
      <c r="G53" s="11"/>
      <c r="H53" s="11">
        <f>+H40/H51</f>
        <v>1.2</v>
      </c>
      <c r="I53" s="11">
        <f>+I40/I51</f>
        <v>1.4210526315789473</v>
      </c>
      <c r="J53" s="11"/>
      <c r="K53" s="11"/>
      <c r="L53" s="11"/>
    </row>
    <row r="54" spans="2:12" ht="12" customHeight="1" x14ac:dyDescent="0.2">
      <c r="C54" s="23"/>
      <c r="E54" s="11"/>
      <c r="F54" s="11"/>
      <c r="G54" s="11"/>
      <c r="H54" s="11"/>
      <c r="I54" s="11"/>
      <c r="J54" s="11"/>
      <c r="K54" s="11"/>
      <c r="L54" s="11"/>
    </row>
    <row r="55" spans="2:12" ht="12" customHeight="1" x14ac:dyDescent="0.2">
      <c r="B55" s="27" t="s">
        <v>129</v>
      </c>
      <c r="C55" s="168" t="s">
        <v>162</v>
      </c>
      <c r="D55" s="168"/>
      <c r="E55" s="168"/>
      <c r="F55" s="168"/>
      <c r="G55" s="168"/>
      <c r="H55" s="168"/>
      <c r="I55" s="168"/>
      <c r="J55" s="168"/>
      <c r="K55" s="168"/>
      <c r="L55" s="168"/>
    </row>
    <row r="56" spans="2:12" ht="12" customHeight="1" x14ac:dyDescent="0.2">
      <c r="B56" s="28" t="s">
        <v>130</v>
      </c>
      <c r="C56" s="168" t="s">
        <v>163</v>
      </c>
      <c r="D56" s="168"/>
      <c r="E56" s="168"/>
      <c r="F56" s="168"/>
      <c r="G56" s="168"/>
      <c r="H56" s="168"/>
      <c r="I56" s="168"/>
      <c r="J56" s="168"/>
      <c r="K56" s="168"/>
      <c r="L56" s="168"/>
    </row>
    <row r="59" spans="2:12" ht="12" customHeight="1" x14ac:dyDescent="0.2">
      <c r="G59" s="169">
        <v>2019</v>
      </c>
      <c r="H59" s="169"/>
      <c r="I59" s="169"/>
    </row>
    <row r="60" spans="2:12" ht="12" customHeight="1" thickBot="1" x14ac:dyDescent="0.25">
      <c r="G60" s="75"/>
      <c r="H60" s="75"/>
      <c r="I60" s="75"/>
    </row>
    <row r="61" spans="2:12" ht="12" customHeight="1" thickBot="1" x14ac:dyDescent="0.25">
      <c r="B61" s="166" t="s">
        <v>28</v>
      </c>
      <c r="C61" s="166" t="s">
        <v>0</v>
      </c>
      <c r="D61" s="179" t="s">
        <v>1</v>
      </c>
      <c r="E61" s="174"/>
      <c r="F61" s="175"/>
      <c r="G61" s="173" t="s">
        <v>2</v>
      </c>
      <c r="H61" s="174"/>
      <c r="I61" s="180"/>
      <c r="J61" s="179" t="s">
        <v>3</v>
      </c>
      <c r="K61" s="174"/>
      <c r="L61" s="180"/>
    </row>
    <row r="62" spans="2:12" ht="12" customHeight="1" x14ac:dyDescent="0.2">
      <c r="B62" s="178"/>
      <c r="C62" s="178"/>
      <c r="D62" s="164" t="s">
        <v>4</v>
      </c>
      <c r="E62" s="164" t="s">
        <v>5</v>
      </c>
      <c r="F62" s="164" t="s">
        <v>6</v>
      </c>
      <c r="G62" s="164" t="s">
        <v>4</v>
      </c>
      <c r="H62" s="164" t="s">
        <v>5</v>
      </c>
      <c r="I62" s="164" t="s">
        <v>6</v>
      </c>
      <c r="J62" s="164" t="s">
        <v>4</v>
      </c>
      <c r="K62" s="164" t="s">
        <v>5</v>
      </c>
      <c r="L62" s="164" t="s">
        <v>6</v>
      </c>
    </row>
    <row r="63" spans="2:12" ht="12" customHeight="1" thickBot="1" x14ac:dyDescent="0.25">
      <c r="B63" s="191"/>
      <c r="C63" s="191"/>
      <c r="D63" s="199"/>
      <c r="E63" s="199"/>
      <c r="F63" s="199"/>
      <c r="G63" s="199"/>
      <c r="H63" s="199"/>
      <c r="I63" s="199"/>
      <c r="J63" s="199"/>
      <c r="K63" s="199"/>
      <c r="L63" s="199"/>
    </row>
    <row r="64" spans="2:12" ht="12" customHeight="1" thickBot="1" x14ac:dyDescent="0.25">
      <c r="B64" s="51" t="s">
        <v>33</v>
      </c>
      <c r="C64" s="48" t="s">
        <v>13</v>
      </c>
      <c r="D64" s="31">
        <v>58</v>
      </c>
      <c r="E64" s="31">
        <v>0</v>
      </c>
      <c r="F64" s="31">
        <v>12</v>
      </c>
      <c r="G64" s="31">
        <v>45</v>
      </c>
      <c r="H64" s="31">
        <v>0</v>
      </c>
      <c r="I64" s="31">
        <v>13</v>
      </c>
      <c r="J64" s="31">
        <v>79</v>
      </c>
      <c r="K64" s="31">
        <v>1</v>
      </c>
      <c r="L64" s="31">
        <v>1</v>
      </c>
    </row>
    <row r="65" spans="2:12" ht="12" customHeight="1" x14ac:dyDescent="0.2">
      <c r="B65" s="37"/>
      <c r="C65" s="7" t="s">
        <v>122</v>
      </c>
      <c r="D65" s="1">
        <f>SUM(D64:D64)</f>
        <v>58</v>
      </c>
      <c r="E65" s="1">
        <f t="shared" ref="E65" si="16">SUM(E64:E64)</f>
        <v>0</v>
      </c>
      <c r="F65" s="1">
        <f t="shared" ref="F65" si="17">SUM(F64:F64)</f>
        <v>12</v>
      </c>
      <c r="G65" s="1">
        <f t="shared" ref="G65" si="18">SUM(G64:G64)</f>
        <v>45</v>
      </c>
      <c r="H65" s="1">
        <f t="shared" ref="H65" si="19">SUM(H64:H64)</f>
        <v>0</v>
      </c>
      <c r="I65" s="1">
        <f t="shared" ref="I65" si="20">SUM(I64:I64)</f>
        <v>13</v>
      </c>
    </row>
    <row r="66" spans="2:12" ht="12" customHeight="1" x14ac:dyDescent="0.2">
      <c r="B66" s="37"/>
      <c r="C66" s="7" t="s">
        <v>125</v>
      </c>
      <c r="D66" s="8">
        <f>+D65</f>
        <v>58</v>
      </c>
      <c r="E66" s="8">
        <f t="shared" ref="E66" si="21">+E65</f>
        <v>0</v>
      </c>
      <c r="F66" s="8">
        <f t="shared" ref="F66" si="22">+F65</f>
        <v>12</v>
      </c>
      <c r="G66" s="8">
        <f t="shared" ref="G66" si="23">+G65</f>
        <v>45</v>
      </c>
      <c r="H66" s="8">
        <f t="shared" ref="H66" si="24">+H65</f>
        <v>0</v>
      </c>
      <c r="I66" s="8">
        <f t="shared" ref="I66" si="25">+I65</f>
        <v>13</v>
      </c>
      <c r="J66" s="8"/>
      <c r="K66" s="8"/>
      <c r="L66" s="8"/>
    </row>
    <row r="67" spans="2:12" ht="12" customHeight="1" thickBot="1" x14ac:dyDescent="0.25">
      <c r="B67" s="37"/>
      <c r="C67" s="7" t="s">
        <v>123</v>
      </c>
      <c r="E67" s="8">
        <f>SUM(D66:E66)</f>
        <v>58</v>
      </c>
      <c r="F67" s="8">
        <f>SUM(D66:F66)</f>
        <v>70</v>
      </c>
      <c r="H67" s="8">
        <f t="shared" ref="H67" si="26">SUM(G66:H66)</f>
        <v>45</v>
      </c>
      <c r="I67" s="8">
        <f t="shared" ref="I67" si="27">SUM(G66:I66)</f>
        <v>58</v>
      </c>
      <c r="K67" s="8"/>
      <c r="L67" s="8"/>
    </row>
    <row r="68" spans="2:12" ht="12" customHeight="1" thickBot="1" x14ac:dyDescent="0.25">
      <c r="B68" s="37"/>
      <c r="C68" s="10" t="s">
        <v>127</v>
      </c>
      <c r="D68" s="9"/>
      <c r="E68" s="9"/>
      <c r="F68" s="11">
        <f>+F66/F67</f>
        <v>0.17142857142857143</v>
      </c>
      <c r="G68" s="9"/>
      <c r="H68" s="12" t="s">
        <v>132</v>
      </c>
      <c r="I68" s="13">
        <f>+I67/F67</f>
        <v>0.82857142857142863</v>
      </c>
      <c r="J68" s="9"/>
      <c r="K68" s="9"/>
      <c r="L68" s="9"/>
    </row>
    <row r="70" spans="2:12" ht="12" customHeight="1" x14ac:dyDescent="0.2">
      <c r="G70" s="169">
        <v>2018</v>
      </c>
      <c r="H70" s="169"/>
      <c r="I70" s="169"/>
    </row>
    <row r="71" spans="2:12" ht="12" customHeight="1" thickBot="1" x14ac:dyDescent="0.25">
      <c r="G71" s="75"/>
      <c r="H71" s="75"/>
      <c r="I71" s="75"/>
    </row>
    <row r="72" spans="2:12" ht="12" customHeight="1" thickBot="1" x14ac:dyDescent="0.25">
      <c r="B72" s="166" t="s">
        <v>28</v>
      </c>
      <c r="C72" s="166" t="s">
        <v>0</v>
      </c>
      <c r="D72" s="179" t="s">
        <v>1</v>
      </c>
      <c r="E72" s="174"/>
      <c r="F72" s="175"/>
      <c r="G72" s="173" t="s">
        <v>2</v>
      </c>
      <c r="H72" s="174"/>
      <c r="I72" s="180"/>
      <c r="J72" s="179" t="s">
        <v>3</v>
      </c>
      <c r="K72" s="174"/>
      <c r="L72" s="180"/>
    </row>
    <row r="73" spans="2:12" ht="12" customHeight="1" x14ac:dyDescent="0.2">
      <c r="B73" s="178"/>
      <c r="C73" s="178"/>
      <c r="D73" s="164" t="s">
        <v>4</v>
      </c>
      <c r="E73" s="164" t="s">
        <v>5</v>
      </c>
      <c r="F73" s="164" t="s">
        <v>6</v>
      </c>
      <c r="G73" s="164" t="s">
        <v>4</v>
      </c>
      <c r="H73" s="164" t="s">
        <v>5</v>
      </c>
      <c r="I73" s="164" t="s">
        <v>6</v>
      </c>
      <c r="J73" s="164" t="s">
        <v>4</v>
      </c>
      <c r="K73" s="164" t="s">
        <v>5</v>
      </c>
      <c r="L73" s="164" t="s">
        <v>6</v>
      </c>
    </row>
    <row r="74" spans="2:12" ht="12" customHeight="1" thickBot="1" x14ac:dyDescent="0.25">
      <c r="B74" s="191"/>
      <c r="C74" s="191"/>
      <c r="D74" s="199"/>
      <c r="E74" s="199"/>
      <c r="F74" s="199"/>
      <c r="G74" s="199"/>
      <c r="H74" s="199"/>
      <c r="I74" s="199"/>
      <c r="J74" s="199"/>
      <c r="K74" s="199"/>
      <c r="L74" s="199"/>
    </row>
    <row r="75" spans="2:12" ht="12" customHeight="1" thickBot="1" x14ac:dyDescent="0.25">
      <c r="B75" s="51" t="s">
        <v>33</v>
      </c>
      <c r="C75" s="64" t="s">
        <v>13</v>
      </c>
      <c r="D75" s="127">
        <v>56</v>
      </c>
      <c r="E75" s="127">
        <v>0</v>
      </c>
      <c r="F75" s="127">
        <v>5</v>
      </c>
      <c r="G75" s="127">
        <v>60</v>
      </c>
      <c r="H75" s="127">
        <v>0</v>
      </c>
      <c r="I75" s="127">
        <v>6</v>
      </c>
      <c r="J75" s="127">
        <v>79</v>
      </c>
      <c r="K75" s="127">
        <v>1</v>
      </c>
      <c r="L75" s="127">
        <v>1</v>
      </c>
    </row>
    <row r="76" spans="2:12" ht="12" customHeight="1" x14ac:dyDescent="0.2">
      <c r="C76" s="7" t="s">
        <v>122</v>
      </c>
      <c r="D76" s="1">
        <f>SUM(D75:D75)</f>
        <v>56</v>
      </c>
      <c r="E76" s="1">
        <f t="shared" ref="E76:I76" si="28">SUM(E75:E75)</f>
        <v>0</v>
      </c>
      <c r="F76" s="1">
        <f t="shared" si="28"/>
        <v>5</v>
      </c>
      <c r="G76" s="1">
        <f t="shared" si="28"/>
        <v>60</v>
      </c>
      <c r="H76" s="1">
        <f t="shared" si="28"/>
        <v>0</v>
      </c>
      <c r="I76" s="1">
        <f t="shared" si="28"/>
        <v>6</v>
      </c>
    </row>
    <row r="77" spans="2:12" ht="12" customHeight="1" x14ac:dyDescent="0.2">
      <c r="C77" s="7" t="s">
        <v>125</v>
      </c>
      <c r="D77" s="8">
        <f>+D76</f>
        <v>56</v>
      </c>
      <c r="E77" s="8">
        <f t="shared" ref="E77:I77" si="29">+E76</f>
        <v>0</v>
      </c>
      <c r="F77" s="8">
        <f t="shared" si="29"/>
        <v>5</v>
      </c>
      <c r="G77" s="8">
        <f t="shared" si="29"/>
        <v>60</v>
      </c>
      <c r="H77" s="8">
        <f t="shared" si="29"/>
        <v>0</v>
      </c>
      <c r="I77" s="8">
        <f t="shared" si="29"/>
        <v>6</v>
      </c>
      <c r="J77" s="8"/>
      <c r="K77" s="8"/>
      <c r="L77" s="8"/>
    </row>
    <row r="78" spans="2:12" ht="12" customHeight="1" x14ac:dyDescent="0.2">
      <c r="C78" s="7" t="s">
        <v>123</v>
      </c>
      <c r="E78" s="9">
        <f>SUM(D77:E77)</f>
        <v>56</v>
      </c>
      <c r="F78" s="9">
        <f>SUM(D77:F77)</f>
        <v>61</v>
      </c>
      <c r="H78" s="9">
        <f>SUM(G77:H77)</f>
        <v>60</v>
      </c>
      <c r="I78" s="9">
        <f>SUM(G77:I77)</f>
        <v>66</v>
      </c>
      <c r="K78" s="9"/>
      <c r="L78" s="9"/>
    </row>
    <row r="79" spans="2:12" ht="12" customHeight="1" x14ac:dyDescent="0.2">
      <c r="C79" s="7" t="s">
        <v>126</v>
      </c>
      <c r="D79" s="11">
        <f>+D65/D76</f>
        <v>1.0357142857142858</v>
      </c>
      <c r="E79" s="11"/>
      <c r="F79" s="11">
        <f t="shared" ref="F79:G79" si="30">+F65/F76</f>
        <v>2.4</v>
      </c>
      <c r="G79" s="11">
        <f t="shared" si="30"/>
        <v>0.75</v>
      </c>
      <c r="H79" s="11"/>
      <c r="I79" s="11">
        <f t="shared" ref="I79" si="31">+I65/I76</f>
        <v>2.1666666666666665</v>
      </c>
      <c r="J79" s="11"/>
      <c r="K79" s="11"/>
      <c r="L79" s="11"/>
    </row>
    <row r="80" spans="2:12" ht="12" customHeight="1" thickBot="1" x14ac:dyDescent="0.25">
      <c r="C80" s="10" t="s">
        <v>128</v>
      </c>
      <c r="E80" s="11">
        <f>+E67/E78</f>
        <v>1.0357142857142858</v>
      </c>
      <c r="F80" s="11">
        <f t="shared" ref="F80" si="32">+F67/F78</f>
        <v>1.1475409836065573</v>
      </c>
      <c r="G80" s="11"/>
      <c r="H80" s="11">
        <f t="shared" ref="H80:I80" si="33">+H67/H78</f>
        <v>0.75</v>
      </c>
      <c r="I80" s="11">
        <f t="shared" si="33"/>
        <v>0.87878787878787878</v>
      </c>
      <c r="J80" s="11"/>
      <c r="K80" s="11"/>
      <c r="L80" s="11"/>
    </row>
    <row r="81" spans="1:12" ht="12" customHeight="1" x14ac:dyDescent="0.2">
      <c r="C81" s="23"/>
      <c r="E81" s="11"/>
      <c r="F81" s="11"/>
      <c r="G81" s="11"/>
      <c r="H81" s="11"/>
      <c r="I81" s="11"/>
      <c r="J81" s="11"/>
      <c r="K81" s="11"/>
      <c r="L81" s="11"/>
    </row>
    <row r="82" spans="1:12" ht="12" customHeight="1" x14ac:dyDescent="0.2">
      <c r="B82" s="27" t="s">
        <v>129</v>
      </c>
      <c r="C82" s="168" t="s">
        <v>164</v>
      </c>
      <c r="D82" s="168"/>
      <c r="E82" s="168"/>
      <c r="F82" s="168"/>
      <c r="G82" s="168"/>
      <c r="H82" s="168"/>
      <c r="I82" s="168"/>
      <c r="J82" s="168"/>
      <c r="K82" s="168"/>
      <c r="L82" s="168"/>
    </row>
    <row r="83" spans="1:12" ht="12" customHeight="1" x14ac:dyDescent="0.2">
      <c r="B83" s="28" t="s">
        <v>130</v>
      </c>
      <c r="C83" s="168" t="s">
        <v>165</v>
      </c>
      <c r="D83" s="168"/>
      <c r="E83" s="168"/>
      <c r="F83" s="168"/>
      <c r="G83" s="168"/>
      <c r="H83" s="168"/>
      <c r="I83" s="168"/>
      <c r="J83" s="168"/>
      <c r="K83" s="168"/>
      <c r="L83" s="168"/>
    </row>
    <row r="85" spans="1:12" ht="12" customHeight="1" thickBot="1" x14ac:dyDescent="0.25"/>
    <row r="86" spans="1:12" ht="12" customHeight="1" x14ac:dyDescent="0.2">
      <c r="C86" s="76"/>
      <c r="D86" s="166" t="s">
        <v>1</v>
      </c>
      <c r="E86" s="166" t="s">
        <v>2</v>
      </c>
      <c r="F86" s="166" t="s">
        <v>3</v>
      </c>
    </row>
    <row r="87" spans="1:12" ht="12" customHeight="1" thickBot="1" x14ac:dyDescent="0.25">
      <c r="C87" s="76"/>
      <c r="D87" s="191"/>
      <c r="E87" s="191"/>
      <c r="F87" s="191"/>
    </row>
    <row r="88" spans="1:12" ht="12" customHeight="1" thickBot="1" x14ac:dyDescent="0.25">
      <c r="C88" s="30" t="s">
        <v>72</v>
      </c>
      <c r="D88" s="31">
        <v>534</v>
      </c>
      <c r="E88" s="31">
        <v>465</v>
      </c>
      <c r="F88" s="31">
        <v>383</v>
      </c>
    </row>
    <row r="89" spans="1:12" ht="12" customHeight="1" thickBot="1" x14ac:dyDescent="0.25">
      <c r="C89" s="34" t="s">
        <v>186</v>
      </c>
      <c r="D89" s="86">
        <v>355</v>
      </c>
      <c r="E89" s="87">
        <v>259</v>
      </c>
      <c r="F89" s="88">
        <v>386</v>
      </c>
    </row>
    <row r="90" spans="1:12" ht="12" customHeight="1" x14ac:dyDescent="0.2">
      <c r="D90" s="11">
        <f>+D88/D89</f>
        <v>1.5042253521126761</v>
      </c>
      <c r="E90" s="11">
        <f>+E88/E89</f>
        <v>1.7953667953667953</v>
      </c>
      <c r="F90" s="11">
        <f>+F88/F89</f>
        <v>0.99222797927461137</v>
      </c>
    </row>
    <row r="92" spans="1:12" ht="12" customHeight="1" x14ac:dyDescent="0.2">
      <c r="A92" s="27" t="s">
        <v>181</v>
      </c>
      <c r="B92" s="188" t="s">
        <v>230</v>
      </c>
      <c r="C92" s="188"/>
      <c r="D92" s="188"/>
      <c r="E92" s="188"/>
      <c r="F92" s="188"/>
      <c r="G92" s="188"/>
      <c r="H92" s="188"/>
      <c r="I92" s="188"/>
      <c r="J92" s="188"/>
      <c r="K92" s="188"/>
    </row>
    <row r="94" spans="1:12" ht="32.25" customHeight="1" x14ac:dyDescent="0.2">
      <c r="C94" s="91" t="s">
        <v>74</v>
      </c>
      <c r="D94" s="92" t="s">
        <v>75</v>
      </c>
      <c r="E94" s="92" t="s">
        <v>76</v>
      </c>
      <c r="F94" s="93" t="s">
        <v>77</v>
      </c>
    </row>
    <row r="95" spans="1:12" ht="12" customHeight="1" x14ac:dyDescent="0.2">
      <c r="C95" s="94" t="s">
        <v>79</v>
      </c>
      <c r="D95" s="95">
        <v>214</v>
      </c>
      <c r="E95" s="95">
        <v>128</v>
      </c>
      <c r="F95" s="95">
        <v>411</v>
      </c>
    </row>
    <row r="96" spans="1:12" ht="12" customHeight="1" x14ac:dyDescent="0.2">
      <c r="C96" s="94" t="s">
        <v>81</v>
      </c>
      <c r="D96" s="95">
        <v>333</v>
      </c>
      <c r="E96" s="95">
        <v>274</v>
      </c>
      <c r="F96" s="95">
        <v>515</v>
      </c>
    </row>
    <row r="97" spans="3:6" ht="12" customHeight="1" x14ac:dyDescent="0.2">
      <c r="C97" s="94" t="s">
        <v>83</v>
      </c>
      <c r="D97" s="95">
        <v>468</v>
      </c>
      <c r="E97" s="95">
        <v>347</v>
      </c>
      <c r="F97" s="95">
        <v>561</v>
      </c>
    </row>
    <row r="98" spans="3:6" ht="12" customHeight="1" x14ac:dyDescent="0.2">
      <c r="C98" s="94" t="s">
        <v>84</v>
      </c>
      <c r="D98" s="95">
        <v>202</v>
      </c>
      <c r="E98" s="95">
        <v>117</v>
      </c>
      <c r="F98" s="95">
        <v>124</v>
      </c>
    </row>
    <row r="99" spans="3:6" ht="12" customHeight="1" x14ac:dyDescent="0.2">
      <c r="C99" s="94" t="s">
        <v>86</v>
      </c>
      <c r="D99" s="95">
        <v>284</v>
      </c>
      <c r="E99" s="95">
        <v>237</v>
      </c>
      <c r="F99" s="95">
        <v>173</v>
      </c>
    </row>
    <row r="100" spans="3:6" ht="12" customHeight="1" x14ac:dyDescent="0.2">
      <c r="C100" s="94" t="s">
        <v>87</v>
      </c>
      <c r="D100" s="95">
        <v>176</v>
      </c>
      <c r="E100" s="95">
        <v>118</v>
      </c>
      <c r="F100" s="95">
        <v>210</v>
      </c>
    </row>
    <row r="101" spans="3:6" ht="12" customHeight="1" x14ac:dyDescent="0.2">
      <c r="C101" s="94" t="s">
        <v>88</v>
      </c>
      <c r="D101" s="95">
        <v>334</v>
      </c>
      <c r="E101" s="95">
        <v>230</v>
      </c>
      <c r="F101" s="95">
        <v>458</v>
      </c>
    </row>
    <row r="102" spans="3:6" ht="12" customHeight="1" x14ac:dyDescent="0.2">
      <c r="C102" s="94" t="s">
        <v>89</v>
      </c>
      <c r="D102" s="95">
        <v>467</v>
      </c>
      <c r="E102" s="95">
        <v>297</v>
      </c>
      <c r="F102" s="95">
        <v>440</v>
      </c>
    </row>
    <row r="103" spans="3:6" ht="12" customHeight="1" x14ac:dyDescent="0.2">
      <c r="C103" s="94" t="s">
        <v>90</v>
      </c>
      <c r="D103" s="95">
        <v>452</v>
      </c>
      <c r="E103" s="95">
        <v>433</v>
      </c>
      <c r="F103" s="95">
        <v>240</v>
      </c>
    </row>
    <row r="104" spans="3:6" ht="12" customHeight="1" x14ac:dyDescent="0.2">
      <c r="C104" s="94" t="s">
        <v>202</v>
      </c>
      <c r="D104" s="95">
        <v>259</v>
      </c>
      <c r="E104" s="95">
        <v>206</v>
      </c>
      <c r="F104" s="95">
        <v>269</v>
      </c>
    </row>
    <row r="105" spans="3:6" ht="12" customHeight="1" x14ac:dyDescent="0.2">
      <c r="C105" s="94" t="s">
        <v>93</v>
      </c>
      <c r="D105" s="95">
        <v>310</v>
      </c>
      <c r="E105" s="95">
        <v>225</v>
      </c>
      <c r="F105" s="95">
        <v>207</v>
      </c>
    </row>
    <row r="106" spans="3:6" ht="12" customHeight="1" x14ac:dyDescent="0.2">
      <c r="C106" s="94" t="s">
        <v>94</v>
      </c>
      <c r="D106" s="95">
        <v>336</v>
      </c>
      <c r="E106" s="95">
        <v>263</v>
      </c>
      <c r="F106" s="95">
        <v>456</v>
      </c>
    </row>
    <row r="107" spans="3:6" ht="12" customHeight="1" x14ac:dyDescent="0.2">
      <c r="C107" s="94" t="s">
        <v>95</v>
      </c>
      <c r="D107" s="95">
        <v>299</v>
      </c>
      <c r="E107" s="95">
        <v>328</v>
      </c>
      <c r="F107" s="95">
        <v>341</v>
      </c>
    </row>
    <row r="108" spans="3:6" ht="12" customHeight="1" x14ac:dyDescent="0.2">
      <c r="C108" s="94" t="s">
        <v>96</v>
      </c>
      <c r="D108" s="95">
        <v>337</v>
      </c>
      <c r="E108" s="95">
        <v>252</v>
      </c>
      <c r="F108" s="95">
        <v>217</v>
      </c>
    </row>
    <row r="109" spans="3:6" ht="12" customHeight="1" x14ac:dyDescent="0.2">
      <c r="C109" s="94" t="s">
        <v>100</v>
      </c>
      <c r="D109" s="95">
        <v>205</v>
      </c>
      <c r="E109" s="95">
        <v>141</v>
      </c>
      <c r="F109" s="95">
        <v>327</v>
      </c>
    </row>
    <row r="110" spans="3:6" ht="12" customHeight="1" x14ac:dyDescent="0.2">
      <c r="C110" s="94" t="s">
        <v>101</v>
      </c>
      <c r="D110" s="95">
        <v>534</v>
      </c>
      <c r="E110" s="95">
        <v>465</v>
      </c>
      <c r="F110" s="95">
        <v>383</v>
      </c>
    </row>
    <row r="111" spans="3:6" ht="12" customHeight="1" x14ac:dyDescent="0.2">
      <c r="C111" s="94" t="s">
        <v>103</v>
      </c>
      <c r="D111" s="95">
        <v>390</v>
      </c>
      <c r="E111" s="95">
        <v>263</v>
      </c>
      <c r="F111" s="95">
        <v>304</v>
      </c>
    </row>
    <row r="112" spans="3:6" ht="12" customHeight="1" x14ac:dyDescent="0.2">
      <c r="C112" s="94" t="s">
        <v>104</v>
      </c>
      <c r="D112" s="95">
        <v>353</v>
      </c>
      <c r="E112" s="95">
        <v>230</v>
      </c>
      <c r="F112" s="95">
        <v>747</v>
      </c>
    </row>
    <row r="113" spans="3:6" ht="12" customHeight="1" x14ac:dyDescent="0.2">
      <c r="C113" s="94" t="s">
        <v>105</v>
      </c>
      <c r="D113" s="95">
        <v>324</v>
      </c>
      <c r="E113" s="95">
        <v>222</v>
      </c>
      <c r="F113" s="95">
        <v>319</v>
      </c>
    </row>
    <row r="114" spans="3:6" ht="12" customHeight="1" x14ac:dyDescent="0.2">
      <c r="C114" s="94" t="s">
        <v>106</v>
      </c>
      <c r="D114" s="95">
        <v>402</v>
      </c>
      <c r="E114" s="95">
        <v>252</v>
      </c>
      <c r="F114" s="95">
        <v>239</v>
      </c>
    </row>
    <row r="115" spans="3:6" ht="12" customHeight="1" x14ac:dyDescent="0.2">
      <c r="C115" s="94" t="s">
        <v>107</v>
      </c>
      <c r="D115" s="95">
        <v>300</v>
      </c>
      <c r="E115" s="95">
        <v>213</v>
      </c>
      <c r="F115" s="95">
        <v>239</v>
      </c>
    </row>
    <row r="116" spans="3:6" ht="12" customHeight="1" x14ac:dyDescent="0.2">
      <c r="C116" s="94" t="s">
        <v>108</v>
      </c>
      <c r="D116" s="95">
        <v>425</v>
      </c>
      <c r="E116" s="95">
        <v>245</v>
      </c>
      <c r="F116" s="95">
        <v>477</v>
      </c>
    </row>
    <row r="117" spans="3:6" ht="12" customHeight="1" x14ac:dyDescent="0.2">
      <c r="C117" s="94" t="s">
        <v>109</v>
      </c>
      <c r="D117" s="95">
        <v>446</v>
      </c>
      <c r="E117" s="95">
        <v>314</v>
      </c>
      <c r="F117" s="95">
        <v>551</v>
      </c>
    </row>
    <row r="118" spans="3:6" ht="12" customHeight="1" x14ac:dyDescent="0.2">
      <c r="C118" s="94" t="s">
        <v>111</v>
      </c>
      <c r="D118" s="95">
        <v>440</v>
      </c>
      <c r="E118" s="95">
        <v>291</v>
      </c>
      <c r="F118" s="95">
        <v>677</v>
      </c>
    </row>
    <row r="119" spans="3:6" ht="12" customHeight="1" x14ac:dyDescent="0.2">
      <c r="C119" s="94" t="s">
        <v>113</v>
      </c>
      <c r="D119" s="95">
        <v>394</v>
      </c>
      <c r="E119" s="95">
        <v>280</v>
      </c>
      <c r="F119" s="95">
        <v>347</v>
      </c>
    </row>
    <row r="120" spans="3:6" ht="12" customHeight="1" x14ac:dyDescent="0.2">
      <c r="C120" s="94" t="s">
        <v>210</v>
      </c>
      <c r="D120" s="95">
        <v>395</v>
      </c>
      <c r="E120" s="95">
        <v>243</v>
      </c>
      <c r="F120" s="95">
        <v>428</v>
      </c>
    </row>
    <row r="121" spans="3:6" ht="12" customHeight="1" x14ac:dyDescent="0.2">
      <c r="C121" s="94" t="s">
        <v>114</v>
      </c>
      <c r="D121" s="95">
        <v>514</v>
      </c>
      <c r="E121" s="95">
        <v>383</v>
      </c>
      <c r="F121" s="95">
        <v>751</v>
      </c>
    </row>
  </sheetData>
  <mergeCells count="102">
    <mergeCell ref="G59:I59"/>
    <mergeCell ref="G70:I70"/>
    <mergeCell ref="C55:L55"/>
    <mergeCell ref="C56:L56"/>
    <mergeCell ref="C82:L82"/>
    <mergeCell ref="C83:L83"/>
    <mergeCell ref="B7:B9"/>
    <mergeCell ref="B4:B6"/>
    <mergeCell ref="C4:C6"/>
    <mergeCell ref="D4:F4"/>
    <mergeCell ref="G4:I4"/>
    <mergeCell ref="J4:L4"/>
    <mergeCell ref="D5:D6"/>
    <mergeCell ref="E5:E6"/>
    <mergeCell ref="F5:F6"/>
    <mergeCell ref="G5:G6"/>
    <mergeCell ref="H5:H6"/>
    <mergeCell ref="B20:B22"/>
    <mergeCell ref="B17:B19"/>
    <mergeCell ref="C17:C19"/>
    <mergeCell ref="D17:F17"/>
    <mergeCell ref="G17:I17"/>
    <mergeCell ref="D18:D19"/>
    <mergeCell ref="E18:E19"/>
    <mergeCell ref="F18:F19"/>
    <mergeCell ref="G18:G19"/>
    <mergeCell ref="H18:H19"/>
    <mergeCell ref="G32:I32"/>
    <mergeCell ref="G43:I43"/>
    <mergeCell ref="G2:I2"/>
    <mergeCell ref="G15:I15"/>
    <mergeCell ref="I18:I19"/>
    <mergeCell ref="I5:I6"/>
    <mergeCell ref="C29:L29"/>
    <mergeCell ref="C30:L30"/>
    <mergeCell ref="J18:J19"/>
    <mergeCell ref="K18:K19"/>
    <mergeCell ref="L18:L19"/>
    <mergeCell ref="J17:L17"/>
    <mergeCell ref="J5:J6"/>
    <mergeCell ref="K5:K6"/>
    <mergeCell ref="L5:L6"/>
    <mergeCell ref="B34:B36"/>
    <mergeCell ref="C34:C36"/>
    <mergeCell ref="D34:F34"/>
    <mergeCell ref="G34:I34"/>
    <mergeCell ref="J34:L34"/>
    <mergeCell ref="D35:D36"/>
    <mergeCell ref="E35:E36"/>
    <mergeCell ref="F35:F36"/>
    <mergeCell ref="G35:G36"/>
    <mergeCell ref="H35:H36"/>
    <mergeCell ref="I35:I36"/>
    <mergeCell ref="J35:J36"/>
    <mergeCell ref="K35:K36"/>
    <mergeCell ref="L35:L36"/>
    <mergeCell ref="B45:B47"/>
    <mergeCell ref="C45:C47"/>
    <mergeCell ref="D45:F45"/>
    <mergeCell ref="G45:I45"/>
    <mergeCell ref="J45:L45"/>
    <mergeCell ref="D46:D47"/>
    <mergeCell ref="E46:E47"/>
    <mergeCell ref="F46:F47"/>
    <mergeCell ref="G46:G47"/>
    <mergeCell ref="H46:H47"/>
    <mergeCell ref="I46:I47"/>
    <mergeCell ref="J46:J47"/>
    <mergeCell ref="K46:K47"/>
    <mergeCell ref="L46:L47"/>
    <mergeCell ref="B61:B63"/>
    <mergeCell ref="C61:C63"/>
    <mergeCell ref="D61:F61"/>
    <mergeCell ref="G61:I61"/>
    <mergeCell ref="J61:L61"/>
    <mergeCell ref="D62:D63"/>
    <mergeCell ref="E62:E63"/>
    <mergeCell ref="F62:F63"/>
    <mergeCell ref="G62:G63"/>
    <mergeCell ref="H62:H63"/>
    <mergeCell ref="I62:I63"/>
    <mergeCell ref="J62:J63"/>
    <mergeCell ref="K62:K63"/>
    <mergeCell ref="L62:L63"/>
    <mergeCell ref="D86:D87"/>
    <mergeCell ref="E86:E87"/>
    <mergeCell ref="F86:F87"/>
    <mergeCell ref="B92:K92"/>
    <mergeCell ref="B72:B74"/>
    <mergeCell ref="C72:C74"/>
    <mergeCell ref="D72:F72"/>
    <mergeCell ref="G72:I72"/>
    <mergeCell ref="J72:L72"/>
    <mergeCell ref="D73:D74"/>
    <mergeCell ref="E73:E74"/>
    <mergeCell ref="F73:F74"/>
    <mergeCell ref="G73:G74"/>
    <mergeCell ref="H73:H74"/>
    <mergeCell ref="I73:I74"/>
    <mergeCell ref="J73:J74"/>
    <mergeCell ref="K73:K74"/>
    <mergeCell ref="L73:L7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zoomScale="90" zoomScaleNormal="90" workbookViewId="0">
      <selection activeCell="Q21" sqref="Q21"/>
    </sheetView>
  </sheetViews>
  <sheetFormatPr baseColWidth="10" defaultColWidth="11.5703125" defaultRowHeight="12" x14ac:dyDescent="0.2"/>
  <cols>
    <col min="1" max="2" width="11.5703125" style="1"/>
    <col min="3" max="3" width="21" style="1" customWidth="1"/>
    <col min="4" max="16384" width="11.5703125" style="1"/>
  </cols>
  <sheetData>
    <row r="2" spans="2:12" x14ac:dyDescent="0.2">
      <c r="G2" s="169">
        <v>2019</v>
      </c>
      <c r="H2" s="169"/>
      <c r="I2" s="169"/>
    </row>
    <row r="3" spans="2:12" ht="12.75" thickBot="1" x14ac:dyDescent="0.25">
      <c r="G3" s="75"/>
      <c r="H3" s="75"/>
      <c r="I3" s="75"/>
    </row>
    <row r="4" spans="2:12" ht="12.75" thickBot="1" x14ac:dyDescent="0.25">
      <c r="B4" s="166" t="s">
        <v>28</v>
      </c>
      <c r="C4" s="170" t="s">
        <v>0</v>
      </c>
      <c r="D4" s="173" t="s">
        <v>1</v>
      </c>
      <c r="E4" s="174"/>
      <c r="F4" s="175"/>
      <c r="G4" s="173" t="s">
        <v>2</v>
      </c>
      <c r="H4" s="174"/>
      <c r="I4" s="175"/>
      <c r="J4" s="173" t="s">
        <v>3</v>
      </c>
      <c r="K4" s="174"/>
      <c r="L4" s="175"/>
    </row>
    <row r="5" spans="2:12" x14ac:dyDescent="0.2">
      <c r="B5" s="178"/>
      <c r="C5" s="171"/>
      <c r="D5" s="176" t="s">
        <v>4</v>
      </c>
      <c r="E5" s="164" t="s">
        <v>5</v>
      </c>
      <c r="F5" s="164" t="s">
        <v>6</v>
      </c>
      <c r="G5" s="164" t="s">
        <v>4</v>
      </c>
      <c r="H5" s="164" t="s">
        <v>5</v>
      </c>
      <c r="I5" s="164" t="s">
        <v>6</v>
      </c>
      <c r="J5" s="164" t="s">
        <v>4</v>
      </c>
      <c r="K5" s="164" t="s">
        <v>5</v>
      </c>
      <c r="L5" s="164" t="s">
        <v>6</v>
      </c>
    </row>
    <row r="6" spans="2:12" ht="12.75" thickBot="1" x14ac:dyDescent="0.25">
      <c r="B6" s="167"/>
      <c r="C6" s="172"/>
      <c r="D6" s="177"/>
      <c r="E6" s="165"/>
      <c r="F6" s="165"/>
      <c r="G6" s="165"/>
      <c r="H6" s="165"/>
      <c r="I6" s="165"/>
      <c r="J6" s="165"/>
      <c r="K6" s="165"/>
      <c r="L6" s="165"/>
    </row>
    <row r="7" spans="2:12" ht="12.75" thickBot="1" x14ac:dyDescent="0.25">
      <c r="B7" s="197" t="s">
        <v>36</v>
      </c>
      <c r="C7" s="48" t="s">
        <v>13</v>
      </c>
      <c r="D7" s="140">
        <v>41</v>
      </c>
      <c r="E7" s="31">
        <v>0</v>
      </c>
      <c r="F7" s="31">
        <v>18</v>
      </c>
      <c r="G7" s="31">
        <v>27</v>
      </c>
      <c r="H7" s="31">
        <v>0</v>
      </c>
      <c r="I7" s="31">
        <v>18</v>
      </c>
      <c r="J7" s="31">
        <v>68</v>
      </c>
      <c r="K7" s="31">
        <v>0</v>
      </c>
      <c r="L7" s="31">
        <v>1</v>
      </c>
    </row>
    <row r="8" spans="2:12" ht="12.75" thickBot="1" x14ac:dyDescent="0.25">
      <c r="B8" s="194"/>
      <c r="C8" s="49" t="s">
        <v>14</v>
      </c>
      <c r="D8" s="79">
        <v>31</v>
      </c>
      <c r="E8" s="4">
        <v>0</v>
      </c>
      <c r="F8" s="4">
        <v>18</v>
      </c>
      <c r="G8" s="4">
        <v>29</v>
      </c>
      <c r="H8" s="4">
        <v>2</v>
      </c>
      <c r="I8" s="4">
        <v>15</v>
      </c>
      <c r="J8" s="4">
        <v>112</v>
      </c>
      <c r="K8" s="4">
        <v>3</v>
      </c>
      <c r="L8" s="4">
        <v>8</v>
      </c>
    </row>
    <row r="9" spans="2:12" x14ac:dyDescent="0.2">
      <c r="C9" s="7" t="s">
        <v>122</v>
      </c>
      <c r="D9" s="1">
        <f>SUM(D7:D8)</f>
        <v>72</v>
      </c>
      <c r="E9" s="1">
        <f t="shared" ref="E9:I9" si="0">SUM(E7:E8)</f>
        <v>0</v>
      </c>
      <c r="F9" s="1">
        <f t="shared" si="0"/>
        <v>36</v>
      </c>
      <c r="G9" s="1">
        <f t="shared" si="0"/>
        <v>56</v>
      </c>
      <c r="H9" s="1">
        <f t="shared" si="0"/>
        <v>2</v>
      </c>
      <c r="I9" s="1">
        <f t="shared" si="0"/>
        <v>33</v>
      </c>
    </row>
    <row r="10" spans="2:12" x14ac:dyDescent="0.2">
      <c r="C10" s="7" t="s">
        <v>125</v>
      </c>
      <c r="D10" s="8">
        <f>+D9/2</f>
        <v>36</v>
      </c>
      <c r="E10" s="8">
        <f t="shared" ref="E10:I10" si="1">+E9/2</f>
        <v>0</v>
      </c>
      <c r="F10" s="8">
        <f t="shared" si="1"/>
        <v>18</v>
      </c>
      <c r="G10" s="8">
        <f t="shared" si="1"/>
        <v>28</v>
      </c>
      <c r="H10" s="8">
        <f t="shared" si="1"/>
        <v>1</v>
      </c>
      <c r="I10" s="8">
        <f t="shared" si="1"/>
        <v>16.5</v>
      </c>
      <c r="J10" s="8"/>
      <c r="K10" s="8"/>
      <c r="L10" s="8"/>
    </row>
    <row r="11" spans="2:12" ht="12.75" thickBot="1" x14ac:dyDescent="0.25">
      <c r="C11" s="7" t="s">
        <v>123</v>
      </c>
      <c r="E11" s="8">
        <f>SUM(D10:E10)</f>
        <v>36</v>
      </c>
      <c r="F11" s="8">
        <f t="shared" ref="F11" si="2">SUM(D10:F10)</f>
        <v>54</v>
      </c>
      <c r="H11" s="8">
        <f t="shared" ref="H11" si="3">SUM(G10:H10)</f>
        <v>29</v>
      </c>
      <c r="I11" s="8">
        <f t="shared" ref="I11" si="4">SUM(G10:I10)</f>
        <v>45.5</v>
      </c>
      <c r="K11" s="8"/>
      <c r="L11" s="8"/>
    </row>
    <row r="12" spans="2:12" ht="12.75" thickBot="1" x14ac:dyDescent="0.25">
      <c r="C12" s="10" t="s">
        <v>127</v>
      </c>
      <c r="D12" s="9"/>
      <c r="E12" s="9"/>
      <c r="F12" s="11">
        <f>+F10/F11</f>
        <v>0.33333333333333331</v>
      </c>
      <c r="G12" s="9"/>
      <c r="H12" s="12" t="s">
        <v>132</v>
      </c>
      <c r="I12" s="13">
        <f>+I11/F11</f>
        <v>0.84259259259259256</v>
      </c>
      <c r="J12" s="9"/>
      <c r="K12" s="9"/>
      <c r="L12" s="9"/>
    </row>
    <row r="13" spans="2:12" x14ac:dyDescent="0.2">
      <c r="C13" s="23"/>
      <c r="D13" s="9"/>
      <c r="E13" s="9"/>
      <c r="F13" s="11"/>
      <c r="G13" s="9"/>
      <c r="H13" s="9"/>
      <c r="I13" s="9"/>
      <c r="J13" s="9"/>
      <c r="K13" s="9"/>
      <c r="L13" s="9"/>
    </row>
    <row r="14" spans="2:12" x14ac:dyDescent="0.2">
      <c r="C14" s="23"/>
      <c r="D14" s="9"/>
      <c r="E14" s="9"/>
      <c r="F14" s="11"/>
      <c r="G14" s="204">
        <v>2018</v>
      </c>
      <c r="H14" s="204"/>
      <c r="I14" s="204"/>
      <c r="J14" s="9"/>
      <c r="K14" s="9"/>
      <c r="L14" s="9"/>
    </row>
    <row r="15" spans="2:12" ht="12.75" thickBot="1" x14ac:dyDescent="0.25">
      <c r="C15" s="23"/>
      <c r="D15" s="9"/>
      <c r="E15" s="9"/>
      <c r="F15" s="11"/>
      <c r="G15" s="78"/>
      <c r="H15" s="78"/>
      <c r="I15" s="78"/>
      <c r="J15" s="9"/>
      <c r="K15" s="9"/>
      <c r="L15" s="9"/>
    </row>
    <row r="16" spans="2:12" ht="12.75" thickBot="1" x14ac:dyDescent="0.25">
      <c r="B16" s="166" t="s">
        <v>28</v>
      </c>
      <c r="C16" s="170" t="s">
        <v>0</v>
      </c>
      <c r="D16" s="173" t="s">
        <v>1</v>
      </c>
      <c r="E16" s="174"/>
      <c r="F16" s="175"/>
      <c r="G16" s="173" t="s">
        <v>2</v>
      </c>
      <c r="H16" s="174"/>
      <c r="I16" s="175"/>
      <c r="J16" s="173" t="s">
        <v>3</v>
      </c>
      <c r="K16" s="174"/>
      <c r="L16" s="175"/>
    </row>
    <row r="17" spans="2:12" x14ac:dyDescent="0.2">
      <c r="B17" s="178"/>
      <c r="C17" s="171"/>
      <c r="D17" s="176" t="s">
        <v>4</v>
      </c>
      <c r="E17" s="164" t="s">
        <v>5</v>
      </c>
      <c r="F17" s="164" t="s">
        <v>6</v>
      </c>
      <c r="G17" s="164" t="s">
        <v>4</v>
      </c>
      <c r="H17" s="164" t="s">
        <v>5</v>
      </c>
      <c r="I17" s="164" t="s">
        <v>6</v>
      </c>
      <c r="J17" s="164" t="s">
        <v>4</v>
      </c>
      <c r="K17" s="164" t="s">
        <v>5</v>
      </c>
      <c r="L17" s="164" t="s">
        <v>6</v>
      </c>
    </row>
    <row r="18" spans="2:12" ht="12.75" thickBot="1" x14ac:dyDescent="0.25">
      <c r="B18" s="167"/>
      <c r="C18" s="172"/>
      <c r="D18" s="177"/>
      <c r="E18" s="165"/>
      <c r="F18" s="165"/>
      <c r="G18" s="165"/>
      <c r="H18" s="165"/>
      <c r="I18" s="165"/>
      <c r="J18" s="165"/>
      <c r="K18" s="165"/>
      <c r="L18" s="165"/>
    </row>
    <row r="19" spans="2:12" ht="13.5" thickBot="1" x14ac:dyDescent="0.25">
      <c r="B19" s="202" t="s">
        <v>36</v>
      </c>
      <c r="C19" s="72" t="s">
        <v>13</v>
      </c>
      <c r="D19" s="127">
        <v>35</v>
      </c>
      <c r="E19" s="127">
        <v>0</v>
      </c>
      <c r="F19" s="127">
        <v>23</v>
      </c>
      <c r="G19" s="127">
        <v>15</v>
      </c>
      <c r="H19" s="127">
        <v>1</v>
      </c>
      <c r="I19" s="127">
        <v>19</v>
      </c>
      <c r="J19" s="127">
        <v>72</v>
      </c>
      <c r="K19" s="127">
        <v>1</v>
      </c>
      <c r="L19" s="127">
        <v>5</v>
      </c>
    </row>
    <row r="20" spans="2:12" ht="13.5" thickBot="1" x14ac:dyDescent="0.25">
      <c r="B20" s="203"/>
      <c r="C20" s="73" t="s">
        <v>14</v>
      </c>
      <c r="D20" s="123">
        <v>28</v>
      </c>
      <c r="E20" s="123">
        <v>0</v>
      </c>
      <c r="F20" s="123">
        <v>19</v>
      </c>
      <c r="G20" s="123">
        <v>14</v>
      </c>
      <c r="H20" s="123">
        <v>0</v>
      </c>
      <c r="I20" s="123">
        <v>13</v>
      </c>
      <c r="J20" s="123">
        <v>102</v>
      </c>
      <c r="K20" s="123">
        <v>3</v>
      </c>
      <c r="L20" s="123">
        <v>6</v>
      </c>
    </row>
    <row r="21" spans="2:12" x14ac:dyDescent="0.2">
      <c r="C21" s="7" t="s">
        <v>122</v>
      </c>
      <c r="D21" s="1">
        <f>SUM(D19:D20)</f>
        <v>63</v>
      </c>
      <c r="E21" s="1">
        <f t="shared" ref="E21:I21" si="5">SUM(E19:E20)</f>
        <v>0</v>
      </c>
      <c r="F21" s="1">
        <f t="shared" si="5"/>
        <v>42</v>
      </c>
      <c r="G21" s="1">
        <f t="shared" si="5"/>
        <v>29</v>
      </c>
      <c r="H21" s="1">
        <f t="shared" si="5"/>
        <v>1</v>
      </c>
      <c r="I21" s="1">
        <f t="shared" si="5"/>
        <v>32</v>
      </c>
    </row>
    <row r="22" spans="2:12" x14ac:dyDescent="0.2">
      <c r="C22" s="7" t="s">
        <v>125</v>
      </c>
      <c r="D22" s="8">
        <f>+D21/2</f>
        <v>31.5</v>
      </c>
      <c r="E22" s="8">
        <f t="shared" ref="E22:I22" si="6">+E21/2</f>
        <v>0</v>
      </c>
      <c r="F22" s="8">
        <f t="shared" si="6"/>
        <v>21</v>
      </c>
      <c r="G22" s="8">
        <f t="shared" si="6"/>
        <v>14.5</v>
      </c>
      <c r="H22" s="8">
        <f t="shared" si="6"/>
        <v>0.5</v>
      </c>
      <c r="I22" s="8">
        <f t="shared" si="6"/>
        <v>16</v>
      </c>
      <c r="J22" s="8"/>
      <c r="K22" s="8"/>
      <c r="L22" s="8"/>
    </row>
    <row r="23" spans="2:12" x14ac:dyDescent="0.2">
      <c r="C23" s="7" t="s">
        <v>123</v>
      </c>
      <c r="E23" s="9">
        <f>SUM(D22:E22)</f>
        <v>31.5</v>
      </c>
      <c r="F23" s="9">
        <f>SUM(D22:F22)</f>
        <v>52.5</v>
      </c>
      <c r="H23" s="9">
        <f>SUM(G22:H22)</f>
        <v>15</v>
      </c>
      <c r="I23" s="9">
        <f>SUM(G22:I22)</f>
        <v>31</v>
      </c>
      <c r="K23" s="9"/>
      <c r="L23" s="9"/>
    </row>
    <row r="24" spans="2:12" x14ac:dyDescent="0.2">
      <c r="C24" s="7" t="s">
        <v>126</v>
      </c>
      <c r="D24" s="11">
        <f t="shared" ref="D24:I24" si="7">+D9/D21</f>
        <v>1.1428571428571428</v>
      </c>
      <c r="E24" s="11" t="e">
        <f t="shared" si="7"/>
        <v>#DIV/0!</v>
      </c>
      <c r="F24" s="11">
        <f t="shared" si="7"/>
        <v>0.8571428571428571</v>
      </c>
      <c r="G24" s="11">
        <f t="shared" si="7"/>
        <v>1.9310344827586208</v>
      </c>
      <c r="H24" s="11">
        <f t="shared" si="7"/>
        <v>2</v>
      </c>
      <c r="I24" s="11">
        <f t="shared" si="7"/>
        <v>1.03125</v>
      </c>
      <c r="J24" s="11"/>
      <c r="K24" s="11"/>
      <c r="L24" s="11"/>
    </row>
    <row r="25" spans="2:12" ht="12.75" thickBot="1" x14ac:dyDescent="0.25">
      <c r="C25" s="10" t="s">
        <v>128</v>
      </c>
      <c r="E25" s="11">
        <f>+E11/E23</f>
        <v>1.1428571428571428</v>
      </c>
      <c r="F25" s="11">
        <f>+F11/F23</f>
        <v>1.0285714285714285</v>
      </c>
      <c r="G25" s="11"/>
      <c r="H25" s="11">
        <f>+H11/H23</f>
        <v>1.9333333333333333</v>
      </c>
      <c r="I25" s="11">
        <f>+I11/I23</f>
        <v>1.467741935483871</v>
      </c>
      <c r="J25" s="11"/>
      <c r="K25" s="11"/>
      <c r="L25" s="11"/>
    </row>
    <row r="26" spans="2:12" x14ac:dyDescent="0.2">
      <c r="C26" s="23"/>
      <c r="E26" s="11"/>
      <c r="F26" s="11"/>
      <c r="G26" s="11"/>
      <c r="H26" s="11"/>
      <c r="I26" s="11"/>
      <c r="J26" s="11"/>
      <c r="K26" s="11"/>
      <c r="L26" s="11"/>
    </row>
    <row r="27" spans="2:12" ht="18" customHeight="1" x14ac:dyDescent="0.2">
      <c r="B27" s="27" t="s">
        <v>129</v>
      </c>
      <c r="C27" s="168" t="s">
        <v>182</v>
      </c>
      <c r="D27" s="168"/>
      <c r="E27" s="168"/>
      <c r="F27" s="168"/>
      <c r="G27" s="168"/>
      <c r="H27" s="168"/>
      <c r="I27" s="168"/>
      <c r="J27" s="168"/>
      <c r="K27" s="168"/>
      <c r="L27" s="168"/>
    </row>
    <row r="28" spans="2:12" ht="18" customHeight="1" x14ac:dyDescent="0.2">
      <c r="B28" s="28" t="s">
        <v>130</v>
      </c>
      <c r="C28" s="168" t="s">
        <v>184</v>
      </c>
      <c r="D28" s="168"/>
      <c r="E28" s="168"/>
      <c r="F28" s="168"/>
      <c r="G28" s="168"/>
      <c r="H28" s="168"/>
      <c r="I28" s="168"/>
      <c r="J28" s="168"/>
      <c r="K28" s="168"/>
      <c r="L28" s="168"/>
    </row>
    <row r="29" spans="2:12" ht="12.75" thickBot="1" x14ac:dyDescent="0.25"/>
    <row r="30" spans="2:12" x14ac:dyDescent="0.2">
      <c r="C30" s="76"/>
      <c r="D30" s="166" t="s">
        <v>1</v>
      </c>
      <c r="E30" s="166" t="s">
        <v>2</v>
      </c>
      <c r="F30" s="166" t="s">
        <v>3</v>
      </c>
    </row>
    <row r="31" spans="2:12" ht="12.75" thickBot="1" x14ac:dyDescent="0.25">
      <c r="C31" s="76"/>
      <c r="D31" s="191"/>
      <c r="E31" s="191"/>
      <c r="F31" s="191"/>
    </row>
    <row r="32" spans="2:12" ht="12.75" thickBot="1" x14ac:dyDescent="0.25">
      <c r="C32" s="30" t="s">
        <v>72</v>
      </c>
      <c r="D32" s="31">
        <v>175</v>
      </c>
      <c r="E32" s="31">
        <v>136</v>
      </c>
      <c r="F32" s="31">
        <v>105</v>
      </c>
    </row>
    <row r="33" spans="1:11" ht="24.75" thickBot="1" x14ac:dyDescent="0.25">
      <c r="C33" s="34" t="s">
        <v>186</v>
      </c>
      <c r="D33" s="31">
        <v>203</v>
      </c>
      <c r="E33" s="31">
        <v>141</v>
      </c>
      <c r="F33" s="31">
        <v>287</v>
      </c>
    </row>
    <row r="34" spans="1:11" x14ac:dyDescent="0.2">
      <c r="D34" s="11">
        <f>+D32/D33</f>
        <v>0.86206896551724133</v>
      </c>
      <c r="E34" s="11">
        <f>+E32/E33</f>
        <v>0.96453900709219853</v>
      </c>
      <c r="F34" s="11">
        <f>+F32/F33</f>
        <v>0.36585365853658536</v>
      </c>
    </row>
    <row r="36" spans="1:11" ht="27.75" customHeight="1" x14ac:dyDescent="0.2">
      <c r="A36" s="27" t="s">
        <v>181</v>
      </c>
      <c r="B36" s="188" t="s">
        <v>193</v>
      </c>
      <c r="C36" s="188"/>
      <c r="D36" s="188"/>
      <c r="E36" s="188"/>
      <c r="F36" s="188"/>
      <c r="G36" s="188"/>
      <c r="H36" s="188"/>
      <c r="I36" s="188"/>
      <c r="J36" s="188"/>
      <c r="K36" s="188"/>
    </row>
  </sheetData>
  <mergeCells count="38">
    <mergeCell ref="G2:I2"/>
    <mergeCell ref="B7:B8"/>
    <mergeCell ref="G14:I14"/>
    <mergeCell ref="B19:B20"/>
    <mergeCell ref="C27:L27"/>
    <mergeCell ref="C28:L28"/>
    <mergeCell ref="J16:L16"/>
    <mergeCell ref="J17:J18"/>
    <mergeCell ref="K17:K18"/>
    <mergeCell ref="L17:L18"/>
    <mergeCell ref="B4:B6"/>
    <mergeCell ref="C4:C6"/>
    <mergeCell ref="D4:F4"/>
    <mergeCell ref="G4:I4"/>
    <mergeCell ref="J4:L4"/>
    <mergeCell ref="G16:I16"/>
    <mergeCell ref="D17:D18"/>
    <mergeCell ref="E17:E18"/>
    <mergeCell ref="F17:F18"/>
    <mergeCell ref="G17:G18"/>
    <mergeCell ref="H17:H18"/>
    <mergeCell ref="I17:I18"/>
    <mergeCell ref="B36:K36"/>
    <mergeCell ref="I5:I6"/>
    <mergeCell ref="J5:J6"/>
    <mergeCell ref="K5:K6"/>
    <mergeCell ref="L5:L6"/>
    <mergeCell ref="D30:D31"/>
    <mergeCell ref="E30:E31"/>
    <mergeCell ref="F30:F31"/>
    <mergeCell ref="D5:D6"/>
    <mergeCell ref="E5:E6"/>
    <mergeCell ref="F5:F6"/>
    <mergeCell ref="G5:G6"/>
    <mergeCell ref="H5:H6"/>
    <mergeCell ref="B16:B18"/>
    <mergeCell ref="C16:C18"/>
    <mergeCell ref="D16:F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8"/>
  <sheetViews>
    <sheetView topLeftCell="B1" workbookViewId="0">
      <selection activeCell="N9" sqref="N9"/>
    </sheetView>
  </sheetViews>
  <sheetFormatPr baseColWidth="10" defaultColWidth="11.5703125" defaultRowHeight="12" x14ac:dyDescent="0.2"/>
  <cols>
    <col min="1" max="2" width="11.5703125" style="1"/>
    <col min="3" max="3" width="22" style="1" customWidth="1"/>
    <col min="4" max="16384" width="11.5703125" style="1"/>
  </cols>
  <sheetData>
    <row r="2" spans="2:13" x14ac:dyDescent="0.2">
      <c r="G2" s="169">
        <v>2019</v>
      </c>
      <c r="H2" s="169"/>
      <c r="I2" s="169"/>
    </row>
    <row r="3" spans="2:13" ht="12.75" thickBot="1" x14ac:dyDescent="0.25"/>
    <row r="4" spans="2:13" ht="12.75" thickBot="1" x14ac:dyDescent="0.25">
      <c r="B4" s="166" t="s">
        <v>28</v>
      </c>
      <c r="C4" s="170" t="s">
        <v>0</v>
      </c>
      <c r="D4" s="173" t="s">
        <v>1</v>
      </c>
      <c r="E4" s="174"/>
      <c r="F4" s="175"/>
      <c r="G4" s="173" t="s">
        <v>2</v>
      </c>
      <c r="H4" s="174"/>
      <c r="I4" s="175"/>
      <c r="J4" s="173" t="s">
        <v>3</v>
      </c>
      <c r="K4" s="174"/>
      <c r="L4" s="175"/>
      <c r="M4" s="2"/>
    </row>
    <row r="5" spans="2:13" x14ac:dyDescent="0.2">
      <c r="B5" s="178"/>
      <c r="C5" s="171"/>
      <c r="D5" s="176" t="s">
        <v>4</v>
      </c>
      <c r="E5" s="164" t="s">
        <v>5</v>
      </c>
      <c r="F5" s="164" t="s">
        <v>6</v>
      </c>
      <c r="G5" s="164" t="s">
        <v>4</v>
      </c>
      <c r="H5" s="164" t="s">
        <v>5</v>
      </c>
      <c r="I5" s="164" t="s">
        <v>6</v>
      </c>
      <c r="J5" s="164" t="s">
        <v>4</v>
      </c>
      <c r="K5" s="164" t="s">
        <v>5</v>
      </c>
      <c r="L5" s="164" t="s">
        <v>6</v>
      </c>
      <c r="M5" s="2"/>
    </row>
    <row r="6" spans="2:13" ht="12.75" thickBot="1" x14ac:dyDescent="0.25">
      <c r="B6" s="167"/>
      <c r="C6" s="172"/>
      <c r="D6" s="177"/>
      <c r="E6" s="165"/>
      <c r="F6" s="165"/>
      <c r="G6" s="165"/>
      <c r="H6" s="165"/>
      <c r="I6" s="165"/>
      <c r="J6" s="165"/>
      <c r="K6" s="165"/>
      <c r="L6" s="165"/>
      <c r="M6" s="2"/>
    </row>
    <row r="7" spans="2:13" ht="13.5" thickBot="1" x14ac:dyDescent="0.25">
      <c r="B7" s="192" t="s">
        <v>29</v>
      </c>
      <c r="C7" s="36" t="s">
        <v>24</v>
      </c>
      <c r="D7" s="22">
        <v>104</v>
      </c>
      <c r="E7" s="127">
        <v>0</v>
      </c>
      <c r="F7" s="22">
        <v>8</v>
      </c>
      <c r="G7" s="22">
        <v>121</v>
      </c>
      <c r="H7" s="127">
        <v>0</v>
      </c>
      <c r="I7" s="22">
        <v>8</v>
      </c>
      <c r="J7" s="22">
        <v>1259</v>
      </c>
      <c r="K7" s="127">
        <v>0</v>
      </c>
      <c r="L7" s="22">
        <v>2</v>
      </c>
      <c r="M7" s="2"/>
    </row>
    <row r="8" spans="2:13" ht="13.5" thickBot="1" x14ac:dyDescent="0.25">
      <c r="B8" s="194"/>
      <c r="C8" s="36" t="s">
        <v>25</v>
      </c>
      <c r="D8" s="22">
        <v>57</v>
      </c>
      <c r="E8" s="123">
        <v>0</v>
      </c>
      <c r="F8" s="22">
        <v>13</v>
      </c>
      <c r="G8" s="22">
        <v>176</v>
      </c>
      <c r="H8" s="123">
        <v>0</v>
      </c>
      <c r="I8" s="22">
        <v>11</v>
      </c>
      <c r="J8" s="22">
        <v>1122</v>
      </c>
      <c r="K8" s="123">
        <v>0</v>
      </c>
      <c r="L8" s="22">
        <v>2</v>
      </c>
      <c r="M8" s="2"/>
    </row>
    <row r="9" spans="2:13" x14ac:dyDescent="0.2">
      <c r="C9" s="7" t="s">
        <v>122</v>
      </c>
      <c r="D9" s="1">
        <f>SUM(D7:D8)</f>
        <v>161</v>
      </c>
      <c r="E9" s="1">
        <f t="shared" ref="E9:I9" si="0">SUM(E7:E8)</f>
        <v>0</v>
      </c>
      <c r="F9" s="1">
        <f t="shared" si="0"/>
        <v>21</v>
      </c>
      <c r="G9" s="1">
        <f t="shared" si="0"/>
        <v>297</v>
      </c>
      <c r="H9" s="1">
        <f t="shared" si="0"/>
        <v>0</v>
      </c>
      <c r="I9" s="1">
        <f t="shared" si="0"/>
        <v>19</v>
      </c>
    </row>
    <row r="10" spans="2:13" x14ac:dyDescent="0.2">
      <c r="C10" s="7" t="s">
        <v>125</v>
      </c>
      <c r="D10" s="8">
        <f>+D9/2</f>
        <v>80.5</v>
      </c>
      <c r="E10" s="8">
        <f t="shared" ref="E10:I10" si="1">+E9/2</f>
        <v>0</v>
      </c>
      <c r="F10" s="8">
        <f t="shared" si="1"/>
        <v>10.5</v>
      </c>
      <c r="G10" s="8">
        <f t="shared" si="1"/>
        <v>148.5</v>
      </c>
      <c r="H10" s="8">
        <f t="shared" si="1"/>
        <v>0</v>
      </c>
      <c r="I10" s="8">
        <f t="shared" si="1"/>
        <v>9.5</v>
      </c>
      <c r="J10" s="8"/>
      <c r="K10" s="8"/>
      <c r="L10" s="8"/>
    </row>
    <row r="11" spans="2:13" ht="12.75" thickBot="1" x14ac:dyDescent="0.25">
      <c r="C11" s="7" t="s">
        <v>123</v>
      </c>
      <c r="E11" s="8">
        <f>SUM(D10:E10)</f>
        <v>80.5</v>
      </c>
      <c r="F11" s="8">
        <f>SUM(D10:F10)</f>
        <v>91</v>
      </c>
      <c r="H11" s="8">
        <f t="shared" ref="H11" si="2">SUM(G10:H10)</f>
        <v>148.5</v>
      </c>
      <c r="I11" s="8">
        <f t="shared" ref="I11" si="3">SUM(G10:I10)</f>
        <v>158</v>
      </c>
      <c r="K11" s="8"/>
      <c r="L11" s="8"/>
    </row>
    <row r="12" spans="2:13" ht="12.75" thickBot="1" x14ac:dyDescent="0.25">
      <c r="C12" s="10" t="s">
        <v>127</v>
      </c>
      <c r="D12" s="9"/>
      <c r="E12" s="9"/>
      <c r="F12" s="11">
        <f>+F10/F11</f>
        <v>0.11538461538461539</v>
      </c>
      <c r="G12" s="9"/>
      <c r="H12" s="12" t="s">
        <v>132</v>
      </c>
      <c r="I12" s="13">
        <f>+I11/F11</f>
        <v>1.7362637362637363</v>
      </c>
      <c r="J12" s="9"/>
      <c r="K12" s="9"/>
      <c r="L12" s="9"/>
    </row>
    <row r="13" spans="2:13" x14ac:dyDescent="0.2">
      <c r="M13" s="2"/>
    </row>
    <row r="14" spans="2:13" x14ac:dyDescent="0.2">
      <c r="G14" s="169">
        <v>2018</v>
      </c>
      <c r="H14" s="169"/>
      <c r="I14" s="169"/>
    </row>
    <row r="15" spans="2:13" ht="12.75" thickBot="1" x14ac:dyDescent="0.25"/>
    <row r="16" spans="2:13" ht="12.75" thickBot="1" x14ac:dyDescent="0.25">
      <c r="B16" s="205" t="s">
        <v>28</v>
      </c>
      <c r="C16" s="208" t="s">
        <v>0</v>
      </c>
      <c r="D16" s="211" t="s">
        <v>1</v>
      </c>
      <c r="E16" s="212"/>
      <c r="F16" s="213"/>
      <c r="G16" s="211" t="s">
        <v>2</v>
      </c>
      <c r="H16" s="212"/>
      <c r="I16" s="213"/>
      <c r="J16" s="211" t="s">
        <v>3</v>
      </c>
      <c r="K16" s="212"/>
      <c r="L16" s="213"/>
    </row>
    <row r="17" spans="2:12" x14ac:dyDescent="0.2">
      <c r="B17" s="206"/>
      <c r="C17" s="209"/>
      <c r="D17" s="218" t="s">
        <v>4</v>
      </c>
      <c r="E17" s="216" t="s">
        <v>5</v>
      </c>
      <c r="F17" s="216" t="s">
        <v>6</v>
      </c>
      <c r="G17" s="216" t="s">
        <v>4</v>
      </c>
      <c r="H17" s="216" t="s">
        <v>5</v>
      </c>
      <c r="I17" s="216" t="s">
        <v>6</v>
      </c>
      <c r="J17" s="216" t="s">
        <v>4</v>
      </c>
      <c r="K17" s="216" t="s">
        <v>5</v>
      </c>
      <c r="L17" s="216" t="s">
        <v>6</v>
      </c>
    </row>
    <row r="18" spans="2:12" ht="12.75" thickBot="1" x14ac:dyDescent="0.25">
      <c r="B18" s="207"/>
      <c r="C18" s="210"/>
      <c r="D18" s="219"/>
      <c r="E18" s="217"/>
      <c r="F18" s="217"/>
      <c r="G18" s="217"/>
      <c r="H18" s="217"/>
      <c r="I18" s="217"/>
      <c r="J18" s="217"/>
      <c r="K18" s="217"/>
      <c r="L18" s="217"/>
    </row>
    <row r="19" spans="2:12" ht="13.5" thickBot="1" x14ac:dyDescent="0.25">
      <c r="B19" s="214" t="s">
        <v>29</v>
      </c>
      <c r="C19" s="54" t="s">
        <v>24</v>
      </c>
      <c r="D19" s="127"/>
      <c r="E19" s="127">
        <v>0</v>
      </c>
      <c r="F19" s="127">
        <v>0</v>
      </c>
      <c r="G19" s="127"/>
      <c r="H19" s="127">
        <v>0</v>
      </c>
      <c r="I19" s="127">
        <v>0</v>
      </c>
      <c r="J19" s="127"/>
      <c r="K19" s="127">
        <v>0</v>
      </c>
      <c r="L19" s="127">
        <v>0</v>
      </c>
    </row>
    <row r="20" spans="2:12" ht="13.5" thickBot="1" x14ac:dyDescent="0.25">
      <c r="B20" s="215"/>
      <c r="C20" s="54" t="s">
        <v>25</v>
      </c>
      <c r="D20" s="123">
        <v>9</v>
      </c>
      <c r="E20" s="123">
        <v>0</v>
      </c>
      <c r="F20" s="123">
        <v>0</v>
      </c>
      <c r="G20" s="123">
        <v>206</v>
      </c>
      <c r="H20" s="123">
        <v>0</v>
      </c>
      <c r="I20" s="123">
        <v>0</v>
      </c>
      <c r="J20" s="123">
        <v>1688</v>
      </c>
      <c r="K20" s="123">
        <v>0</v>
      </c>
      <c r="L20" s="123">
        <v>0</v>
      </c>
    </row>
    <row r="21" spans="2:12" x14ac:dyDescent="0.2">
      <c r="C21" s="7" t="s">
        <v>122</v>
      </c>
      <c r="D21" s="1">
        <f>SUM(D19:D20)</f>
        <v>9</v>
      </c>
      <c r="E21" s="1">
        <f t="shared" ref="E21:I21" si="4">SUM(E19:E20)</f>
        <v>0</v>
      </c>
      <c r="F21" s="1">
        <f t="shared" si="4"/>
        <v>0</v>
      </c>
      <c r="G21" s="1">
        <f t="shared" si="4"/>
        <v>206</v>
      </c>
      <c r="H21" s="1">
        <f t="shared" si="4"/>
        <v>0</v>
      </c>
      <c r="I21" s="1">
        <f t="shared" si="4"/>
        <v>0</v>
      </c>
    </row>
    <row r="22" spans="2:12" x14ac:dyDescent="0.2">
      <c r="C22" s="7" t="s">
        <v>125</v>
      </c>
      <c r="D22" s="8">
        <f>+D21/2</f>
        <v>4.5</v>
      </c>
      <c r="E22" s="8">
        <f t="shared" ref="E22:I22" si="5">+E21/2</f>
        <v>0</v>
      </c>
      <c r="F22" s="8">
        <f t="shared" si="5"/>
        <v>0</v>
      </c>
      <c r="G22" s="8">
        <f t="shared" si="5"/>
        <v>103</v>
      </c>
      <c r="H22" s="8">
        <f t="shared" si="5"/>
        <v>0</v>
      </c>
      <c r="I22" s="8">
        <f t="shared" si="5"/>
        <v>0</v>
      </c>
      <c r="J22" s="8"/>
      <c r="K22" s="8"/>
      <c r="L22" s="8"/>
    </row>
    <row r="23" spans="2:12" x14ac:dyDescent="0.2">
      <c r="C23" s="7" t="s">
        <v>123</v>
      </c>
      <c r="E23" s="9">
        <f>SUM(D22:E22)</f>
        <v>4.5</v>
      </c>
      <c r="F23" s="9">
        <f>SUM(D22:F22)</f>
        <v>4.5</v>
      </c>
      <c r="H23" s="9">
        <f>SUM(G22:H22)</f>
        <v>103</v>
      </c>
      <c r="I23" s="9">
        <f>SUM(G22:I22)</f>
        <v>103</v>
      </c>
      <c r="K23" s="9"/>
      <c r="L23" s="9"/>
    </row>
    <row r="24" spans="2:12" x14ac:dyDescent="0.2">
      <c r="C24" s="7" t="s">
        <v>126</v>
      </c>
      <c r="D24" s="11">
        <f>+D9/D21</f>
        <v>17.888888888888889</v>
      </c>
      <c r="E24" s="11"/>
      <c r="F24" s="11"/>
      <c r="G24" s="11">
        <f>+G9/G21</f>
        <v>1.441747572815534</v>
      </c>
      <c r="H24" s="11"/>
      <c r="I24" s="11"/>
      <c r="J24" s="11"/>
      <c r="K24" s="11"/>
      <c r="L24" s="11"/>
    </row>
    <row r="25" spans="2:12" ht="12.75" thickBot="1" x14ac:dyDescent="0.25">
      <c r="C25" s="10" t="s">
        <v>128</v>
      </c>
      <c r="E25" s="11">
        <f>+E11/E23</f>
        <v>17.888888888888889</v>
      </c>
      <c r="F25" s="11">
        <f>+F11/F23</f>
        <v>20.222222222222221</v>
      </c>
      <c r="G25" s="11"/>
      <c r="H25" s="11">
        <f>+H11/H23</f>
        <v>1.441747572815534</v>
      </c>
      <c r="I25" s="11">
        <f>+I11/I23</f>
        <v>1.5339805825242718</v>
      </c>
      <c r="J25" s="11"/>
      <c r="K25" s="11"/>
      <c r="L25" s="11"/>
    </row>
    <row r="26" spans="2:12" x14ac:dyDescent="0.2">
      <c r="C26" s="23"/>
      <c r="E26" s="11"/>
      <c r="F26" s="11"/>
      <c r="G26" s="11"/>
      <c r="H26" s="11"/>
      <c r="I26" s="11"/>
      <c r="J26" s="11"/>
      <c r="K26" s="11"/>
      <c r="L26" s="11"/>
    </row>
    <row r="27" spans="2:12" ht="52.15" customHeight="1" x14ac:dyDescent="0.2">
      <c r="B27" s="27" t="s">
        <v>129</v>
      </c>
      <c r="C27" s="168" t="s">
        <v>299</v>
      </c>
      <c r="D27" s="168"/>
      <c r="E27" s="168"/>
      <c r="F27" s="168"/>
      <c r="G27" s="168"/>
      <c r="H27" s="168"/>
      <c r="I27" s="168"/>
      <c r="J27" s="168"/>
      <c r="K27" s="168"/>
      <c r="L27" s="168"/>
    </row>
    <row r="28" spans="2:12" ht="25.9" customHeight="1" x14ac:dyDescent="0.2">
      <c r="B28" s="28" t="s">
        <v>130</v>
      </c>
      <c r="C28" s="168" t="s">
        <v>166</v>
      </c>
      <c r="D28" s="168"/>
      <c r="E28" s="168"/>
      <c r="F28" s="168"/>
      <c r="G28" s="168"/>
      <c r="H28" s="168"/>
      <c r="I28" s="168"/>
      <c r="J28" s="168"/>
      <c r="K28" s="168"/>
      <c r="L28" s="168"/>
    </row>
    <row r="29" spans="2:12" x14ac:dyDescent="0.2">
      <c r="B29" s="28"/>
      <c r="C29" s="76"/>
      <c r="D29" s="76"/>
      <c r="E29" s="76"/>
      <c r="F29" s="76"/>
      <c r="G29" s="76"/>
      <c r="H29" s="76"/>
      <c r="I29" s="76"/>
      <c r="J29" s="76"/>
      <c r="K29" s="76"/>
      <c r="L29" s="76"/>
    </row>
    <row r="30" spans="2:12" ht="12.75" thickBot="1" x14ac:dyDescent="0.25"/>
    <row r="31" spans="2:12" x14ac:dyDescent="0.2">
      <c r="C31" s="76"/>
      <c r="D31" s="166" t="s">
        <v>1</v>
      </c>
      <c r="E31" s="166" t="s">
        <v>2</v>
      </c>
      <c r="F31" s="166" t="s">
        <v>3</v>
      </c>
    </row>
    <row r="32" spans="2:12" ht="12.75" thickBot="1" x14ac:dyDescent="0.25">
      <c r="C32" s="76"/>
      <c r="D32" s="191"/>
      <c r="E32" s="191"/>
      <c r="F32" s="191"/>
    </row>
    <row r="33" spans="1:11" ht="12.75" thickBot="1" x14ac:dyDescent="0.25">
      <c r="C33" s="30" t="s">
        <v>72</v>
      </c>
      <c r="D33" s="31">
        <v>114</v>
      </c>
      <c r="E33" s="31">
        <v>609</v>
      </c>
      <c r="F33" s="31">
        <v>1337</v>
      </c>
    </row>
    <row r="34" spans="1:11" ht="24.75" thickBot="1" x14ac:dyDescent="0.25">
      <c r="C34" s="34" t="s">
        <v>186</v>
      </c>
      <c r="D34" s="31">
        <v>858</v>
      </c>
      <c r="E34" s="31">
        <v>643</v>
      </c>
      <c r="F34" s="31">
        <v>782</v>
      </c>
    </row>
    <row r="35" spans="1:11" x14ac:dyDescent="0.2">
      <c r="D35" s="11">
        <f>+D33/D34</f>
        <v>0.13286713286713286</v>
      </c>
      <c r="E35" s="11">
        <f>+E33/E34</f>
        <v>0.9471228615863142</v>
      </c>
      <c r="F35" s="11">
        <f>+F33/F34</f>
        <v>1.7097186700767264</v>
      </c>
    </row>
    <row r="37" spans="1:11" ht="42.75" customHeight="1" x14ac:dyDescent="0.2">
      <c r="A37" s="27" t="s">
        <v>181</v>
      </c>
      <c r="B37" s="188" t="s">
        <v>233</v>
      </c>
      <c r="C37" s="188"/>
      <c r="D37" s="188"/>
      <c r="E37" s="188"/>
      <c r="F37" s="188"/>
      <c r="G37" s="188"/>
      <c r="H37" s="188"/>
      <c r="I37" s="188"/>
      <c r="J37" s="188"/>
      <c r="K37" s="188"/>
    </row>
    <row r="39" spans="1:11" ht="22.5" x14ac:dyDescent="0.2">
      <c r="C39" s="91" t="s">
        <v>74</v>
      </c>
      <c r="D39" s="92" t="s">
        <v>75</v>
      </c>
      <c r="E39" s="92" t="s">
        <v>76</v>
      </c>
      <c r="F39" s="93" t="s">
        <v>77</v>
      </c>
    </row>
    <row r="40" spans="1:11" ht="12.75" x14ac:dyDescent="0.2">
      <c r="C40" s="94" t="s">
        <v>232</v>
      </c>
      <c r="D40" s="95">
        <v>656</v>
      </c>
      <c r="E40" s="95">
        <v>364</v>
      </c>
      <c r="F40" s="95">
        <v>660</v>
      </c>
    </row>
    <row r="41" spans="1:11" ht="12.75" x14ac:dyDescent="0.2">
      <c r="C41" s="94" t="s">
        <v>83</v>
      </c>
      <c r="D41" s="95">
        <v>754</v>
      </c>
      <c r="E41" s="95">
        <v>463</v>
      </c>
      <c r="F41" s="95">
        <v>505</v>
      </c>
    </row>
    <row r="42" spans="1:11" ht="12.75" x14ac:dyDescent="0.2">
      <c r="C42" s="94" t="s">
        <v>86</v>
      </c>
      <c r="D42" s="95">
        <v>1359</v>
      </c>
      <c r="E42" s="95">
        <v>1158</v>
      </c>
      <c r="F42" s="95">
        <v>376</v>
      </c>
    </row>
    <row r="43" spans="1:11" ht="12.75" x14ac:dyDescent="0.2">
      <c r="C43" s="94" t="s">
        <v>87</v>
      </c>
      <c r="D43" s="95">
        <v>176</v>
      </c>
      <c r="E43" s="95">
        <v>132</v>
      </c>
      <c r="F43" s="95">
        <v>73</v>
      </c>
    </row>
    <row r="44" spans="1:11" ht="12.75" x14ac:dyDescent="0.2">
      <c r="C44" s="94" t="s">
        <v>93</v>
      </c>
      <c r="D44" s="95">
        <v>701</v>
      </c>
      <c r="E44" s="95">
        <v>364</v>
      </c>
      <c r="F44" s="95">
        <v>599</v>
      </c>
    </row>
    <row r="45" spans="1:11" ht="12.75" x14ac:dyDescent="0.2">
      <c r="C45" s="94" t="s">
        <v>94</v>
      </c>
      <c r="D45" s="95">
        <v>1494</v>
      </c>
      <c r="E45" s="95">
        <v>884</v>
      </c>
      <c r="F45" s="95">
        <v>2261</v>
      </c>
    </row>
    <row r="46" spans="1:11" ht="12.75" x14ac:dyDescent="0.2">
      <c r="C46" s="94" t="s">
        <v>96</v>
      </c>
      <c r="D46" s="95">
        <v>1834</v>
      </c>
      <c r="E46" s="95">
        <v>1056</v>
      </c>
      <c r="F46" s="95">
        <v>2430</v>
      </c>
    </row>
    <row r="47" spans="1:11" ht="12.75" x14ac:dyDescent="0.2">
      <c r="C47" s="94" t="s">
        <v>100</v>
      </c>
      <c r="D47" s="95">
        <v>913</v>
      </c>
      <c r="E47" s="95">
        <v>513</v>
      </c>
      <c r="F47" s="95">
        <v>931</v>
      </c>
    </row>
    <row r="48" spans="1:11" ht="12.75" x14ac:dyDescent="0.2">
      <c r="C48" s="94" t="s">
        <v>101</v>
      </c>
      <c r="D48" s="95">
        <v>114</v>
      </c>
      <c r="E48" s="95">
        <v>609</v>
      </c>
      <c r="F48" s="95">
        <v>1337</v>
      </c>
    </row>
    <row r="49" spans="3:6" ht="12.75" x14ac:dyDescent="0.2">
      <c r="C49" s="94" t="s">
        <v>103</v>
      </c>
      <c r="D49" s="95">
        <v>1678</v>
      </c>
      <c r="E49" s="95">
        <v>1338</v>
      </c>
      <c r="F49" s="95">
        <v>1206</v>
      </c>
    </row>
    <row r="50" spans="3:6" ht="12.75" x14ac:dyDescent="0.2">
      <c r="C50" s="94" t="s">
        <v>104</v>
      </c>
      <c r="D50" s="95">
        <v>674</v>
      </c>
      <c r="E50" s="95">
        <v>617</v>
      </c>
      <c r="F50" s="95">
        <v>552</v>
      </c>
    </row>
    <row r="51" spans="3:6" ht="12.75" x14ac:dyDescent="0.2">
      <c r="C51" s="94" t="s">
        <v>105</v>
      </c>
      <c r="D51" s="95">
        <v>721</v>
      </c>
      <c r="E51" s="95">
        <v>551</v>
      </c>
      <c r="F51" s="95">
        <v>1097</v>
      </c>
    </row>
    <row r="52" spans="3:6" ht="12.75" x14ac:dyDescent="0.2">
      <c r="C52" s="94" t="s">
        <v>106</v>
      </c>
      <c r="D52" s="95">
        <v>983</v>
      </c>
      <c r="E52" s="95">
        <v>893</v>
      </c>
      <c r="F52" s="95">
        <v>468</v>
      </c>
    </row>
    <row r="53" spans="3:6" ht="12.75" x14ac:dyDescent="0.2">
      <c r="C53" s="94" t="s">
        <v>108</v>
      </c>
      <c r="D53" s="95">
        <v>712</v>
      </c>
      <c r="E53" s="95">
        <v>526</v>
      </c>
      <c r="F53" s="95">
        <v>506</v>
      </c>
    </row>
    <row r="54" spans="3:6" ht="12.75" x14ac:dyDescent="0.2">
      <c r="C54" s="94" t="s">
        <v>109</v>
      </c>
      <c r="D54" s="95">
        <v>324</v>
      </c>
      <c r="E54" s="95">
        <v>174</v>
      </c>
      <c r="F54" s="95">
        <v>192</v>
      </c>
    </row>
    <row r="55" spans="3:6" ht="12.75" x14ac:dyDescent="0.2">
      <c r="C55" s="94" t="s">
        <v>111</v>
      </c>
      <c r="D55" s="95">
        <v>848</v>
      </c>
      <c r="E55" s="95">
        <v>810</v>
      </c>
      <c r="F55" s="95">
        <v>654</v>
      </c>
    </row>
    <row r="56" spans="3:6" ht="12.75" x14ac:dyDescent="0.2">
      <c r="C56" s="94" t="s">
        <v>113</v>
      </c>
      <c r="D56" s="95">
        <v>908</v>
      </c>
      <c r="E56" s="95">
        <v>804</v>
      </c>
      <c r="F56" s="95">
        <v>251</v>
      </c>
    </row>
    <row r="57" spans="3:6" ht="12.75" x14ac:dyDescent="0.2">
      <c r="C57" s="94" t="s">
        <v>114</v>
      </c>
      <c r="D57" s="95">
        <v>631</v>
      </c>
      <c r="E57" s="95">
        <v>503</v>
      </c>
      <c r="F57" s="95">
        <v>326</v>
      </c>
    </row>
    <row r="58" spans="3:6" ht="12.75" x14ac:dyDescent="0.2">
      <c r="C58" s="94" t="s">
        <v>210</v>
      </c>
      <c r="D58" s="95">
        <v>831</v>
      </c>
      <c r="E58" s="95">
        <v>459</v>
      </c>
      <c r="F58" s="95">
        <v>434</v>
      </c>
    </row>
  </sheetData>
  <mergeCells count="38">
    <mergeCell ref="J5:J6"/>
    <mergeCell ref="K5:K6"/>
    <mergeCell ref="L5:L6"/>
    <mergeCell ref="G2:I2"/>
    <mergeCell ref="J17:J18"/>
    <mergeCell ref="K17:K18"/>
    <mergeCell ref="L17:L18"/>
    <mergeCell ref="G4:I4"/>
    <mergeCell ref="J4:L4"/>
    <mergeCell ref="G5:G6"/>
    <mergeCell ref="H5:H6"/>
    <mergeCell ref="G14:I14"/>
    <mergeCell ref="B4:B6"/>
    <mergeCell ref="C4:C6"/>
    <mergeCell ref="D4:F4"/>
    <mergeCell ref="I17:I18"/>
    <mergeCell ref="D16:F16"/>
    <mergeCell ref="F17:F18"/>
    <mergeCell ref="G17:G18"/>
    <mergeCell ref="H17:H18"/>
    <mergeCell ref="G16:I16"/>
    <mergeCell ref="I5:I6"/>
    <mergeCell ref="D5:D6"/>
    <mergeCell ref="E5:E6"/>
    <mergeCell ref="F5:F6"/>
    <mergeCell ref="D17:D18"/>
    <mergeCell ref="E17:E18"/>
    <mergeCell ref="B7:B8"/>
    <mergeCell ref="D31:D32"/>
    <mergeCell ref="E31:E32"/>
    <mergeCell ref="F31:F32"/>
    <mergeCell ref="B37:K37"/>
    <mergeCell ref="B19:B20"/>
    <mergeCell ref="B16:B18"/>
    <mergeCell ref="C16:C18"/>
    <mergeCell ref="J16:L16"/>
    <mergeCell ref="C27:L27"/>
    <mergeCell ref="C28:L28"/>
  </mergeCells>
  <pageMargins left="0.7" right="0.7" top="0.75" bottom="0.75" header="0.3" footer="0.3"/>
  <pageSetup paperSize="14"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9"/>
  <sheetViews>
    <sheetView topLeftCell="A7" zoomScaleNormal="100" workbookViewId="0">
      <selection activeCell="A37" sqref="A37:XFD37"/>
    </sheetView>
  </sheetViews>
  <sheetFormatPr baseColWidth="10" defaultColWidth="11.42578125" defaultRowHeight="12" customHeight="1" x14ac:dyDescent="0.2"/>
  <cols>
    <col min="1" max="1" width="11.42578125" style="1" customWidth="1"/>
    <col min="2" max="2" width="23" style="1" customWidth="1"/>
    <col min="3" max="16384" width="11.42578125" style="1"/>
  </cols>
  <sheetData>
    <row r="2" spans="2:12" ht="12" customHeight="1" x14ac:dyDescent="0.2">
      <c r="F2" s="169">
        <v>2019</v>
      </c>
      <c r="G2" s="169"/>
      <c r="H2" s="169"/>
    </row>
    <row r="3" spans="2:12" ht="12" customHeight="1" thickBot="1" x14ac:dyDescent="0.25"/>
    <row r="4" spans="2:12" ht="12" customHeight="1" thickBot="1" x14ac:dyDescent="0.25">
      <c r="B4" s="170" t="s">
        <v>0</v>
      </c>
      <c r="C4" s="173" t="s">
        <v>1</v>
      </c>
      <c r="D4" s="174"/>
      <c r="E4" s="175"/>
      <c r="F4" s="173" t="s">
        <v>2</v>
      </c>
      <c r="G4" s="174"/>
      <c r="H4" s="175"/>
      <c r="I4" s="173" t="s">
        <v>3</v>
      </c>
      <c r="J4" s="174"/>
      <c r="K4" s="175"/>
      <c r="L4" s="2"/>
    </row>
    <row r="5" spans="2:12" ht="12" customHeight="1" x14ac:dyDescent="0.2">
      <c r="B5" s="171"/>
      <c r="C5" s="176" t="s">
        <v>4</v>
      </c>
      <c r="D5" s="164" t="s">
        <v>5</v>
      </c>
      <c r="E5" s="164" t="s">
        <v>6</v>
      </c>
      <c r="F5" s="164" t="s">
        <v>4</v>
      </c>
      <c r="G5" s="164" t="s">
        <v>5</v>
      </c>
      <c r="H5" s="164" t="s">
        <v>6</v>
      </c>
      <c r="I5" s="164" t="s">
        <v>4</v>
      </c>
      <c r="J5" s="164" t="s">
        <v>5</v>
      </c>
      <c r="K5" s="164" t="s">
        <v>6</v>
      </c>
      <c r="L5" s="2"/>
    </row>
    <row r="6" spans="2:12" ht="12" customHeight="1" thickBot="1" x14ac:dyDescent="0.25">
      <c r="B6" s="172"/>
      <c r="C6" s="177"/>
      <c r="D6" s="165"/>
      <c r="E6" s="165"/>
      <c r="F6" s="165"/>
      <c r="G6" s="165"/>
      <c r="H6" s="165"/>
      <c r="I6" s="165"/>
      <c r="J6" s="165"/>
      <c r="K6" s="165"/>
      <c r="L6" s="2"/>
    </row>
    <row r="7" spans="2:12" ht="12" customHeight="1" thickBot="1" x14ac:dyDescent="0.25">
      <c r="B7" s="20" t="s">
        <v>7</v>
      </c>
      <c r="C7" s="4">
        <v>108</v>
      </c>
      <c r="D7" s="4">
        <v>4</v>
      </c>
      <c r="E7" s="4">
        <v>9</v>
      </c>
      <c r="F7" s="4">
        <v>48</v>
      </c>
      <c r="G7" s="4">
        <v>2</v>
      </c>
      <c r="H7" s="4">
        <v>8</v>
      </c>
      <c r="I7" s="4">
        <v>513</v>
      </c>
      <c r="J7" s="4">
        <v>34</v>
      </c>
      <c r="K7" s="4">
        <v>9</v>
      </c>
      <c r="L7" s="2"/>
    </row>
    <row r="8" spans="2:12" ht="12" customHeight="1" thickBot="1" x14ac:dyDescent="0.25">
      <c r="B8" s="20" t="s">
        <v>8</v>
      </c>
      <c r="C8" s="21">
        <v>64</v>
      </c>
      <c r="D8" s="4">
        <v>4</v>
      </c>
      <c r="E8" s="4">
        <v>10</v>
      </c>
      <c r="F8" s="4">
        <v>51</v>
      </c>
      <c r="G8" s="4">
        <v>3</v>
      </c>
      <c r="H8" s="4">
        <v>8</v>
      </c>
      <c r="I8" s="4">
        <v>475</v>
      </c>
      <c r="J8" s="4">
        <v>73</v>
      </c>
      <c r="K8" s="4">
        <v>12</v>
      </c>
      <c r="L8" s="2"/>
    </row>
    <row r="9" spans="2:12" ht="12" customHeight="1" thickBot="1" x14ac:dyDescent="0.25">
      <c r="B9" s="20" t="s">
        <v>9</v>
      </c>
      <c r="C9" s="21">
        <v>94</v>
      </c>
      <c r="D9" s="4">
        <v>4</v>
      </c>
      <c r="E9" s="4">
        <v>6</v>
      </c>
      <c r="F9" s="4">
        <v>49</v>
      </c>
      <c r="G9" s="4">
        <v>0</v>
      </c>
      <c r="H9" s="4">
        <v>9</v>
      </c>
      <c r="I9" s="4">
        <v>423</v>
      </c>
      <c r="J9" s="4">
        <v>19</v>
      </c>
      <c r="K9" s="4">
        <v>12</v>
      </c>
      <c r="L9" s="2"/>
    </row>
    <row r="10" spans="2:12" ht="12" customHeight="1" thickBot="1" x14ac:dyDescent="0.25">
      <c r="B10" s="20" t="s">
        <v>10</v>
      </c>
      <c r="C10" s="21">
        <v>108</v>
      </c>
      <c r="D10" s="4">
        <v>3</v>
      </c>
      <c r="E10" s="22">
        <v>10</v>
      </c>
      <c r="F10" s="4">
        <v>60</v>
      </c>
      <c r="G10" s="4">
        <v>4</v>
      </c>
      <c r="H10" s="22">
        <v>9</v>
      </c>
      <c r="I10" s="4">
        <v>708</v>
      </c>
      <c r="J10" s="4">
        <v>30</v>
      </c>
      <c r="K10" s="22">
        <v>15</v>
      </c>
      <c r="L10" s="2"/>
    </row>
    <row r="11" spans="2:12" ht="12" customHeight="1" thickBot="1" x14ac:dyDescent="0.25">
      <c r="B11" s="20" t="s">
        <v>11</v>
      </c>
      <c r="C11" s="21">
        <v>73</v>
      </c>
      <c r="D11" s="4">
        <v>9</v>
      </c>
      <c r="E11" s="4">
        <v>10</v>
      </c>
      <c r="F11" s="4">
        <v>118</v>
      </c>
      <c r="G11" s="4">
        <v>4</v>
      </c>
      <c r="H11" s="4">
        <v>6</v>
      </c>
      <c r="I11" s="4">
        <v>444</v>
      </c>
      <c r="J11" s="4">
        <v>46</v>
      </c>
      <c r="K11" s="4">
        <v>7</v>
      </c>
      <c r="L11" s="2"/>
    </row>
    <row r="12" spans="2:12" ht="12" customHeight="1" thickBot="1" x14ac:dyDescent="0.25">
      <c r="B12" s="20" t="s">
        <v>12</v>
      </c>
      <c r="C12" s="21">
        <v>95</v>
      </c>
      <c r="D12" s="4">
        <v>3</v>
      </c>
      <c r="E12" s="4">
        <v>13</v>
      </c>
      <c r="F12" s="4">
        <v>56</v>
      </c>
      <c r="G12" s="4">
        <v>2</v>
      </c>
      <c r="H12" s="4">
        <v>9</v>
      </c>
      <c r="I12" s="4">
        <v>433</v>
      </c>
      <c r="J12" s="4">
        <v>30</v>
      </c>
      <c r="K12" s="4">
        <v>10</v>
      </c>
      <c r="L12" s="2"/>
    </row>
    <row r="13" spans="2:12" ht="12" customHeight="1" x14ac:dyDescent="0.2">
      <c r="B13" s="7" t="s">
        <v>122</v>
      </c>
      <c r="C13" s="1">
        <f t="shared" ref="C13:H13" si="0">SUM(C7:C12)</f>
        <v>542</v>
      </c>
      <c r="D13" s="1">
        <f t="shared" si="0"/>
        <v>27</v>
      </c>
      <c r="E13" s="1">
        <f>SUM(E7:E12)</f>
        <v>58</v>
      </c>
      <c r="F13" s="1">
        <f>SUM(F7:F12)</f>
        <v>382</v>
      </c>
      <c r="G13" s="1">
        <f t="shared" si="0"/>
        <v>15</v>
      </c>
      <c r="H13" s="1">
        <f t="shared" si="0"/>
        <v>49</v>
      </c>
    </row>
    <row r="14" spans="2:12" ht="12" customHeight="1" x14ac:dyDescent="0.2">
      <c r="B14" s="7" t="s">
        <v>125</v>
      </c>
      <c r="C14" s="8">
        <f t="shared" ref="C14:H14" si="1">+C13/6</f>
        <v>90.333333333333329</v>
      </c>
      <c r="D14" s="8">
        <f t="shared" si="1"/>
        <v>4.5</v>
      </c>
      <c r="E14" s="8">
        <f t="shared" si="1"/>
        <v>9.6666666666666661</v>
      </c>
      <c r="F14" s="8">
        <f t="shared" si="1"/>
        <v>63.666666666666664</v>
      </c>
      <c r="G14" s="8">
        <f t="shared" si="1"/>
        <v>2.5</v>
      </c>
      <c r="H14" s="8">
        <f t="shared" si="1"/>
        <v>8.1666666666666661</v>
      </c>
      <c r="I14" s="8"/>
      <c r="J14" s="8"/>
      <c r="K14" s="8"/>
    </row>
    <row r="15" spans="2:12" ht="12" customHeight="1" thickBot="1" x14ac:dyDescent="0.25">
      <c r="B15" s="7" t="s">
        <v>123</v>
      </c>
      <c r="C15" s="9"/>
      <c r="D15" s="8">
        <f>SUM(C14:D14)</f>
        <v>94.833333333333329</v>
      </c>
      <c r="E15" s="8">
        <f>SUM(C14:E14)</f>
        <v>104.5</v>
      </c>
      <c r="F15" s="8"/>
      <c r="G15" s="8">
        <f>SUM(F14:G14)</f>
        <v>66.166666666666657</v>
      </c>
      <c r="H15" s="8">
        <f>SUM(F14:H14)</f>
        <v>74.333333333333329</v>
      </c>
      <c r="I15" s="8"/>
      <c r="J15" s="8"/>
      <c r="K15" s="8"/>
    </row>
    <row r="16" spans="2:12" ht="12" customHeight="1" thickBot="1" x14ac:dyDescent="0.25">
      <c r="B16" s="10" t="s">
        <v>127</v>
      </c>
      <c r="C16" s="9"/>
      <c r="D16" s="9"/>
      <c r="E16" s="11">
        <f>+E14/E15</f>
        <v>9.2503987240829338E-2</v>
      </c>
      <c r="F16" s="9"/>
      <c r="G16" s="12" t="s">
        <v>132</v>
      </c>
      <c r="H16" s="13">
        <f>+H15/E15</f>
        <v>0.7113237639553428</v>
      </c>
      <c r="I16" s="9"/>
      <c r="J16" s="9"/>
      <c r="K16" s="9"/>
    </row>
    <row r="17" spans="2:13" ht="12" customHeight="1" x14ac:dyDescent="0.2">
      <c r="B17" s="23"/>
      <c r="C17" s="9"/>
      <c r="D17" s="9"/>
      <c r="E17" s="11"/>
      <c r="F17" s="9"/>
      <c r="G17" s="24"/>
      <c r="H17" s="25"/>
      <c r="I17" s="9"/>
      <c r="J17" s="9"/>
      <c r="K17" s="9"/>
    </row>
    <row r="18" spans="2:13" ht="12" customHeight="1" x14ac:dyDescent="0.2">
      <c r="F18" s="169">
        <v>2018</v>
      </c>
      <c r="G18" s="169"/>
      <c r="H18" s="169"/>
    </row>
    <row r="19" spans="2:13" ht="12" customHeight="1" thickBot="1" x14ac:dyDescent="0.25"/>
    <row r="20" spans="2:13" ht="12" customHeight="1" thickBot="1" x14ac:dyDescent="0.25">
      <c r="B20" s="166" t="s">
        <v>0</v>
      </c>
      <c r="C20" s="179" t="s">
        <v>1</v>
      </c>
      <c r="D20" s="174"/>
      <c r="E20" s="175"/>
      <c r="F20" s="173" t="s">
        <v>2</v>
      </c>
      <c r="G20" s="174"/>
      <c r="H20" s="180"/>
      <c r="I20" s="179" t="s">
        <v>3</v>
      </c>
      <c r="J20" s="174"/>
      <c r="K20" s="175"/>
      <c r="L20" s="2"/>
    </row>
    <row r="21" spans="2:13" ht="12" customHeight="1" x14ac:dyDescent="0.2">
      <c r="B21" s="178"/>
      <c r="C21" s="164" t="s">
        <v>4</v>
      </c>
      <c r="D21" s="164" t="s">
        <v>5</v>
      </c>
      <c r="E21" s="164" t="s">
        <v>6</v>
      </c>
      <c r="F21" s="164" t="s">
        <v>4</v>
      </c>
      <c r="G21" s="164" t="s">
        <v>5</v>
      </c>
      <c r="H21" s="164" t="s">
        <v>6</v>
      </c>
      <c r="I21" s="164" t="s">
        <v>4</v>
      </c>
      <c r="J21" s="164" t="s">
        <v>5</v>
      </c>
      <c r="K21" s="164" t="s">
        <v>6</v>
      </c>
      <c r="L21" s="2"/>
    </row>
    <row r="22" spans="2:13" ht="12" customHeight="1" thickBot="1" x14ac:dyDescent="0.25">
      <c r="B22" s="167"/>
      <c r="C22" s="165"/>
      <c r="D22" s="165"/>
      <c r="E22" s="165"/>
      <c r="F22" s="165"/>
      <c r="G22" s="165"/>
      <c r="H22" s="165"/>
      <c r="I22" s="165"/>
      <c r="J22" s="165"/>
      <c r="K22" s="165"/>
      <c r="L22" s="2"/>
    </row>
    <row r="23" spans="2:13" ht="12" customHeight="1" thickBot="1" x14ac:dyDescent="0.25">
      <c r="B23" s="26" t="s">
        <v>7</v>
      </c>
      <c r="C23" s="4">
        <v>79</v>
      </c>
      <c r="D23" s="4">
        <v>7</v>
      </c>
      <c r="E23" s="4">
        <v>24</v>
      </c>
      <c r="F23" s="4">
        <v>63</v>
      </c>
      <c r="G23" s="4">
        <v>2</v>
      </c>
      <c r="H23" s="4">
        <v>15</v>
      </c>
      <c r="I23" s="4">
        <v>444</v>
      </c>
      <c r="J23" s="4">
        <v>27</v>
      </c>
      <c r="K23" s="4">
        <v>12</v>
      </c>
      <c r="L23" s="2"/>
    </row>
    <row r="24" spans="2:13" ht="12" customHeight="1" thickBot="1" x14ac:dyDescent="0.25">
      <c r="B24" s="26" t="s">
        <v>8</v>
      </c>
      <c r="C24" s="21">
        <v>68</v>
      </c>
      <c r="D24" s="4">
        <v>5</v>
      </c>
      <c r="E24" s="4">
        <v>22</v>
      </c>
      <c r="F24" s="4">
        <v>49</v>
      </c>
      <c r="G24" s="4">
        <v>5</v>
      </c>
      <c r="H24" s="4">
        <v>12</v>
      </c>
      <c r="I24" s="4">
        <v>445</v>
      </c>
      <c r="J24" s="4">
        <v>67</v>
      </c>
      <c r="K24" s="4">
        <v>12</v>
      </c>
      <c r="L24" s="2"/>
    </row>
    <row r="25" spans="2:13" ht="12" customHeight="1" thickBot="1" x14ac:dyDescent="0.25">
      <c r="B25" s="26" t="s">
        <v>9</v>
      </c>
      <c r="C25" s="21">
        <v>81</v>
      </c>
      <c r="D25" s="4">
        <v>1</v>
      </c>
      <c r="E25" s="4">
        <v>19</v>
      </c>
      <c r="F25" s="4">
        <v>46</v>
      </c>
      <c r="G25" s="4">
        <v>8</v>
      </c>
      <c r="H25" s="4">
        <v>9</v>
      </c>
      <c r="I25" s="4">
        <v>436</v>
      </c>
      <c r="J25" s="4">
        <v>13</v>
      </c>
      <c r="K25" s="4">
        <v>13</v>
      </c>
      <c r="L25" s="2"/>
    </row>
    <row r="26" spans="2:13" ht="12" customHeight="1" thickBot="1" x14ac:dyDescent="0.25">
      <c r="B26" s="26" t="s">
        <v>10</v>
      </c>
      <c r="C26" s="21">
        <v>79</v>
      </c>
      <c r="D26" s="4">
        <v>3</v>
      </c>
      <c r="E26" s="21">
        <v>65</v>
      </c>
      <c r="F26" s="4">
        <v>58</v>
      </c>
      <c r="G26" s="4">
        <v>1</v>
      </c>
      <c r="H26" s="4">
        <v>63</v>
      </c>
      <c r="I26" s="4">
        <v>606</v>
      </c>
      <c r="J26" s="4">
        <v>32</v>
      </c>
      <c r="K26" s="4">
        <v>15</v>
      </c>
      <c r="L26" s="2"/>
    </row>
    <row r="27" spans="2:13" ht="12" customHeight="1" thickBot="1" x14ac:dyDescent="0.25">
      <c r="B27" s="26" t="s">
        <v>11</v>
      </c>
      <c r="C27" s="21">
        <v>96</v>
      </c>
      <c r="D27" s="4">
        <v>11</v>
      </c>
      <c r="E27" s="4">
        <v>26</v>
      </c>
      <c r="F27" s="4">
        <v>87</v>
      </c>
      <c r="G27" s="4">
        <v>12</v>
      </c>
      <c r="H27" s="4">
        <v>15</v>
      </c>
      <c r="I27" s="4">
        <v>495</v>
      </c>
      <c r="J27" s="4">
        <v>54</v>
      </c>
      <c r="K27" s="4">
        <v>8</v>
      </c>
      <c r="L27" s="2"/>
    </row>
    <row r="28" spans="2:13" ht="12" customHeight="1" thickBot="1" x14ac:dyDescent="0.25">
      <c r="B28" s="26" t="s">
        <v>12</v>
      </c>
      <c r="C28" s="21">
        <v>76</v>
      </c>
      <c r="D28" s="4">
        <v>6</v>
      </c>
      <c r="E28" s="4">
        <v>23</v>
      </c>
      <c r="F28" s="4">
        <v>38</v>
      </c>
      <c r="G28" s="4">
        <v>10</v>
      </c>
      <c r="H28" s="4">
        <v>8</v>
      </c>
      <c r="I28" s="4">
        <v>346</v>
      </c>
      <c r="J28" s="4">
        <v>28</v>
      </c>
      <c r="K28" s="4">
        <v>6</v>
      </c>
      <c r="L28" s="2"/>
    </row>
    <row r="29" spans="2:13" ht="12" customHeight="1" x14ac:dyDescent="0.2">
      <c r="B29" s="7" t="s">
        <v>122</v>
      </c>
      <c r="C29" s="1">
        <f>SUM(C23:C28)</f>
        <v>479</v>
      </c>
      <c r="D29" s="1">
        <f t="shared" ref="D29:H29" si="2">SUM(D23:D28)</f>
        <v>33</v>
      </c>
      <c r="E29" s="1">
        <f t="shared" si="2"/>
        <v>179</v>
      </c>
      <c r="F29" s="1">
        <f t="shared" si="2"/>
        <v>341</v>
      </c>
      <c r="G29" s="1">
        <f t="shared" si="2"/>
        <v>38</v>
      </c>
      <c r="H29" s="1">
        <f t="shared" si="2"/>
        <v>122</v>
      </c>
    </row>
    <row r="30" spans="2:13" ht="12" customHeight="1" x14ac:dyDescent="0.2">
      <c r="B30" s="7" t="s">
        <v>125</v>
      </c>
      <c r="C30" s="8">
        <f t="shared" ref="C30:H30" si="3">+C29/6</f>
        <v>79.833333333333329</v>
      </c>
      <c r="D30" s="8">
        <f t="shared" si="3"/>
        <v>5.5</v>
      </c>
      <c r="E30" s="8">
        <f t="shared" si="3"/>
        <v>29.833333333333332</v>
      </c>
      <c r="F30" s="8">
        <f t="shared" si="3"/>
        <v>56.833333333333336</v>
      </c>
      <c r="G30" s="8">
        <f t="shared" si="3"/>
        <v>6.333333333333333</v>
      </c>
      <c r="H30" s="8">
        <f t="shared" si="3"/>
        <v>20.333333333333332</v>
      </c>
      <c r="I30" s="8"/>
      <c r="J30" s="8"/>
      <c r="K30" s="8"/>
    </row>
    <row r="31" spans="2:13" ht="12" customHeight="1" x14ac:dyDescent="0.2">
      <c r="B31" s="7" t="s">
        <v>133</v>
      </c>
      <c r="D31" s="9">
        <f>SUM(C30:D30)</f>
        <v>85.333333333333329</v>
      </c>
      <c r="E31" s="9">
        <f>SUM(C30:E30)</f>
        <v>115.16666666666666</v>
      </c>
      <c r="G31" s="9">
        <f>SUM(F30:G30)</f>
        <v>63.166666666666671</v>
      </c>
      <c r="H31" s="9">
        <f>SUM(F30:H30)</f>
        <v>83.5</v>
      </c>
      <c r="J31" s="9"/>
      <c r="K31" s="9"/>
    </row>
    <row r="32" spans="2:13" ht="12" customHeight="1" x14ac:dyDescent="0.2">
      <c r="B32" s="7" t="s">
        <v>126</v>
      </c>
      <c r="C32" s="11">
        <f t="shared" ref="C32:H32" si="4">+C13/C29</f>
        <v>1.1315240083507307</v>
      </c>
      <c r="D32" s="11">
        <f t="shared" si="4"/>
        <v>0.81818181818181823</v>
      </c>
      <c r="E32" s="11">
        <f>+E13/E29</f>
        <v>0.32402234636871508</v>
      </c>
      <c r="F32" s="11">
        <f t="shared" si="4"/>
        <v>1.1202346041055717</v>
      </c>
      <c r="G32" s="11">
        <f t="shared" si="4"/>
        <v>0.39473684210526316</v>
      </c>
      <c r="H32" s="11">
        <f t="shared" si="4"/>
        <v>0.40163934426229508</v>
      </c>
      <c r="I32" s="11"/>
      <c r="J32" s="11"/>
      <c r="K32" s="11"/>
      <c r="M32" s="11"/>
    </row>
    <row r="33" spans="1:11" ht="12" customHeight="1" thickBot="1" x14ac:dyDescent="0.25">
      <c r="B33" s="10" t="s">
        <v>134</v>
      </c>
      <c r="D33" s="80">
        <f>+D15/D31</f>
        <v>1.111328125</v>
      </c>
      <c r="E33" s="11">
        <f>+E15/E31</f>
        <v>0.90738060781476126</v>
      </c>
      <c r="F33" s="11"/>
      <c r="G33" s="80">
        <f>+G15/G31</f>
        <v>1.0474934036939312</v>
      </c>
      <c r="H33" s="11">
        <f>+H15/H31</f>
        <v>0.8902195608782435</v>
      </c>
      <c r="I33" s="11"/>
      <c r="J33" s="11"/>
      <c r="K33" s="11"/>
    </row>
    <row r="34" spans="1:11" ht="12" customHeight="1" x14ac:dyDescent="0.2">
      <c r="D34" s="11"/>
      <c r="E34" s="11"/>
      <c r="G34" s="11"/>
      <c r="H34" s="11"/>
      <c r="J34" s="11"/>
      <c r="K34" s="11"/>
    </row>
    <row r="35" spans="1:11" ht="27" customHeight="1" x14ac:dyDescent="0.2">
      <c r="A35" s="27" t="s">
        <v>129</v>
      </c>
      <c r="B35" s="168" t="s">
        <v>291</v>
      </c>
      <c r="C35" s="168"/>
      <c r="D35" s="168"/>
      <c r="E35" s="168"/>
      <c r="F35" s="168"/>
      <c r="G35" s="168"/>
      <c r="H35" s="168"/>
      <c r="I35" s="168"/>
      <c r="J35" s="168"/>
      <c r="K35" s="168"/>
    </row>
    <row r="36" spans="1:11" ht="30" customHeight="1" x14ac:dyDescent="0.2">
      <c r="A36" s="28" t="s">
        <v>130</v>
      </c>
      <c r="B36" s="168" t="s">
        <v>261</v>
      </c>
      <c r="C36" s="168"/>
      <c r="D36" s="168"/>
      <c r="E36" s="168"/>
      <c r="F36" s="168"/>
      <c r="G36" s="168"/>
      <c r="H36" s="168"/>
      <c r="I36" s="168"/>
      <c r="J36" s="168"/>
      <c r="K36" s="168"/>
    </row>
    <row r="37" spans="1:11" ht="12" customHeight="1" x14ac:dyDescent="0.2">
      <c r="A37" s="28"/>
      <c r="F37" s="122"/>
      <c r="G37" s="122"/>
      <c r="H37" s="122"/>
      <c r="I37" s="122"/>
      <c r="J37" s="122"/>
      <c r="K37" s="122"/>
    </row>
    <row r="38" spans="1:11" ht="12" customHeight="1" thickBot="1" x14ac:dyDescent="0.25">
      <c r="A38" s="28"/>
    </row>
    <row r="39" spans="1:11" ht="12" customHeight="1" x14ac:dyDescent="0.2">
      <c r="B39" s="122"/>
      <c r="C39" s="166" t="s">
        <v>1</v>
      </c>
      <c r="D39" s="166" t="s">
        <v>2</v>
      </c>
      <c r="E39" s="166" t="s">
        <v>3</v>
      </c>
    </row>
    <row r="40" spans="1:11" ht="12" customHeight="1" thickBot="1" x14ac:dyDescent="0.25">
      <c r="B40" s="122"/>
      <c r="C40" s="167"/>
      <c r="D40" s="167"/>
      <c r="E40" s="167"/>
    </row>
    <row r="41" spans="1:11" ht="29.25" customHeight="1" thickBot="1" x14ac:dyDescent="0.25">
      <c r="B41" s="30" t="s">
        <v>72</v>
      </c>
      <c r="C41" s="31">
        <v>348</v>
      </c>
      <c r="D41" s="31">
        <v>248</v>
      </c>
      <c r="E41" s="31">
        <v>564</v>
      </c>
    </row>
    <row r="42" spans="1:11" ht="42" customHeight="1" thickBot="1" x14ac:dyDescent="0.25">
      <c r="B42" s="34" t="s">
        <v>186</v>
      </c>
      <c r="C42" s="86">
        <v>325.89344262295083</v>
      </c>
      <c r="D42" s="87">
        <v>248.90983606557376</v>
      </c>
      <c r="E42" s="87">
        <v>440.31967213114751</v>
      </c>
    </row>
    <row r="43" spans="1:11" ht="12" customHeight="1" x14ac:dyDescent="0.2">
      <c r="C43" s="11">
        <f>+C41/C42</f>
        <v>1.0678336980306344</v>
      </c>
      <c r="D43" s="11">
        <f>+D41/D42</f>
        <v>0.99634471630388255</v>
      </c>
      <c r="E43" s="11">
        <f>+E41/E42</f>
        <v>1.2808875816750127</v>
      </c>
      <c r="F43" s="11"/>
      <c r="G43" s="11"/>
      <c r="H43" s="11"/>
      <c r="I43" s="11"/>
      <c r="J43" s="11"/>
      <c r="K43" s="11"/>
    </row>
    <row r="45" spans="1:11" ht="29.25" customHeight="1" x14ac:dyDescent="0.2">
      <c r="A45" s="27" t="s">
        <v>181</v>
      </c>
      <c r="B45" s="168" t="s">
        <v>198</v>
      </c>
      <c r="C45" s="168"/>
      <c r="D45" s="168"/>
      <c r="E45" s="168"/>
      <c r="F45" s="168"/>
      <c r="G45" s="168"/>
      <c r="H45" s="168"/>
      <c r="I45" s="168"/>
      <c r="J45" s="168"/>
      <c r="K45" s="168"/>
    </row>
    <row r="47" spans="1:11" ht="38.25" customHeight="1" x14ac:dyDescent="0.2">
      <c r="B47" s="15" t="s">
        <v>74</v>
      </c>
      <c r="C47" s="16" t="s">
        <v>75</v>
      </c>
      <c r="D47" s="16" t="s">
        <v>76</v>
      </c>
      <c r="E47" s="17" t="s">
        <v>77</v>
      </c>
    </row>
    <row r="48" spans="1:11" ht="12" customHeight="1" x14ac:dyDescent="0.2">
      <c r="B48" s="18" t="s">
        <v>79</v>
      </c>
      <c r="C48" s="19">
        <v>98</v>
      </c>
      <c r="D48" s="19">
        <v>101</v>
      </c>
      <c r="E48" s="19">
        <v>110</v>
      </c>
    </row>
    <row r="49" spans="2:5" ht="12" customHeight="1" x14ac:dyDescent="0.2">
      <c r="B49" s="18" t="s">
        <v>81</v>
      </c>
      <c r="C49" s="19">
        <v>336</v>
      </c>
      <c r="D49" s="19">
        <v>264</v>
      </c>
      <c r="E49" s="19">
        <v>340</v>
      </c>
    </row>
    <row r="50" spans="2:5" ht="12" customHeight="1" x14ac:dyDescent="0.2">
      <c r="B50" s="18" t="s">
        <v>83</v>
      </c>
      <c r="C50" s="19">
        <v>461</v>
      </c>
      <c r="D50" s="19">
        <v>265</v>
      </c>
      <c r="E50" s="19">
        <v>824</v>
      </c>
    </row>
    <row r="51" spans="2:5" ht="12" customHeight="1" x14ac:dyDescent="0.2">
      <c r="B51" s="18" t="s">
        <v>86</v>
      </c>
      <c r="C51" s="19">
        <v>313</v>
      </c>
      <c r="D51" s="19">
        <v>265</v>
      </c>
      <c r="E51" s="19">
        <v>251</v>
      </c>
    </row>
    <row r="52" spans="2:5" ht="12" customHeight="1" x14ac:dyDescent="0.2">
      <c r="B52" s="18" t="s">
        <v>89</v>
      </c>
      <c r="C52" s="19">
        <v>295</v>
      </c>
      <c r="D52" s="19">
        <v>161</v>
      </c>
      <c r="E52" s="19">
        <v>363</v>
      </c>
    </row>
    <row r="53" spans="2:5" ht="12" customHeight="1" x14ac:dyDescent="0.2">
      <c r="B53" s="18" t="s">
        <v>90</v>
      </c>
      <c r="C53" s="19">
        <v>215</v>
      </c>
      <c r="D53" s="19">
        <v>173</v>
      </c>
      <c r="E53" s="19">
        <v>245</v>
      </c>
    </row>
    <row r="54" spans="2:5" ht="12" customHeight="1" x14ac:dyDescent="0.2">
      <c r="B54" s="18" t="s">
        <v>93</v>
      </c>
      <c r="C54" s="19">
        <v>261</v>
      </c>
      <c r="D54" s="19">
        <v>179</v>
      </c>
      <c r="E54" s="19">
        <v>345</v>
      </c>
    </row>
    <row r="55" spans="2:5" ht="12" customHeight="1" x14ac:dyDescent="0.2">
      <c r="B55" s="18" t="s">
        <v>94</v>
      </c>
      <c r="C55" s="19">
        <v>592</v>
      </c>
      <c r="D55" s="19">
        <v>460</v>
      </c>
      <c r="E55" s="19">
        <v>336</v>
      </c>
    </row>
    <row r="56" spans="2:5" ht="12" customHeight="1" x14ac:dyDescent="0.2">
      <c r="B56" s="18" t="s">
        <v>95</v>
      </c>
      <c r="C56" s="19">
        <v>202</v>
      </c>
      <c r="D56" s="19">
        <v>138</v>
      </c>
      <c r="E56" s="19">
        <v>361</v>
      </c>
    </row>
    <row r="57" spans="2:5" ht="12" customHeight="1" x14ac:dyDescent="0.2">
      <c r="B57" s="18" t="s">
        <v>96</v>
      </c>
      <c r="C57" s="19">
        <v>332</v>
      </c>
      <c r="D57" s="19">
        <v>211</v>
      </c>
      <c r="E57" s="19">
        <v>474</v>
      </c>
    </row>
    <row r="58" spans="2:5" ht="12" customHeight="1" x14ac:dyDescent="0.2">
      <c r="B58" s="18" t="s">
        <v>100</v>
      </c>
      <c r="C58" s="19">
        <v>161</v>
      </c>
      <c r="D58" s="19">
        <v>142</v>
      </c>
      <c r="E58" s="19">
        <v>215</v>
      </c>
    </row>
    <row r="59" spans="2:5" ht="12" customHeight="1" x14ac:dyDescent="0.2">
      <c r="B59" s="18" t="s">
        <v>101</v>
      </c>
      <c r="C59" s="19">
        <v>348</v>
      </c>
      <c r="D59" s="19">
        <v>248</v>
      </c>
      <c r="E59" s="19">
        <v>564</v>
      </c>
    </row>
    <row r="60" spans="2:5" ht="12" customHeight="1" x14ac:dyDescent="0.2">
      <c r="B60" s="18" t="s">
        <v>103</v>
      </c>
      <c r="C60" s="19">
        <v>266</v>
      </c>
      <c r="D60" s="19">
        <v>196</v>
      </c>
      <c r="E60" s="19">
        <v>300</v>
      </c>
    </row>
    <row r="61" spans="2:5" ht="12" customHeight="1" x14ac:dyDescent="0.2">
      <c r="B61" s="18" t="s">
        <v>104</v>
      </c>
      <c r="C61" s="19">
        <v>356</v>
      </c>
      <c r="D61" s="19">
        <v>202</v>
      </c>
      <c r="E61" s="19">
        <v>693</v>
      </c>
    </row>
    <row r="62" spans="2:5" ht="12" customHeight="1" x14ac:dyDescent="0.2">
      <c r="B62" s="18" t="s">
        <v>105</v>
      </c>
      <c r="C62" s="19">
        <v>356</v>
      </c>
      <c r="D62" s="19">
        <v>239</v>
      </c>
      <c r="E62" s="19">
        <v>443</v>
      </c>
    </row>
    <row r="63" spans="2:5" ht="12" customHeight="1" x14ac:dyDescent="0.2">
      <c r="B63" s="18" t="s">
        <v>106</v>
      </c>
      <c r="C63" s="19">
        <v>436</v>
      </c>
      <c r="D63" s="19">
        <v>547</v>
      </c>
      <c r="E63" s="19">
        <v>495</v>
      </c>
    </row>
    <row r="64" spans="2:5" ht="12" customHeight="1" x14ac:dyDescent="0.2">
      <c r="B64" s="18" t="s">
        <v>107</v>
      </c>
      <c r="C64" s="19">
        <v>270</v>
      </c>
      <c r="D64" s="19">
        <v>286</v>
      </c>
      <c r="E64" s="19">
        <v>68</v>
      </c>
    </row>
    <row r="65" spans="2:5" ht="12" customHeight="1" x14ac:dyDescent="0.2">
      <c r="B65" s="18" t="s">
        <v>108</v>
      </c>
      <c r="C65" s="19">
        <v>434</v>
      </c>
      <c r="D65" s="19">
        <v>417</v>
      </c>
      <c r="E65" s="19">
        <v>514</v>
      </c>
    </row>
    <row r="66" spans="2:5" ht="12" customHeight="1" x14ac:dyDescent="0.2">
      <c r="B66" s="18" t="s">
        <v>109</v>
      </c>
      <c r="C66" s="19">
        <v>552</v>
      </c>
      <c r="D66" s="19">
        <v>386</v>
      </c>
      <c r="E66" s="19">
        <v>762</v>
      </c>
    </row>
    <row r="67" spans="2:5" ht="12" customHeight="1" x14ac:dyDescent="0.2">
      <c r="B67" s="18" t="s">
        <v>111</v>
      </c>
      <c r="C67" s="19">
        <v>271</v>
      </c>
      <c r="D67" s="19">
        <v>190</v>
      </c>
      <c r="E67" s="19">
        <v>297</v>
      </c>
    </row>
    <row r="68" spans="2:5" ht="12" customHeight="1" x14ac:dyDescent="0.2">
      <c r="B68" s="18" t="s">
        <v>113</v>
      </c>
      <c r="C68" s="19">
        <v>334</v>
      </c>
      <c r="D68" s="19">
        <v>243</v>
      </c>
      <c r="E68" s="19">
        <v>335</v>
      </c>
    </row>
    <row r="69" spans="2:5" ht="12" customHeight="1" x14ac:dyDescent="0.2">
      <c r="B69" s="18" t="s">
        <v>114</v>
      </c>
      <c r="C69" s="19">
        <v>328</v>
      </c>
      <c r="D69" s="19">
        <v>256</v>
      </c>
      <c r="E69" s="19">
        <v>802</v>
      </c>
    </row>
  </sheetData>
  <mergeCells count="34">
    <mergeCell ref="B45:K45"/>
    <mergeCell ref="I21:I22"/>
    <mergeCell ref="J21:J22"/>
    <mergeCell ref="K21:K22"/>
    <mergeCell ref="B20:B22"/>
    <mergeCell ref="C20:E20"/>
    <mergeCell ref="F20:H20"/>
    <mergeCell ref="I20:K20"/>
    <mergeCell ref="C21:C22"/>
    <mergeCell ref="D21:D22"/>
    <mergeCell ref="E21:E22"/>
    <mergeCell ref="F21:F22"/>
    <mergeCell ref="C39:C40"/>
    <mergeCell ref="H5:H6"/>
    <mergeCell ref="I5:I6"/>
    <mergeCell ref="D39:D40"/>
    <mergeCell ref="E39:E40"/>
    <mergeCell ref="G21:G22"/>
    <mergeCell ref="F2:H2"/>
    <mergeCell ref="K5:K6"/>
    <mergeCell ref="F18:H18"/>
    <mergeCell ref="B35:K35"/>
    <mergeCell ref="B36:K36"/>
    <mergeCell ref="B4:B6"/>
    <mergeCell ref="C4:E4"/>
    <mergeCell ref="F4:H4"/>
    <mergeCell ref="I4:K4"/>
    <mergeCell ref="C5:C6"/>
    <mergeCell ref="D5:D6"/>
    <mergeCell ref="E5:E6"/>
    <mergeCell ref="F5:F6"/>
    <mergeCell ref="G5:G6"/>
    <mergeCell ref="J5:J6"/>
    <mergeCell ref="H21:H22"/>
  </mergeCells>
  <pageMargins left="0.23622047244094491" right="0.23622047244094491" top="0.39370078740157483" bottom="0.35433070866141736" header="0.11811023622047245" footer="0.11811023622047245"/>
  <pageSetup paperSize="14" orientation="landscape"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workbookViewId="0">
      <selection activeCell="K55" sqref="K55"/>
    </sheetView>
  </sheetViews>
  <sheetFormatPr baseColWidth="10" defaultColWidth="11.5703125" defaultRowHeight="12" customHeight="1" x14ac:dyDescent="0.2"/>
  <cols>
    <col min="1" max="2" width="11.5703125" style="1"/>
    <col min="3" max="3" width="21.85546875" style="1" customWidth="1"/>
    <col min="4" max="16384" width="11.5703125" style="1"/>
  </cols>
  <sheetData>
    <row r="2" spans="2:12" ht="12" customHeight="1" x14ac:dyDescent="0.2">
      <c r="G2" s="169">
        <v>2019</v>
      </c>
      <c r="H2" s="169"/>
      <c r="I2" s="169"/>
    </row>
    <row r="3" spans="2:12" ht="12" customHeight="1" thickBot="1" x14ac:dyDescent="0.25"/>
    <row r="4" spans="2:12" ht="12" customHeight="1" thickBot="1" x14ac:dyDescent="0.25">
      <c r="B4" s="166" t="s">
        <v>28</v>
      </c>
      <c r="C4" s="170" t="s">
        <v>0</v>
      </c>
      <c r="D4" s="173" t="s">
        <v>1</v>
      </c>
      <c r="E4" s="174"/>
      <c r="F4" s="175"/>
      <c r="G4" s="173" t="s">
        <v>2</v>
      </c>
      <c r="H4" s="174"/>
      <c r="I4" s="175"/>
      <c r="J4" s="173" t="s">
        <v>3</v>
      </c>
      <c r="K4" s="174"/>
      <c r="L4" s="175"/>
    </row>
    <row r="5" spans="2:12" ht="12" customHeight="1" x14ac:dyDescent="0.2">
      <c r="B5" s="178"/>
      <c r="C5" s="171"/>
      <c r="D5" s="176" t="s">
        <v>4</v>
      </c>
      <c r="E5" s="164" t="s">
        <v>5</v>
      </c>
      <c r="F5" s="164" t="s">
        <v>6</v>
      </c>
      <c r="G5" s="164" t="s">
        <v>4</v>
      </c>
      <c r="H5" s="164" t="s">
        <v>5</v>
      </c>
      <c r="I5" s="164" t="s">
        <v>6</v>
      </c>
      <c r="J5" s="164" t="s">
        <v>4</v>
      </c>
      <c r="K5" s="164" t="s">
        <v>5</v>
      </c>
      <c r="L5" s="164" t="s">
        <v>6</v>
      </c>
    </row>
    <row r="6" spans="2:12" ht="12" customHeight="1" thickBot="1" x14ac:dyDescent="0.25">
      <c r="B6" s="167"/>
      <c r="C6" s="172"/>
      <c r="D6" s="177"/>
      <c r="E6" s="165"/>
      <c r="F6" s="165"/>
      <c r="G6" s="165"/>
      <c r="H6" s="165"/>
      <c r="I6" s="165"/>
      <c r="J6" s="165"/>
      <c r="K6" s="165"/>
      <c r="L6" s="165"/>
    </row>
    <row r="7" spans="2:12" ht="12" customHeight="1" thickBot="1" x14ac:dyDescent="0.25">
      <c r="B7" s="51" t="s">
        <v>29</v>
      </c>
      <c r="C7" s="53" t="s">
        <v>24</v>
      </c>
      <c r="D7" s="31">
        <v>152</v>
      </c>
      <c r="E7" s="31">
        <v>0</v>
      </c>
      <c r="F7" s="31">
        <v>35</v>
      </c>
      <c r="G7" s="31">
        <v>124</v>
      </c>
      <c r="H7" s="31">
        <v>0</v>
      </c>
      <c r="I7" s="31">
        <v>37</v>
      </c>
      <c r="J7" s="31">
        <v>767</v>
      </c>
      <c r="K7" s="31">
        <v>1</v>
      </c>
      <c r="L7" s="31">
        <v>4</v>
      </c>
    </row>
    <row r="8" spans="2:12" ht="12" customHeight="1" x14ac:dyDescent="0.2">
      <c r="C8" s="7" t="s">
        <v>122</v>
      </c>
      <c r="D8" s="1">
        <f>SUM(D7:D7)</f>
        <v>152</v>
      </c>
      <c r="E8" s="1">
        <f t="shared" ref="E8:I8" si="0">SUM(E7:E7)</f>
        <v>0</v>
      </c>
      <c r="F8" s="1">
        <f t="shared" si="0"/>
        <v>35</v>
      </c>
      <c r="G8" s="1">
        <f t="shared" si="0"/>
        <v>124</v>
      </c>
      <c r="H8" s="1">
        <f t="shared" si="0"/>
        <v>0</v>
      </c>
      <c r="I8" s="1">
        <f t="shared" si="0"/>
        <v>37</v>
      </c>
    </row>
    <row r="9" spans="2:12" ht="12" customHeight="1" x14ac:dyDescent="0.2">
      <c r="C9" s="7" t="s">
        <v>125</v>
      </c>
      <c r="D9" s="8">
        <f>+D8</f>
        <v>152</v>
      </c>
      <c r="E9" s="8">
        <f t="shared" ref="E9:I9" si="1">+E8</f>
        <v>0</v>
      </c>
      <c r="F9" s="8">
        <f t="shared" si="1"/>
        <v>35</v>
      </c>
      <c r="G9" s="8">
        <f t="shared" si="1"/>
        <v>124</v>
      </c>
      <c r="H9" s="8">
        <f t="shared" si="1"/>
        <v>0</v>
      </c>
      <c r="I9" s="8">
        <f t="shared" si="1"/>
        <v>37</v>
      </c>
      <c r="J9" s="8"/>
      <c r="K9" s="8"/>
      <c r="L9" s="8"/>
    </row>
    <row r="10" spans="2:12" ht="12" customHeight="1" thickBot="1" x14ac:dyDescent="0.25">
      <c r="C10" s="7" t="s">
        <v>123</v>
      </c>
      <c r="E10" s="8">
        <f>SUM(D9:E9)</f>
        <v>152</v>
      </c>
      <c r="F10" s="8">
        <f>SUM(D9:F9)</f>
        <v>187</v>
      </c>
      <c r="H10" s="8">
        <f t="shared" ref="H10" si="2">SUM(G9:H9)</f>
        <v>124</v>
      </c>
      <c r="I10" s="8">
        <f t="shared" ref="I10" si="3">SUM(G9:I9)</f>
        <v>161</v>
      </c>
      <c r="K10" s="8"/>
      <c r="L10" s="8"/>
    </row>
    <row r="11" spans="2:12" ht="12" customHeight="1" thickBot="1" x14ac:dyDescent="0.25">
      <c r="C11" s="10" t="s">
        <v>127</v>
      </c>
      <c r="D11" s="9"/>
      <c r="E11" s="9"/>
      <c r="F11" s="11">
        <f>+F9/F10</f>
        <v>0.18716577540106952</v>
      </c>
      <c r="G11" s="9"/>
      <c r="H11" s="12" t="s">
        <v>132</v>
      </c>
      <c r="I11" s="13">
        <f>+I10/F10</f>
        <v>0.86096256684491979</v>
      </c>
      <c r="J11" s="9"/>
      <c r="K11" s="9"/>
      <c r="L11" s="9"/>
    </row>
    <row r="12" spans="2:12" ht="12" customHeight="1" x14ac:dyDescent="0.2">
      <c r="I12" s="11"/>
    </row>
    <row r="13" spans="2:12" ht="12" customHeight="1" x14ac:dyDescent="0.2">
      <c r="G13" s="169">
        <v>2018</v>
      </c>
      <c r="H13" s="169"/>
      <c r="I13" s="169"/>
    </row>
    <row r="14" spans="2:12" ht="12" customHeight="1" thickBot="1" x14ac:dyDescent="0.25">
      <c r="G14" s="75"/>
      <c r="H14" s="75"/>
      <c r="I14" s="75"/>
    </row>
    <row r="15" spans="2:12" ht="12" customHeight="1" thickBot="1" x14ac:dyDescent="0.25">
      <c r="B15" s="166" t="s">
        <v>28</v>
      </c>
      <c r="C15" s="170" t="s">
        <v>0</v>
      </c>
      <c r="D15" s="173" t="s">
        <v>1</v>
      </c>
      <c r="E15" s="174"/>
      <c r="F15" s="175"/>
      <c r="G15" s="173" t="s">
        <v>2</v>
      </c>
      <c r="H15" s="174"/>
      <c r="I15" s="175"/>
      <c r="J15" s="173" t="s">
        <v>3</v>
      </c>
      <c r="K15" s="174"/>
      <c r="L15" s="175"/>
    </row>
    <row r="16" spans="2:12" ht="12" customHeight="1" x14ac:dyDescent="0.2">
      <c r="B16" s="178"/>
      <c r="C16" s="171"/>
      <c r="D16" s="176" t="s">
        <v>4</v>
      </c>
      <c r="E16" s="164" t="s">
        <v>5</v>
      </c>
      <c r="F16" s="164" t="s">
        <v>6</v>
      </c>
      <c r="G16" s="164" t="s">
        <v>4</v>
      </c>
      <c r="H16" s="164" t="s">
        <v>5</v>
      </c>
      <c r="I16" s="164" t="s">
        <v>6</v>
      </c>
      <c r="J16" s="164" t="s">
        <v>4</v>
      </c>
      <c r="K16" s="164" t="s">
        <v>5</v>
      </c>
      <c r="L16" s="164" t="s">
        <v>6</v>
      </c>
    </row>
    <row r="17" spans="2:12" ht="12" customHeight="1" thickBot="1" x14ac:dyDescent="0.25">
      <c r="B17" s="167"/>
      <c r="C17" s="172"/>
      <c r="D17" s="177"/>
      <c r="E17" s="165"/>
      <c r="F17" s="165"/>
      <c r="G17" s="165"/>
      <c r="H17" s="165"/>
      <c r="I17" s="165"/>
      <c r="J17" s="165"/>
      <c r="K17" s="165"/>
      <c r="L17" s="165"/>
    </row>
    <row r="18" spans="2:12" ht="12" customHeight="1" thickBot="1" x14ac:dyDescent="0.25">
      <c r="B18" s="51" t="s">
        <v>29</v>
      </c>
      <c r="C18" s="53" t="s">
        <v>24</v>
      </c>
      <c r="D18" s="127">
        <v>167</v>
      </c>
      <c r="E18" s="127">
        <v>0</v>
      </c>
      <c r="F18" s="127">
        <v>43</v>
      </c>
      <c r="G18" s="127">
        <v>83</v>
      </c>
      <c r="H18" s="127">
        <v>0</v>
      </c>
      <c r="I18" s="127">
        <v>47</v>
      </c>
      <c r="J18" s="127">
        <v>617</v>
      </c>
      <c r="K18" s="127">
        <v>1</v>
      </c>
      <c r="L18" s="127">
        <v>0</v>
      </c>
    </row>
    <row r="19" spans="2:12" ht="12" customHeight="1" x14ac:dyDescent="0.2">
      <c r="C19" s="7" t="s">
        <v>122</v>
      </c>
      <c r="D19" s="1">
        <f>SUM(D18:D18)</f>
        <v>167</v>
      </c>
      <c r="E19" s="1">
        <f t="shared" ref="E19:I19" si="4">SUM(E18:E18)</f>
        <v>0</v>
      </c>
      <c r="F19" s="1">
        <f t="shared" si="4"/>
        <v>43</v>
      </c>
      <c r="G19" s="1">
        <f t="shared" si="4"/>
        <v>83</v>
      </c>
      <c r="H19" s="1">
        <f t="shared" si="4"/>
        <v>0</v>
      </c>
      <c r="I19" s="1">
        <f t="shared" si="4"/>
        <v>47</v>
      </c>
    </row>
    <row r="20" spans="2:12" ht="12" customHeight="1" x14ac:dyDescent="0.2">
      <c r="C20" s="7" t="s">
        <v>125</v>
      </c>
      <c r="D20" s="8">
        <f>+D19</f>
        <v>167</v>
      </c>
      <c r="E20" s="8">
        <f t="shared" ref="E20:I20" si="5">+E19</f>
        <v>0</v>
      </c>
      <c r="F20" s="8">
        <f t="shared" si="5"/>
        <v>43</v>
      </c>
      <c r="G20" s="8">
        <f t="shared" si="5"/>
        <v>83</v>
      </c>
      <c r="H20" s="8">
        <f t="shared" si="5"/>
        <v>0</v>
      </c>
      <c r="I20" s="8">
        <f t="shared" si="5"/>
        <v>47</v>
      </c>
      <c r="J20" s="8"/>
      <c r="K20" s="8"/>
      <c r="L20" s="8"/>
    </row>
    <row r="21" spans="2:12" ht="12" customHeight="1" x14ac:dyDescent="0.2">
      <c r="C21" s="7" t="s">
        <v>123</v>
      </c>
      <c r="E21" s="9">
        <f>SUM(D20:E20)</f>
        <v>167</v>
      </c>
      <c r="F21" s="9">
        <f>SUM(D20:F20)</f>
        <v>210</v>
      </c>
      <c r="H21" s="9">
        <f>SUM(G20:H20)</f>
        <v>83</v>
      </c>
      <c r="I21" s="9">
        <f>SUM(G20:I20)</f>
        <v>130</v>
      </c>
      <c r="K21" s="9"/>
      <c r="L21" s="9"/>
    </row>
    <row r="22" spans="2:12" ht="12" customHeight="1" x14ac:dyDescent="0.2">
      <c r="C22" s="7" t="s">
        <v>126</v>
      </c>
      <c r="D22" s="11">
        <f>+D8/D19</f>
        <v>0.91017964071856283</v>
      </c>
      <c r="E22" s="11"/>
      <c r="F22" s="11">
        <f t="shared" ref="F22:I22" si="6">+F8/F19</f>
        <v>0.81395348837209303</v>
      </c>
      <c r="G22" s="11">
        <f t="shared" si="6"/>
        <v>1.4939759036144578</v>
      </c>
      <c r="H22" s="11"/>
      <c r="I22" s="11">
        <f t="shared" si="6"/>
        <v>0.78723404255319152</v>
      </c>
      <c r="J22" s="11"/>
      <c r="K22" s="11"/>
      <c r="L22" s="11"/>
    </row>
    <row r="23" spans="2:12" ht="12" customHeight="1" thickBot="1" x14ac:dyDescent="0.25">
      <c r="C23" s="10" t="s">
        <v>128</v>
      </c>
      <c r="E23" s="11">
        <f>+E10/E21</f>
        <v>0.91017964071856283</v>
      </c>
      <c r="F23" s="11">
        <f t="shared" ref="F23:I23" si="7">+F10/F21</f>
        <v>0.89047619047619042</v>
      </c>
      <c r="G23" s="11"/>
      <c r="H23" s="11">
        <f t="shared" si="7"/>
        <v>1.4939759036144578</v>
      </c>
      <c r="I23" s="11">
        <f t="shared" si="7"/>
        <v>1.2384615384615385</v>
      </c>
      <c r="J23" s="11"/>
      <c r="K23" s="11"/>
      <c r="L23" s="11"/>
    </row>
    <row r="24" spans="2:12" ht="12" customHeight="1" x14ac:dyDescent="0.2">
      <c r="C24" s="23"/>
      <c r="E24" s="11"/>
      <c r="F24" s="11"/>
      <c r="G24" s="11"/>
      <c r="H24" s="11"/>
      <c r="I24" s="11"/>
      <c r="J24" s="11"/>
      <c r="K24" s="11"/>
      <c r="L24" s="11"/>
    </row>
    <row r="25" spans="2:12" ht="12" customHeight="1" x14ac:dyDescent="0.2">
      <c r="B25" s="27" t="s">
        <v>129</v>
      </c>
      <c r="C25" s="168" t="s">
        <v>167</v>
      </c>
      <c r="D25" s="168"/>
      <c r="E25" s="168"/>
      <c r="F25" s="168"/>
      <c r="G25" s="168"/>
      <c r="H25" s="168"/>
      <c r="I25" s="168"/>
      <c r="J25" s="168"/>
      <c r="K25" s="168"/>
      <c r="L25" s="168"/>
    </row>
    <row r="26" spans="2:12" ht="12" customHeight="1" x14ac:dyDescent="0.2">
      <c r="B26" s="28" t="s">
        <v>130</v>
      </c>
      <c r="C26" s="168" t="s">
        <v>168</v>
      </c>
      <c r="D26" s="168"/>
      <c r="E26" s="168"/>
      <c r="F26" s="168"/>
      <c r="G26" s="168"/>
      <c r="H26" s="168"/>
      <c r="I26" s="168"/>
      <c r="J26" s="168"/>
      <c r="K26" s="168"/>
      <c r="L26" s="168"/>
    </row>
    <row r="28" spans="2:12" ht="12" customHeight="1" thickBot="1" x14ac:dyDescent="0.25"/>
    <row r="29" spans="2:12" ht="12" customHeight="1" x14ac:dyDescent="0.2">
      <c r="C29" s="76"/>
      <c r="D29" s="166" t="s">
        <v>1</v>
      </c>
      <c r="E29" s="166" t="s">
        <v>2</v>
      </c>
      <c r="F29" s="166" t="s">
        <v>3</v>
      </c>
    </row>
    <row r="30" spans="2:12" ht="12" customHeight="1" thickBot="1" x14ac:dyDescent="0.25">
      <c r="C30" s="76"/>
      <c r="D30" s="191"/>
      <c r="E30" s="191"/>
      <c r="F30" s="191"/>
    </row>
    <row r="31" spans="2:12" ht="12" customHeight="1" thickBot="1" x14ac:dyDescent="0.25">
      <c r="C31" s="30" t="s">
        <v>72</v>
      </c>
      <c r="D31" s="31">
        <v>720</v>
      </c>
      <c r="E31" s="31">
        <v>474</v>
      </c>
      <c r="F31" s="31">
        <v>787</v>
      </c>
    </row>
    <row r="32" spans="2:12" ht="12" customHeight="1" thickBot="1" x14ac:dyDescent="0.25">
      <c r="C32" s="34" t="s">
        <v>186</v>
      </c>
      <c r="D32" s="31">
        <v>537</v>
      </c>
      <c r="E32" s="31">
        <v>427</v>
      </c>
      <c r="F32" s="31">
        <v>597</v>
      </c>
    </row>
    <row r="33" spans="1:11" ht="12" customHeight="1" x14ac:dyDescent="0.2">
      <c r="D33" s="11">
        <f>+D31/D32</f>
        <v>1.3407821229050279</v>
      </c>
      <c r="E33" s="11">
        <f>+E31/E32</f>
        <v>1.1100702576112411</v>
      </c>
      <c r="F33" s="11">
        <f>+F31/F32</f>
        <v>1.3182579564489112</v>
      </c>
    </row>
    <row r="35" spans="1:11" ht="12" customHeight="1" x14ac:dyDescent="0.2">
      <c r="A35" s="27" t="s">
        <v>181</v>
      </c>
      <c r="B35" s="188" t="s">
        <v>194</v>
      </c>
      <c r="C35" s="188"/>
      <c r="D35" s="188"/>
      <c r="E35" s="188"/>
      <c r="F35" s="188"/>
      <c r="G35" s="188"/>
      <c r="H35" s="188"/>
      <c r="I35" s="188"/>
      <c r="J35" s="188"/>
      <c r="K35" s="188"/>
    </row>
    <row r="37" spans="1:11" ht="24.75" customHeight="1" x14ac:dyDescent="0.2"/>
  </sheetData>
  <mergeCells count="36">
    <mergeCell ref="G13:I13"/>
    <mergeCell ref="G2:I2"/>
    <mergeCell ref="C25:L25"/>
    <mergeCell ref="C26:L26"/>
    <mergeCell ref="K5:K6"/>
    <mergeCell ref="L5:L6"/>
    <mergeCell ref="B15:B17"/>
    <mergeCell ref="C15:C17"/>
    <mergeCell ref="D15:F15"/>
    <mergeCell ref="G15:I15"/>
    <mergeCell ref="J15:L15"/>
    <mergeCell ref="D16:D17"/>
    <mergeCell ref="E16:E17"/>
    <mergeCell ref="F16:F17"/>
    <mergeCell ref="G16:G17"/>
    <mergeCell ref="H16:H17"/>
    <mergeCell ref="I16:I17"/>
    <mergeCell ref="J16:J17"/>
    <mergeCell ref="K16:K17"/>
    <mergeCell ref="L16:L17"/>
    <mergeCell ref="D29:D30"/>
    <mergeCell ref="E29:E30"/>
    <mergeCell ref="F29:F30"/>
    <mergeCell ref="B35:K35"/>
    <mergeCell ref="B4:B6"/>
    <mergeCell ref="C4:C6"/>
    <mergeCell ref="D4:F4"/>
    <mergeCell ref="G4:I4"/>
    <mergeCell ref="J4:L4"/>
    <mergeCell ref="D5:D6"/>
    <mergeCell ref="E5:E6"/>
    <mergeCell ref="F5:F6"/>
    <mergeCell ref="G5:G6"/>
    <mergeCell ref="H5:H6"/>
    <mergeCell ref="I5:I6"/>
    <mergeCell ref="J5:J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7"/>
  <sheetViews>
    <sheetView topLeftCell="A82" workbookViewId="0">
      <selection activeCell="S44" sqref="S44"/>
    </sheetView>
  </sheetViews>
  <sheetFormatPr baseColWidth="10" defaultColWidth="11.5703125" defaultRowHeight="12" customHeight="1" x14ac:dyDescent="0.2"/>
  <cols>
    <col min="1" max="2" width="11.5703125" style="1"/>
    <col min="3" max="3" width="15.28515625" style="1" customWidth="1"/>
    <col min="4" max="4" width="16.7109375" style="60" customWidth="1"/>
    <col min="5" max="5" width="11.5703125" style="1" customWidth="1"/>
    <col min="6" max="16384" width="11.5703125" style="1"/>
  </cols>
  <sheetData>
    <row r="2" spans="2:16" ht="12" customHeight="1" x14ac:dyDescent="0.2">
      <c r="I2" s="169">
        <v>2019</v>
      </c>
      <c r="J2" s="169"/>
      <c r="K2" s="169"/>
    </row>
    <row r="3" spans="2:16" ht="12" customHeight="1" thickBot="1" x14ac:dyDescent="0.25"/>
    <row r="4" spans="2:16" ht="12" customHeight="1" thickBot="1" x14ac:dyDescent="0.25">
      <c r="B4" s="166" t="s">
        <v>28</v>
      </c>
      <c r="C4" s="222" t="s">
        <v>183</v>
      </c>
      <c r="D4" s="170" t="s">
        <v>0</v>
      </c>
      <c r="E4" s="173" t="s">
        <v>1</v>
      </c>
      <c r="F4" s="174"/>
      <c r="G4" s="175"/>
      <c r="I4" s="173" t="s">
        <v>2</v>
      </c>
      <c r="J4" s="174"/>
      <c r="K4" s="175"/>
      <c r="M4" s="173" t="s">
        <v>3</v>
      </c>
      <c r="N4" s="174"/>
      <c r="O4" s="175"/>
    </row>
    <row r="5" spans="2:16" ht="12" customHeight="1" x14ac:dyDescent="0.2">
      <c r="B5" s="178"/>
      <c r="C5" s="223"/>
      <c r="D5" s="171"/>
      <c r="E5" s="176" t="s">
        <v>4</v>
      </c>
      <c r="F5" s="164" t="s">
        <v>5</v>
      </c>
      <c r="G5" s="164" t="s">
        <v>6</v>
      </c>
      <c r="I5" s="176" t="s">
        <v>4</v>
      </c>
      <c r="J5" s="164" t="s">
        <v>5</v>
      </c>
      <c r="K5" s="164" t="s">
        <v>6</v>
      </c>
      <c r="M5" s="176" t="s">
        <v>4</v>
      </c>
      <c r="N5" s="164" t="s">
        <v>5</v>
      </c>
      <c r="O5" s="164" t="s">
        <v>6</v>
      </c>
    </row>
    <row r="6" spans="2:16" ht="12" customHeight="1" thickBot="1" x14ac:dyDescent="0.25">
      <c r="B6" s="178"/>
      <c r="C6" s="224"/>
      <c r="D6" s="172"/>
      <c r="E6" s="225"/>
      <c r="F6" s="201"/>
      <c r="G6" s="201"/>
      <c r="I6" s="225"/>
      <c r="J6" s="201"/>
      <c r="K6" s="201"/>
      <c r="M6" s="225"/>
      <c r="N6" s="201"/>
      <c r="O6" s="201"/>
    </row>
    <row r="7" spans="2:16" ht="12" customHeight="1" thickBot="1" x14ac:dyDescent="0.25">
      <c r="B7" s="222" t="s">
        <v>32</v>
      </c>
      <c r="C7" s="56" t="s">
        <v>117</v>
      </c>
      <c r="D7" s="81" t="s">
        <v>30</v>
      </c>
      <c r="E7" s="129">
        <v>32</v>
      </c>
      <c r="F7" s="127">
        <v>0</v>
      </c>
      <c r="G7" s="127">
        <v>5</v>
      </c>
      <c r="H7" s="57">
        <f>SUM(E7:G7)</f>
        <v>37</v>
      </c>
      <c r="I7" s="129">
        <v>56</v>
      </c>
      <c r="J7" s="127">
        <v>0</v>
      </c>
      <c r="K7" s="127">
        <v>5</v>
      </c>
      <c r="L7" s="57">
        <f>SUM(I7:K7)</f>
        <v>61</v>
      </c>
      <c r="M7" s="129">
        <v>65</v>
      </c>
      <c r="N7" s="127">
        <v>1</v>
      </c>
      <c r="O7" s="127">
        <v>0</v>
      </c>
      <c r="P7" s="67">
        <f>SUM(M7:O7)</f>
        <v>66</v>
      </c>
    </row>
    <row r="8" spans="2:16" ht="12" customHeight="1" thickBot="1" x14ac:dyDescent="0.25">
      <c r="B8" s="223"/>
      <c r="C8" s="59" t="s">
        <v>118</v>
      </c>
      <c r="D8" s="82" t="s">
        <v>30</v>
      </c>
      <c r="E8" s="125">
        <v>28</v>
      </c>
      <c r="F8" s="123">
        <v>0</v>
      </c>
      <c r="G8" s="123">
        <v>2</v>
      </c>
      <c r="H8" s="57">
        <f t="shared" ref="H8:H14" si="0">SUM(E8:G8)</f>
        <v>30</v>
      </c>
      <c r="I8" s="125">
        <v>20</v>
      </c>
      <c r="J8" s="123">
        <v>1</v>
      </c>
      <c r="K8" s="123">
        <v>1</v>
      </c>
      <c r="L8" s="57">
        <f t="shared" ref="L8:L14" si="1">SUM(I8:K8)</f>
        <v>22</v>
      </c>
      <c r="M8" s="125">
        <v>27</v>
      </c>
      <c r="N8" s="123">
        <v>2</v>
      </c>
      <c r="O8" s="123">
        <v>0</v>
      </c>
      <c r="P8" s="67">
        <f t="shared" ref="P8:P14" si="2">SUM(M8:O8)</f>
        <v>29</v>
      </c>
    </row>
    <row r="9" spans="2:16" ht="12" customHeight="1" thickBot="1" x14ac:dyDescent="0.25">
      <c r="B9" s="223"/>
      <c r="C9" s="197" t="s">
        <v>41</v>
      </c>
      <c r="D9" s="82" t="s">
        <v>30</v>
      </c>
      <c r="E9" s="125">
        <v>57</v>
      </c>
      <c r="F9" s="123">
        <v>0</v>
      </c>
      <c r="G9" s="123">
        <v>19</v>
      </c>
      <c r="H9" s="57">
        <f t="shared" si="0"/>
        <v>76</v>
      </c>
      <c r="I9" s="125">
        <v>68</v>
      </c>
      <c r="J9" s="123">
        <v>0</v>
      </c>
      <c r="K9" s="123">
        <v>14</v>
      </c>
      <c r="L9" s="57">
        <f t="shared" si="1"/>
        <v>82</v>
      </c>
      <c r="M9" s="125">
        <v>153</v>
      </c>
      <c r="N9" s="123">
        <v>3</v>
      </c>
      <c r="O9" s="123">
        <v>2</v>
      </c>
      <c r="P9" s="67">
        <f t="shared" si="2"/>
        <v>158</v>
      </c>
    </row>
    <row r="10" spans="2:16" ht="12" customHeight="1" thickBot="1" x14ac:dyDescent="0.25">
      <c r="B10" s="223"/>
      <c r="C10" s="195"/>
      <c r="D10" s="82" t="s">
        <v>25</v>
      </c>
      <c r="E10" s="125">
        <v>71</v>
      </c>
      <c r="F10" s="123">
        <v>0</v>
      </c>
      <c r="G10" s="123">
        <v>16</v>
      </c>
      <c r="H10" s="57">
        <f t="shared" si="0"/>
        <v>87</v>
      </c>
      <c r="I10" s="125">
        <v>44</v>
      </c>
      <c r="J10" s="123">
        <v>5</v>
      </c>
      <c r="K10" s="123">
        <v>14</v>
      </c>
      <c r="L10" s="57">
        <f t="shared" si="1"/>
        <v>63</v>
      </c>
      <c r="M10" s="125">
        <v>105</v>
      </c>
      <c r="N10" s="123">
        <v>7</v>
      </c>
      <c r="O10" s="123">
        <v>1</v>
      </c>
      <c r="P10" s="67">
        <f t="shared" si="2"/>
        <v>113</v>
      </c>
    </row>
    <row r="11" spans="2:16" ht="12" customHeight="1" thickBot="1" x14ac:dyDescent="0.25">
      <c r="B11" s="223"/>
      <c r="C11" s="59" t="s">
        <v>42</v>
      </c>
      <c r="D11" s="82" t="s">
        <v>30</v>
      </c>
      <c r="E11" s="125">
        <v>67</v>
      </c>
      <c r="F11" s="123">
        <v>0</v>
      </c>
      <c r="G11" s="123">
        <v>11</v>
      </c>
      <c r="H11" s="57">
        <f t="shared" si="0"/>
        <v>78</v>
      </c>
      <c r="I11" s="125">
        <v>52</v>
      </c>
      <c r="J11" s="123">
        <v>1</v>
      </c>
      <c r="K11" s="123">
        <v>11</v>
      </c>
      <c r="L11" s="57">
        <f t="shared" si="1"/>
        <v>64</v>
      </c>
      <c r="M11" s="125">
        <v>108</v>
      </c>
      <c r="N11" s="123">
        <v>29</v>
      </c>
      <c r="O11" s="123">
        <v>1</v>
      </c>
      <c r="P11" s="67">
        <f t="shared" si="2"/>
        <v>138</v>
      </c>
    </row>
    <row r="12" spans="2:16" ht="12" customHeight="1" thickBot="1" x14ac:dyDescent="0.25">
      <c r="B12" s="223"/>
      <c r="C12" s="59" t="s">
        <v>43</v>
      </c>
      <c r="D12" s="82" t="s">
        <v>30</v>
      </c>
      <c r="E12" s="125">
        <v>50</v>
      </c>
      <c r="F12" s="123">
        <v>0</v>
      </c>
      <c r="G12" s="123">
        <v>12</v>
      </c>
      <c r="H12" s="57">
        <f t="shared" si="0"/>
        <v>62</v>
      </c>
      <c r="I12" s="125">
        <v>26</v>
      </c>
      <c r="J12" s="123">
        <v>27</v>
      </c>
      <c r="K12" s="123">
        <v>12</v>
      </c>
      <c r="L12" s="57">
        <f t="shared" si="1"/>
        <v>65</v>
      </c>
      <c r="M12" s="125">
        <v>240</v>
      </c>
      <c r="N12" s="123">
        <v>40</v>
      </c>
      <c r="O12" s="123">
        <v>0</v>
      </c>
      <c r="P12" s="67">
        <f t="shared" si="2"/>
        <v>280</v>
      </c>
    </row>
    <row r="13" spans="2:16" ht="12" customHeight="1" thickBot="1" x14ac:dyDescent="0.25">
      <c r="B13" s="223"/>
      <c r="C13" s="40" t="s">
        <v>44</v>
      </c>
      <c r="D13" s="82" t="s">
        <v>30</v>
      </c>
      <c r="E13" s="125">
        <v>103</v>
      </c>
      <c r="F13" s="123">
        <v>0</v>
      </c>
      <c r="G13" s="123">
        <v>11</v>
      </c>
      <c r="H13" s="57">
        <f t="shared" si="0"/>
        <v>114</v>
      </c>
      <c r="I13" s="125">
        <v>79</v>
      </c>
      <c r="J13" s="123">
        <v>0</v>
      </c>
      <c r="K13" s="123">
        <v>8</v>
      </c>
      <c r="L13" s="57">
        <f t="shared" si="1"/>
        <v>87</v>
      </c>
      <c r="M13" s="125">
        <v>151</v>
      </c>
      <c r="N13" s="123">
        <v>31</v>
      </c>
      <c r="O13" s="123">
        <v>2</v>
      </c>
      <c r="P13" s="67">
        <f t="shared" si="2"/>
        <v>184</v>
      </c>
    </row>
    <row r="14" spans="2:16" ht="12" customHeight="1" thickBot="1" x14ac:dyDescent="0.25">
      <c r="B14" s="224"/>
      <c r="C14" s="40" t="s">
        <v>45</v>
      </c>
      <c r="D14" s="82" t="s">
        <v>30</v>
      </c>
      <c r="E14" s="125">
        <v>77</v>
      </c>
      <c r="F14" s="123">
        <v>0</v>
      </c>
      <c r="G14" s="123">
        <v>8</v>
      </c>
      <c r="H14" s="57">
        <f t="shared" si="0"/>
        <v>85</v>
      </c>
      <c r="I14" s="125">
        <v>65</v>
      </c>
      <c r="J14" s="123">
        <v>28</v>
      </c>
      <c r="K14" s="123">
        <v>8</v>
      </c>
      <c r="L14" s="57">
        <f t="shared" si="1"/>
        <v>101</v>
      </c>
      <c r="M14" s="125">
        <v>136</v>
      </c>
      <c r="N14" s="123">
        <v>32</v>
      </c>
      <c r="O14" s="123">
        <v>0</v>
      </c>
      <c r="P14" s="67">
        <f t="shared" si="2"/>
        <v>168</v>
      </c>
    </row>
    <row r="15" spans="2:16" ht="12" customHeight="1" x14ac:dyDescent="0.2">
      <c r="C15" s="37"/>
      <c r="D15" s="62" t="s">
        <v>122</v>
      </c>
      <c r="E15" s="1">
        <f>SUM(E7:E14)</f>
        <v>485</v>
      </c>
      <c r="F15" s="1">
        <f t="shared" ref="F15:H15" si="3">SUM(F7:F14)</f>
        <v>0</v>
      </c>
      <c r="G15" s="1">
        <f t="shared" si="3"/>
        <v>84</v>
      </c>
      <c r="H15" s="1">
        <f t="shared" si="3"/>
        <v>569</v>
      </c>
      <c r="I15" s="1">
        <f t="shared" ref="I15" si="4">SUM(I7:I14)</f>
        <v>410</v>
      </c>
      <c r="J15" s="1">
        <f t="shared" ref="J15:K15" si="5">SUM(J7:J14)</f>
        <v>62</v>
      </c>
      <c r="K15" s="1">
        <f t="shared" si="5"/>
        <v>73</v>
      </c>
      <c r="L15" s="1">
        <f t="shared" ref="L15" si="6">SUM(L7:L14)</f>
        <v>545</v>
      </c>
      <c r="M15" s="1">
        <f t="shared" ref="M15:N15" si="7">SUM(M7:M14)</f>
        <v>985</v>
      </c>
      <c r="N15" s="1">
        <f t="shared" si="7"/>
        <v>145</v>
      </c>
      <c r="O15" s="1">
        <f t="shared" ref="O15:P15" si="8">SUM(O7:O14)</f>
        <v>6</v>
      </c>
      <c r="P15" s="1">
        <f t="shared" si="8"/>
        <v>1136</v>
      </c>
    </row>
    <row r="16" spans="2:16" ht="12" customHeight="1" x14ac:dyDescent="0.2">
      <c r="C16" s="37"/>
      <c r="D16" s="62" t="s">
        <v>125</v>
      </c>
      <c r="E16" s="8">
        <f>+E15/8</f>
        <v>60.625</v>
      </c>
      <c r="F16" s="8">
        <f t="shared" ref="F16:P16" si="9">+F15/8</f>
        <v>0</v>
      </c>
      <c r="G16" s="8">
        <f t="shared" si="9"/>
        <v>10.5</v>
      </c>
      <c r="H16" s="8">
        <f t="shared" si="9"/>
        <v>71.125</v>
      </c>
      <c r="I16" s="8">
        <f t="shared" si="9"/>
        <v>51.25</v>
      </c>
      <c r="J16" s="8">
        <f t="shared" si="9"/>
        <v>7.75</v>
      </c>
      <c r="K16" s="8">
        <f t="shared" si="9"/>
        <v>9.125</v>
      </c>
      <c r="L16" s="8">
        <f t="shared" si="9"/>
        <v>68.125</v>
      </c>
      <c r="M16" s="8">
        <f t="shared" si="9"/>
        <v>123.125</v>
      </c>
      <c r="N16" s="8">
        <f t="shared" si="9"/>
        <v>18.125</v>
      </c>
      <c r="O16" s="8">
        <f t="shared" si="9"/>
        <v>0.75</v>
      </c>
      <c r="P16" s="8">
        <f t="shared" si="9"/>
        <v>142</v>
      </c>
    </row>
    <row r="17" spans="2:16" ht="12" customHeight="1" thickBot="1" x14ac:dyDescent="0.25">
      <c r="C17" s="37"/>
      <c r="D17" s="63" t="s">
        <v>123</v>
      </c>
      <c r="F17" s="8">
        <f>SUM(E16:F16)</f>
        <v>60.625</v>
      </c>
      <c r="G17" s="8">
        <f>SUM(E16:G16)</f>
        <v>71.125</v>
      </c>
      <c r="J17" s="8">
        <f>SUM(I16:J16)</f>
        <v>59</v>
      </c>
      <c r="K17" s="8">
        <f>SUM(I16:K16)</f>
        <v>68.125</v>
      </c>
      <c r="N17" s="8">
        <f>SUM(M16:N16)</f>
        <v>141.25</v>
      </c>
      <c r="O17" s="8">
        <f>SUM(M16:O16)</f>
        <v>142</v>
      </c>
      <c r="P17" s="58"/>
    </row>
    <row r="18" spans="2:16" ht="12" customHeight="1" thickBot="1" x14ac:dyDescent="0.25">
      <c r="C18" s="37"/>
      <c r="E18" s="9"/>
      <c r="F18" s="55" t="s">
        <v>127</v>
      </c>
      <c r="G18" s="13">
        <f>+G16/G17</f>
        <v>0.14762741652021089</v>
      </c>
      <c r="H18" s="9"/>
      <c r="I18" s="12" t="s">
        <v>132</v>
      </c>
      <c r="J18" s="13">
        <f>+K17/G17</f>
        <v>0.95782073813708257</v>
      </c>
      <c r="K18" s="9"/>
      <c r="L18" s="9"/>
      <c r="M18" s="9"/>
      <c r="N18" s="39"/>
      <c r="O18" s="39"/>
      <c r="P18" s="58"/>
    </row>
    <row r="19" spans="2:16" ht="12" customHeight="1" x14ac:dyDescent="0.2">
      <c r="C19" s="37"/>
      <c r="E19" s="60"/>
      <c r="F19" s="60"/>
      <c r="G19" s="60"/>
      <c r="H19" s="60"/>
      <c r="I19" s="60"/>
      <c r="J19" s="60"/>
      <c r="K19" s="60"/>
      <c r="L19" s="9"/>
      <c r="M19" s="9"/>
      <c r="N19" s="39"/>
      <c r="O19" s="39"/>
      <c r="P19" s="58"/>
    </row>
    <row r="20" spans="2:16" ht="12" customHeight="1" x14ac:dyDescent="0.2">
      <c r="C20" s="27" t="s">
        <v>129</v>
      </c>
      <c r="D20" s="168" t="s">
        <v>169</v>
      </c>
      <c r="E20" s="168"/>
      <c r="F20" s="168"/>
      <c r="G20" s="168"/>
      <c r="H20" s="168"/>
      <c r="I20" s="168"/>
      <c r="J20" s="168"/>
      <c r="K20" s="168"/>
      <c r="L20" s="168"/>
      <c r="M20" s="168"/>
      <c r="N20" s="39"/>
      <c r="O20" s="39"/>
      <c r="P20" s="80"/>
    </row>
    <row r="21" spans="2:16" ht="12" customHeight="1" x14ac:dyDescent="0.2">
      <c r="C21" s="28" t="s">
        <v>130</v>
      </c>
      <c r="D21" s="168" t="s">
        <v>170</v>
      </c>
      <c r="E21" s="168"/>
      <c r="F21" s="168"/>
      <c r="G21" s="168"/>
      <c r="H21" s="168"/>
      <c r="I21" s="168"/>
      <c r="J21" s="168"/>
      <c r="K21" s="168"/>
      <c r="L21" s="168"/>
      <c r="M21" s="168"/>
      <c r="N21" s="39"/>
      <c r="O21" s="39"/>
      <c r="P21" s="58"/>
    </row>
    <row r="22" spans="2:16" ht="12" customHeight="1" x14ac:dyDescent="0.2">
      <c r="C22" s="28" t="s">
        <v>131</v>
      </c>
      <c r="D22" s="168" t="s">
        <v>171</v>
      </c>
      <c r="E22" s="168"/>
      <c r="F22" s="168"/>
      <c r="G22" s="168"/>
      <c r="H22" s="168"/>
      <c r="I22" s="168"/>
      <c r="J22" s="168"/>
      <c r="K22" s="168"/>
      <c r="L22" s="168"/>
      <c r="M22" s="168"/>
      <c r="N22" s="39"/>
      <c r="O22" s="39"/>
      <c r="P22" s="58"/>
    </row>
    <row r="23" spans="2:16" ht="12" customHeight="1" x14ac:dyDescent="0.2">
      <c r="C23" s="28"/>
      <c r="D23" s="76"/>
      <c r="E23" s="76"/>
      <c r="F23" s="76"/>
      <c r="G23" s="76"/>
      <c r="H23" s="76"/>
      <c r="I23" s="76"/>
      <c r="J23" s="76"/>
      <c r="K23" s="76"/>
      <c r="L23" s="76"/>
      <c r="M23" s="76"/>
      <c r="N23" s="39"/>
      <c r="O23" s="39"/>
      <c r="P23" s="58"/>
    </row>
    <row r="24" spans="2:16" ht="12" customHeight="1" x14ac:dyDescent="0.2">
      <c r="C24" s="28"/>
      <c r="D24" s="76"/>
      <c r="E24" s="76"/>
      <c r="F24" s="76"/>
      <c r="G24" s="76"/>
      <c r="H24" s="76"/>
      <c r="I24" s="76"/>
      <c r="J24" s="76"/>
      <c r="K24" s="76"/>
      <c r="L24" s="76"/>
      <c r="M24" s="76"/>
      <c r="N24" s="39"/>
      <c r="O24" s="39"/>
      <c r="P24" s="58"/>
    </row>
    <row r="25" spans="2:16" ht="12" customHeight="1" x14ac:dyDescent="0.2">
      <c r="I25" s="169">
        <v>2019</v>
      </c>
      <c r="J25" s="169"/>
      <c r="K25" s="169"/>
      <c r="P25" s="58"/>
    </row>
    <row r="26" spans="2:16" ht="12" customHeight="1" thickBot="1" x14ac:dyDescent="0.25">
      <c r="P26" s="58"/>
    </row>
    <row r="27" spans="2:16" ht="12" customHeight="1" thickBot="1" x14ac:dyDescent="0.25">
      <c r="B27" s="166" t="s">
        <v>28</v>
      </c>
      <c r="C27" s="222" t="s">
        <v>183</v>
      </c>
      <c r="D27" s="170" t="s">
        <v>0</v>
      </c>
      <c r="E27" s="173" t="s">
        <v>1</v>
      </c>
      <c r="F27" s="174"/>
      <c r="G27" s="175"/>
      <c r="I27" s="173" t="s">
        <v>2</v>
      </c>
      <c r="J27" s="174"/>
      <c r="K27" s="175"/>
      <c r="M27" s="173" t="s">
        <v>3</v>
      </c>
      <c r="N27" s="174"/>
      <c r="O27" s="175"/>
      <c r="P27" s="58"/>
    </row>
    <row r="28" spans="2:16" ht="12" customHeight="1" x14ac:dyDescent="0.2">
      <c r="B28" s="178"/>
      <c r="C28" s="223"/>
      <c r="D28" s="171"/>
      <c r="E28" s="176" t="s">
        <v>4</v>
      </c>
      <c r="F28" s="164" t="s">
        <v>5</v>
      </c>
      <c r="G28" s="164" t="s">
        <v>6</v>
      </c>
      <c r="I28" s="176" t="s">
        <v>4</v>
      </c>
      <c r="J28" s="164" t="s">
        <v>5</v>
      </c>
      <c r="K28" s="164" t="s">
        <v>6</v>
      </c>
      <c r="M28" s="176" t="s">
        <v>4</v>
      </c>
      <c r="N28" s="164" t="s">
        <v>5</v>
      </c>
      <c r="O28" s="164" t="s">
        <v>6</v>
      </c>
    </row>
    <row r="29" spans="2:16" ht="12" customHeight="1" thickBot="1" x14ac:dyDescent="0.25">
      <c r="B29" s="191"/>
      <c r="C29" s="224"/>
      <c r="D29" s="172"/>
      <c r="E29" s="225"/>
      <c r="F29" s="201"/>
      <c r="G29" s="201"/>
      <c r="I29" s="225"/>
      <c r="J29" s="201"/>
      <c r="K29" s="201"/>
      <c r="M29" s="225"/>
      <c r="N29" s="201"/>
      <c r="O29" s="201"/>
    </row>
    <row r="30" spans="2:16" ht="12" customHeight="1" thickBot="1" x14ac:dyDescent="0.25">
      <c r="B30" s="222" t="s">
        <v>121</v>
      </c>
      <c r="C30" s="56" t="s">
        <v>46</v>
      </c>
      <c r="D30" s="64" t="s">
        <v>30</v>
      </c>
      <c r="E30" s="129">
        <v>32</v>
      </c>
      <c r="F30" s="127">
        <v>0</v>
      </c>
      <c r="G30" s="127">
        <v>18</v>
      </c>
      <c r="H30" s="57">
        <f t="shared" ref="H30:H33" si="10">SUM(E30:G30)</f>
        <v>50</v>
      </c>
      <c r="I30" s="129">
        <v>13</v>
      </c>
      <c r="J30" s="127">
        <v>1</v>
      </c>
      <c r="K30" s="127">
        <v>13</v>
      </c>
      <c r="L30" s="57">
        <f t="shared" ref="L30:L33" si="11">SUM(I30:K30)</f>
        <v>27</v>
      </c>
      <c r="M30" s="129">
        <v>153</v>
      </c>
      <c r="N30" s="127">
        <v>62</v>
      </c>
      <c r="O30" s="127">
        <v>4</v>
      </c>
      <c r="P30" s="67">
        <f t="shared" ref="P30:P33" si="12">SUM(M30:O30)</f>
        <v>219</v>
      </c>
    </row>
    <row r="31" spans="2:16" ht="12" customHeight="1" thickBot="1" x14ac:dyDescent="0.25">
      <c r="B31" s="223"/>
      <c r="C31" s="59" t="s">
        <v>47</v>
      </c>
      <c r="D31" s="44" t="s">
        <v>30</v>
      </c>
      <c r="E31" s="125">
        <v>34</v>
      </c>
      <c r="F31" s="123">
        <v>0</v>
      </c>
      <c r="G31" s="123">
        <v>5</v>
      </c>
      <c r="H31" s="57">
        <f t="shared" si="10"/>
        <v>39</v>
      </c>
      <c r="I31" s="125">
        <v>37</v>
      </c>
      <c r="J31" s="123">
        <v>0</v>
      </c>
      <c r="K31" s="123">
        <v>4</v>
      </c>
      <c r="L31" s="57">
        <f t="shared" si="11"/>
        <v>41</v>
      </c>
      <c r="M31" s="125">
        <v>35</v>
      </c>
      <c r="N31" s="123">
        <v>0</v>
      </c>
      <c r="O31" s="123">
        <v>1</v>
      </c>
      <c r="P31" s="67">
        <f t="shared" si="12"/>
        <v>36</v>
      </c>
    </row>
    <row r="32" spans="2:16" ht="12" customHeight="1" thickBot="1" x14ac:dyDescent="0.25">
      <c r="B32" s="223"/>
      <c r="C32" s="40" t="s">
        <v>48</v>
      </c>
      <c r="D32" s="44" t="s">
        <v>30</v>
      </c>
      <c r="E32" s="125">
        <v>19</v>
      </c>
      <c r="F32" s="123">
        <v>0</v>
      </c>
      <c r="G32" s="123">
        <v>17</v>
      </c>
      <c r="H32" s="57">
        <f t="shared" si="10"/>
        <v>36</v>
      </c>
      <c r="I32" s="125">
        <v>24</v>
      </c>
      <c r="J32" s="123">
        <v>3</v>
      </c>
      <c r="K32" s="123">
        <v>14</v>
      </c>
      <c r="L32" s="57">
        <f t="shared" si="11"/>
        <v>41</v>
      </c>
      <c r="M32" s="125">
        <v>89</v>
      </c>
      <c r="N32" s="123">
        <v>36</v>
      </c>
      <c r="O32" s="123">
        <v>5</v>
      </c>
      <c r="P32" s="67">
        <f t="shared" si="12"/>
        <v>130</v>
      </c>
    </row>
    <row r="33" spans="2:16" ht="12" customHeight="1" thickBot="1" x14ac:dyDescent="0.25">
      <c r="B33" s="224"/>
      <c r="C33" s="40" t="s">
        <v>49</v>
      </c>
      <c r="D33" s="44" t="s">
        <v>30</v>
      </c>
      <c r="E33" s="125">
        <v>27</v>
      </c>
      <c r="F33" s="123">
        <v>0</v>
      </c>
      <c r="G33" s="123">
        <v>14</v>
      </c>
      <c r="H33" s="57">
        <f t="shared" si="10"/>
        <v>41</v>
      </c>
      <c r="I33" s="125">
        <v>40</v>
      </c>
      <c r="J33" s="123">
        <v>0</v>
      </c>
      <c r="K33" s="123">
        <v>9</v>
      </c>
      <c r="L33" s="57">
        <f t="shared" si="11"/>
        <v>49</v>
      </c>
      <c r="M33" s="125">
        <v>181</v>
      </c>
      <c r="N33" s="123">
        <v>31</v>
      </c>
      <c r="O33" s="123">
        <v>6</v>
      </c>
      <c r="P33" s="67">
        <f t="shared" si="12"/>
        <v>218</v>
      </c>
    </row>
    <row r="34" spans="2:16" ht="12" customHeight="1" x14ac:dyDescent="0.2">
      <c r="D34" s="62" t="s">
        <v>122</v>
      </c>
      <c r="E34" s="1">
        <f>SUM(E30:E33)</f>
        <v>112</v>
      </c>
      <c r="F34" s="1">
        <f t="shared" ref="F34:P34" si="13">SUM(F30:F33)</f>
        <v>0</v>
      </c>
      <c r="G34" s="1">
        <f t="shared" si="13"/>
        <v>54</v>
      </c>
      <c r="H34" s="1">
        <f t="shared" si="13"/>
        <v>166</v>
      </c>
      <c r="I34" s="1">
        <f t="shared" si="13"/>
        <v>114</v>
      </c>
      <c r="J34" s="1">
        <f t="shared" si="13"/>
        <v>4</v>
      </c>
      <c r="K34" s="1">
        <f t="shared" si="13"/>
        <v>40</v>
      </c>
      <c r="L34" s="1">
        <f t="shared" si="13"/>
        <v>158</v>
      </c>
      <c r="M34" s="1">
        <f t="shared" si="13"/>
        <v>458</v>
      </c>
      <c r="N34" s="1">
        <f t="shared" si="13"/>
        <v>129</v>
      </c>
      <c r="O34" s="1">
        <f t="shared" si="13"/>
        <v>16</v>
      </c>
      <c r="P34" s="1">
        <f t="shared" si="13"/>
        <v>603</v>
      </c>
    </row>
    <row r="35" spans="2:16" ht="12" customHeight="1" x14ac:dyDescent="0.2">
      <c r="D35" s="62" t="s">
        <v>125</v>
      </c>
      <c r="E35" s="8">
        <f>+E34/4</f>
        <v>28</v>
      </c>
      <c r="F35" s="8">
        <f t="shared" ref="F35:P35" si="14">+F34/4</f>
        <v>0</v>
      </c>
      <c r="G35" s="8">
        <f t="shared" si="14"/>
        <v>13.5</v>
      </c>
      <c r="H35" s="8">
        <f t="shared" si="14"/>
        <v>41.5</v>
      </c>
      <c r="I35" s="8">
        <f t="shared" si="14"/>
        <v>28.5</v>
      </c>
      <c r="J35" s="8">
        <f t="shared" si="14"/>
        <v>1</v>
      </c>
      <c r="K35" s="8">
        <f t="shared" si="14"/>
        <v>10</v>
      </c>
      <c r="L35" s="8">
        <f t="shared" si="14"/>
        <v>39.5</v>
      </c>
      <c r="M35" s="8">
        <f t="shared" si="14"/>
        <v>114.5</v>
      </c>
      <c r="N35" s="8">
        <f t="shared" si="14"/>
        <v>32.25</v>
      </c>
      <c r="O35" s="8">
        <f t="shared" si="14"/>
        <v>4</v>
      </c>
      <c r="P35" s="8">
        <f t="shared" si="14"/>
        <v>150.75</v>
      </c>
    </row>
    <row r="36" spans="2:16" ht="12" customHeight="1" thickBot="1" x14ac:dyDescent="0.25">
      <c r="D36" s="63" t="s">
        <v>123</v>
      </c>
      <c r="F36" s="8">
        <f>SUM(E35:F35)</f>
        <v>28</v>
      </c>
      <c r="G36" s="8">
        <f>SUM(E35:G35)</f>
        <v>41.5</v>
      </c>
      <c r="J36" s="8">
        <f>SUM(I35:J35)</f>
        <v>29.5</v>
      </c>
      <c r="K36" s="8">
        <f>SUM(I35:K35)</f>
        <v>39.5</v>
      </c>
      <c r="N36" s="8">
        <f>SUM(M35:N35)</f>
        <v>146.75</v>
      </c>
      <c r="O36" s="8">
        <f>SUM(M35:O35)</f>
        <v>150.75</v>
      </c>
    </row>
    <row r="37" spans="2:16" ht="12" customHeight="1" thickBot="1" x14ac:dyDescent="0.25">
      <c r="E37" s="9"/>
      <c r="F37" s="55" t="s">
        <v>127</v>
      </c>
      <c r="G37" s="13">
        <f>+G35/G36</f>
        <v>0.3253012048192771</v>
      </c>
      <c r="H37" s="9"/>
      <c r="I37" s="12" t="s">
        <v>132</v>
      </c>
      <c r="J37" s="13">
        <f>+K36/G36</f>
        <v>0.95180722891566261</v>
      </c>
      <c r="K37" s="9"/>
      <c r="L37" s="9"/>
      <c r="M37" s="9"/>
      <c r="N37" s="39"/>
      <c r="O37" s="39"/>
    </row>
    <row r="38" spans="2:16" ht="12" customHeight="1" x14ac:dyDescent="0.2">
      <c r="K38" s="9"/>
      <c r="L38" s="9"/>
      <c r="M38" s="9"/>
      <c r="N38" s="39"/>
      <c r="O38" s="39"/>
    </row>
    <row r="39" spans="2:16" ht="12" customHeight="1" x14ac:dyDescent="0.2">
      <c r="C39" s="27" t="s">
        <v>129</v>
      </c>
      <c r="D39" s="168" t="s">
        <v>172</v>
      </c>
      <c r="E39" s="168"/>
      <c r="F39" s="168"/>
      <c r="G39" s="168"/>
      <c r="H39" s="168"/>
      <c r="I39" s="168"/>
      <c r="J39" s="168"/>
      <c r="K39" s="168"/>
      <c r="L39" s="168"/>
      <c r="M39" s="168"/>
      <c r="N39" s="39"/>
      <c r="O39" s="39"/>
    </row>
    <row r="40" spans="2:16" ht="12" customHeight="1" x14ac:dyDescent="0.2">
      <c r="C40" s="28" t="s">
        <v>130</v>
      </c>
      <c r="D40" s="168" t="s">
        <v>173</v>
      </c>
      <c r="E40" s="168"/>
      <c r="F40" s="168"/>
      <c r="G40" s="168"/>
      <c r="H40" s="168"/>
      <c r="I40" s="168"/>
      <c r="J40" s="168"/>
      <c r="K40" s="168"/>
      <c r="L40" s="168"/>
      <c r="M40" s="168"/>
      <c r="N40" s="39"/>
      <c r="O40" s="39"/>
      <c r="P40" s="11"/>
    </row>
    <row r="41" spans="2:16" ht="12" customHeight="1" x14ac:dyDescent="0.2">
      <c r="C41" s="28" t="s">
        <v>131</v>
      </c>
      <c r="D41" s="168" t="s">
        <v>174</v>
      </c>
      <c r="E41" s="168"/>
      <c r="F41" s="168"/>
      <c r="G41" s="168"/>
      <c r="H41" s="168"/>
      <c r="I41" s="168"/>
      <c r="J41" s="168"/>
      <c r="K41" s="168"/>
      <c r="L41" s="168"/>
      <c r="M41" s="168"/>
      <c r="N41" s="39"/>
      <c r="O41" s="39"/>
    </row>
    <row r="42" spans="2:16" ht="12" customHeight="1" x14ac:dyDescent="0.2">
      <c r="C42" s="28"/>
      <c r="D42" s="76"/>
      <c r="E42" s="76"/>
      <c r="F42" s="76"/>
      <c r="G42" s="76"/>
      <c r="H42" s="76"/>
      <c r="I42" s="76"/>
      <c r="J42" s="76"/>
      <c r="K42" s="76"/>
      <c r="L42" s="76"/>
      <c r="M42" s="76"/>
      <c r="N42" s="39"/>
      <c r="O42" s="39"/>
    </row>
    <row r="43" spans="2:16" ht="12" customHeight="1" x14ac:dyDescent="0.2">
      <c r="C43" s="28"/>
      <c r="D43" s="76"/>
      <c r="E43" s="76"/>
      <c r="F43" s="76"/>
      <c r="G43" s="76"/>
      <c r="H43" s="76"/>
      <c r="I43" s="76"/>
      <c r="J43" s="76"/>
      <c r="K43" s="76"/>
      <c r="L43" s="76"/>
      <c r="M43" s="76"/>
      <c r="N43" s="39"/>
      <c r="O43" s="39"/>
    </row>
    <row r="44" spans="2:16" ht="12" customHeight="1" x14ac:dyDescent="0.2">
      <c r="I44" s="169">
        <v>2019</v>
      </c>
      <c r="J44" s="169"/>
      <c r="K44" s="169"/>
    </row>
    <row r="45" spans="2:16" ht="12" customHeight="1" thickBot="1" x14ac:dyDescent="0.25"/>
    <row r="46" spans="2:16" ht="12" customHeight="1" thickBot="1" x14ac:dyDescent="0.25">
      <c r="B46" s="166" t="s">
        <v>28</v>
      </c>
      <c r="C46" s="222" t="s">
        <v>183</v>
      </c>
      <c r="D46" s="170" t="s">
        <v>0</v>
      </c>
      <c r="E46" s="173" t="s">
        <v>1</v>
      </c>
      <c r="F46" s="174"/>
      <c r="G46" s="175"/>
      <c r="I46" s="173" t="s">
        <v>2</v>
      </c>
      <c r="J46" s="174"/>
      <c r="K46" s="175"/>
      <c r="M46" s="173" t="s">
        <v>3</v>
      </c>
      <c r="N46" s="174"/>
      <c r="O46" s="175"/>
    </row>
    <row r="47" spans="2:16" ht="12" customHeight="1" x14ac:dyDescent="0.2">
      <c r="B47" s="178"/>
      <c r="C47" s="223"/>
      <c r="D47" s="171"/>
      <c r="E47" s="176" t="s">
        <v>4</v>
      </c>
      <c r="F47" s="164" t="s">
        <v>5</v>
      </c>
      <c r="G47" s="164" t="s">
        <v>6</v>
      </c>
      <c r="I47" s="176" t="s">
        <v>4</v>
      </c>
      <c r="J47" s="164" t="s">
        <v>5</v>
      </c>
      <c r="K47" s="164" t="s">
        <v>6</v>
      </c>
      <c r="M47" s="176" t="s">
        <v>4</v>
      </c>
      <c r="N47" s="164" t="s">
        <v>5</v>
      </c>
      <c r="O47" s="164" t="s">
        <v>6</v>
      </c>
    </row>
    <row r="48" spans="2:16" ht="12" customHeight="1" thickBot="1" x14ac:dyDescent="0.25">
      <c r="B48" s="191"/>
      <c r="C48" s="224"/>
      <c r="D48" s="172"/>
      <c r="E48" s="225"/>
      <c r="F48" s="201"/>
      <c r="G48" s="201"/>
      <c r="I48" s="225"/>
      <c r="J48" s="201"/>
      <c r="K48" s="201"/>
      <c r="M48" s="225"/>
      <c r="N48" s="201"/>
      <c r="O48" s="201"/>
    </row>
    <row r="49" spans="2:16" ht="12" customHeight="1" thickBot="1" x14ac:dyDescent="0.25">
      <c r="B49" s="222" t="s">
        <v>33</v>
      </c>
      <c r="C49" s="56" t="s">
        <v>50</v>
      </c>
      <c r="D49" s="64" t="s">
        <v>13</v>
      </c>
      <c r="E49" s="129">
        <v>86</v>
      </c>
      <c r="F49" s="127">
        <v>0</v>
      </c>
      <c r="G49" s="127">
        <v>1</v>
      </c>
      <c r="H49" s="67">
        <f t="shared" ref="H49:H56" si="15">SUM(E49:G49)</f>
        <v>87</v>
      </c>
      <c r="I49" s="129">
        <v>42</v>
      </c>
      <c r="J49" s="127">
        <v>6</v>
      </c>
      <c r="K49" s="127">
        <v>1</v>
      </c>
      <c r="L49" s="67">
        <f t="shared" ref="L49:L56" si="16">SUM(I49:K49)</f>
        <v>49</v>
      </c>
      <c r="M49" s="129">
        <v>269</v>
      </c>
      <c r="N49" s="127">
        <v>53</v>
      </c>
      <c r="O49" s="127">
        <v>0</v>
      </c>
      <c r="P49" s="67">
        <f>SUM(M49:O49)</f>
        <v>322</v>
      </c>
    </row>
    <row r="50" spans="2:16" ht="12" customHeight="1" thickBot="1" x14ac:dyDescent="0.25">
      <c r="B50" s="223"/>
      <c r="C50" s="59" t="s">
        <v>51</v>
      </c>
      <c r="D50" s="44" t="s">
        <v>13</v>
      </c>
      <c r="E50" s="125">
        <v>58</v>
      </c>
      <c r="F50" s="123">
        <v>0</v>
      </c>
      <c r="G50" s="123">
        <v>2</v>
      </c>
      <c r="H50" s="67">
        <f t="shared" si="15"/>
        <v>60</v>
      </c>
      <c r="I50" s="125">
        <v>58</v>
      </c>
      <c r="J50" s="123">
        <v>1</v>
      </c>
      <c r="K50" s="123">
        <v>1</v>
      </c>
      <c r="L50" s="67">
        <f t="shared" si="16"/>
        <v>60</v>
      </c>
      <c r="M50" s="125">
        <v>37</v>
      </c>
      <c r="N50" s="123">
        <v>0</v>
      </c>
      <c r="O50" s="123">
        <v>1</v>
      </c>
      <c r="P50" s="67">
        <f t="shared" ref="P50:P56" si="17">SUM(M50:O50)</f>
        <v>38</v>
      </c>
    </row>
    <row r="51" spans="2:16" ht="12" customHeight="1" thickBot="1" x14ac:dyDescent="0.25">
      <c r="B51" s="223"/>
      <c r="C51" s="40" t="s">
        <v>52</v>
      </c>
      <c r="D51" s="44" t="s">
        <v>13</v>
      </c>
      <c r="E51" s="125">
        <v>44</v>
      </c>
      <c r="F51" s="123">
        <v>0</v>
      </c>
      <c r="G51" s="123">
        <v>15</v>
      </c>
      <c r="H51" s="67">
        <f t="shared" si="15"/>
        <v>59</v>
      </c>
      <c r="I51" s="125">
        <v>49</v>
      </c>
      <c r="J51" s="123">
        <v>0</v>
      </c>
      <c r="K51" s="123">
        <v>15</v>
      </c>
      <c r="L51" s="67">
        <f t="shared" si="16"/>
        <v>64</v>
      </c>
      <c r="M51" s="125">
        <v>199</v>
      </c>
      <c r="N51" s="123">
        <v>3</v>
      </c>
      <c r="O51" s="123">
        <v>2</v>
      </c>
      <c r="P51" s="67">
        <f t="shared" si="17"/>
        <v>204</v>
      </c>
    </row>
    <row r="52" spans="2:16" ht="12" customHeight="1" thickBot="1" x14ac:dyDescent="0.25">
      <c r="B52" s="223"/>
      <c r="C52" s="40" t="s">
        <v>53</v>
      </c>
      <c r="D52" s="44" t="s">
        <v>13</v>
      </c>
      <c r="E52" s="125">
        <v>132</v>
      </c>
      <c r="F52" s="123">
        <v>0</v>
      </c>
      <c r="G52" s="123">
        <v>3</v>
      </c>
      <c r="H52" s="67">
        <f t="shared" si="15"/>
        <v>135</v>
      </c>
      <c r="I52" s="125">
        <v>95</v>
      </c>
      <c r="J52" s="123">
        <v>0</v>
      </c>
      <c r="K52" s="123">
        <v>3</v>
      </c>
      <c r="L52" s="67">
        <f t="shared" si="16"/>
        <v>98</v>
      </c>
      <c r="M52" s="125">
        <v>88</v>
      </c>
      <c r="N52" s="123">
        <v>1</v>
      </c>
      <c r="O52" s="123">
        <v>0</v>
      </c>
      <c r="P52" s="67">
        <f t="shared" si="17"/>
        <v>89</v>
      </c>
    </row>
    <row r="53" spans="2:16" ht="12" customHeight="1" thickBot="1" x14ac:dyDescent="0.25">
      <c r="B53" s="223"/>
      <c r="C53" s="59" t="s">
        <v>54</v>
      </c>
      <c r="D53" s="44" t="s">
        <v>13</v>
      </c>
      <c r="E53" s="125">
        <v>23</v>
      </c>
      <c r="F53" s="123">
        <v>0</v>
      </c>
      <c r="G53" s="123">
        <v>6</v>
      </c>
      <c r="H53" s="67">
        <f t="shared" si="15"/>
        <v>29</v>
      </c>
      <c r="I53" s="125">
        <v>32</v>
      </c>
      <c r="J53" s="123">
        <v>0</v>
      </c>
      <c r="K53" s="123">
        <v>3</v>
      </c>
      <c r="L53" s="67">
        <f t="shared" si="16"/>
        <v>35</v>
      </c>
      <c r="M53" s="125">
        <v>84</v>
      </c>
      <c r="N53" s="123">
        <v>40</v>
      </c>
      <c r="O53" s="123">
        <v>2</v>
      </c>
      <c r="P53" s="67">
        <f t="shared" si="17"/>
        <v>126</v>
      </c>
    </row>
    <row r="54" spans="2:16" ht="12" customHeight="1" thickBot="1" x14ac:dyDescent="0.25">
      <c r="B54" s="223"/>
      <c r="C54" s="59" t="s">
        <v>55</v>
      </c>
      <c r="D54" s="44" t="s">
        <v>13</v>
      </c>
      <c r="E54" s="125">
        <v>79</v>
      </c>
      <c r="F54" s="123">
        <v>0</v>
      </c>
      <c r="G54" s="123">
        <v>8</v>
      </c>
      <c r="H54" s="67">
        <f t="shared" si="15"/>
        <v>87</v>
      </c>
      <c r="I54" s="125">
        <v>46</v>
      </c>
      <c r="J54" s="123">
        <v>1</v>
      </c>
      <c r="K54" s="123">
        <v>7</v>
      </c>
      <c r="L54" s="67">
        <f t="shared" si="16"/>
        <v>54</v>
      </c>
      <c r="M54" s="125">
        <v>167</v>
      </c>
      <c r="N54" s="123">
        <v>30</v>
      </c>
      <c r="O54" s="123">
        <v>1</v>
      </c>
      <c r="P54" s="67">
        <f t="shared" si="17"/>
        <v>198</v>
      </c>
    </row>
    <row r="55" spans="2:16" ht="12" customHeight="1" thickBot="1" x14ac:dyDescent="0.25">
      <c r="B55" s="223"/>
      <c r="C55" s="40" t="s">
        <v>56</v>
      </c>
      <c r="D55" s="44" t="s">
        <v>13</v>
      </c>
      <c r="E55" s="125">
        <v>151</v>
      </c>
      <c r="F55" s="123">
        <v>0</v>
      </c>
      <c r="G55" s="123">
        <v>11</v>
      </c>
      <c r="H55" s="67">
        <f t="shared" si="15"/>
        <v>162</v>
      </c>
      <c r="I55" s="125">
        <v>101</v>
      </c>
      <c r="J55" s="123">
        <v>3</v>
      </c>
      <c r="K55" s="123">
        <v>8</v>
      </c>
      <c r="L55" s="67">
        <f t="shared" si="16"/>
        <v>112</v>
      </c>
      <c r="M55" s="125">
        <v>945</v>
      </c>
      <c r="N55" s="123">
        <v>304</v>
      </c>
      <c r="O55" s="123">
        <v>1</v>
      </c>
      <c r="P55" s="67">
        <f t="shared" si="17"/>
        <v>1250</v>
      </c>
    </row>
    <row r="56" spans="2:16" ht="12" customHeight="1" thickBot="1" x14ac:dyDescent="0.25">
      <c r="B56" s="224"/>
      <c r="C56" s="40" t="s">
        <v>57</v>
      </c>
      <c r="D56" s="44" t="s">
        <v>13</v>
      </c>
      <c r="E56" s="125">
        <v>142</v>
      </c>
      <c r="F56" s="123">
        <v>0</v>
      </c>
      <c r="G56" s="123">
        <v>15</v>
      </c>
      <c r="H56" s="67">
        <f t="shared" si="15"/>
        <v>157</v>
      </c>
      <c r="I56" s="125">
        <v>141</v>
      </c>
      <c r="J56" s="123">
        <v>3</v>
      </c>
      <c r="K56" s="123">
        <v>8</v>
      </c>
      <c r="L56" s="67">
        <f t="shared" si="16"/>
        <v>152</v>
      </c>
      <c r="M56" s="125">
        <v>97</v>
      </c>
      <c r="N56" s="123">
        <v>9</v>
      </c>
      <c r="O56" s="123">
        <v>6</v>
      </c>
      <c r="P56" s="67">
        <f t="shared" si="17"/>
        <v>112</v>
      </c>
    </row>
    <row r="57" spans="2:16" ht="12" customHeight="1" x14ac:dyDescent="0.2">
      <c r="D57" s="62" t="s">
        <v>122</v>
      </c>
      <c r="E57" s="1">
        <f>SUM(E49:E56)</f>
        <v>715</v>
      </c>
      <c r="F57" s="1">
        <f t="shared" ref="F57:P57" si="18">SUM(F49:F56)</f>
        <v>0</v>
      </c>
      <c r="G57" s="1">
        <f t="shared" si="18"/>
        <v>61</v>
      </c>
      <c r="H57" s="1">
        <f t="shared" si="18"/>
        <v>776</v>
      </c>
      <c r="I57" s="1">
        <f t="shared" si="18"/>
        <v>564</v>
      </c>
      <c r="J57" s="1">
        <f t="shared" si="18"/>
        <v>14</v>
      </c>
      <c r="K57" s="1">
        <f t="shared" si="18"/>
        <v>46</v>
      </c>
      <c r="L57" s="1">
        <f t="shared" si="18"/>
        <v>624</v>
      </c>
      <c r="M57" s="1">
        <f t="shared" si="18"/>
        <v>1886</v>
      </c>
      <c r="N57" s="1">
        <f t="shared" si="18"/>
        <v>440</v>
      </c>
      <c r="O57" s="1">
        <f t="shared" si="18"/>
        <v>13</v>
      </c>
      <c r="P57" s="1">
        <f t="shared" si="18"/>
        <v>2339</v>
      </c>
    </row>
    <row r="58" spans="2:16" ht="12" customHeight="1" x14ac:dyDescent="0.2">
      <c r="D58" s="62" t="s">
        <v>125</v>
      </c>
      <c r="E58" s="8">
        <f>+E57/8</f>
        <v>89.375</v>
      </c>
      <c r="F58" s="8">
        <f t="shared" ref="F58:P58" si="19">+F57/8</f>
        <v>0</v>
      </c>
      <c r="G58" s="8">
        <f t="shared" si="19"/>
        <v>7.625</v>
      </c>
      <c r="H58" s="8">
        <f t="shared" si="19"/>
        <v>97</v>
      </c>
      <c r="I58" s="8">
        <f t="shared" si="19"/>
        <v>70.5</v>
      </c>
      <c r="J58" s="8">
        <f t="shared" si="19"/>
        <v>1.75</v>
      </c>
      <c r="K58" s="8">
        <f t="shared" si="19"/>
        <v>5.75</v>
      </c>
      <c r="L58" s="8">
        <f t="shared" si="19"/>
        <v>78</v>
      </c>
      <c r="M58" s="8">
        <f t="shared" si="19"/>
        <v>235.75</v>
      </c>
      <c r="N58" s="8">
        <f t="shared" si="19"/>
        <v>55</v>
      </c>
      <c r="O58" s="8">
        <f t="shared" si="19"/>
        <v>1.625</v>
      </c>
      <c r="P58" s="8">
        <f t="shared" si="19"/>
        <v>292.375</v>
      </c>
    </row>
    <row r="59" spans="2:16" ht="12" customHeight="1" thickBot="1" x14ac:dyDescent="0.25">
      <c r="D59" s="63" t="s">
        <v>123</v>
      </c>
      <c r="F59" s="8">
        <f>SUM(E58:F58)</f>
        <v>89.375</v>
      </c>
      <c r="G59" s="8">
        <f>SUM(E58:G58)</f>
        <v>97</v>
      </c>
      <c r="J59" s="8">
        <f>SUM(I58:J58)</f>
        <v>72.25</v>
      </c>
      <c r="K59" s="8">
        <f>SUM(I58:K58)</f>
        <v>78</v>
      </c>
      <c r="N59" s="8">
        <f>SUM(M58:N58)</f>
        <v>290.75</v>
      </c>
      <c r="O59" s="8">
        <f>SUM(M58:O58)</f>
        <v>292.375</v>
      </c>
    </row>
    <row r="60" spans="2:16" ht="12" customHeight="1" thickBot="1" x14ac:dyDescent="0.25">
      <c r="E60" s="9"/>
      <c r="F60" s="55" t="s">
        <v>127</v>
      </c>
      <c r="G60" s="13">
        <f>+G58/G59</f>
        <v>7.8608247422680411E-2</v>
      </c>
      <c r="H60" s="9"/>
      <c r="I60" s="12" t="s">
        <v>132</v>
      </c>
      <c r="J60" s="13">
        <f>+K59/G59</f>
        <v>0.80412371134020622</v>
      </c>
      <c r="K60" s="9"/>
      <c r="L60" s="9"/>
      <c r="M60" s="9"/>
      <c r="N60" s="39"/>
      <c r="O60" s="39"/>
    </row>
    <row r="61" spans="2:16" ht="12" customHeight="1" x14ac:dyDescent="0.2">
      <c r="L61" s="9"/>
      <c r="M61" s="9"/>
      <c r="N61" s="39"/>
      <c r="O61" s="39"/>
    </row>
    <row r="62" spans="2:16" ht="12" customHeight="1" x14ac:dyDescent="0.2">
      <c r="C62" s="27" t="s">
        <v>129</v>
      </c>
      <c r="D62" s="168" t="s">
        <v>176</v>
      </c>
      <c r="E62" s="168"/>
      <c r="F62" s="168"/>
      <c r="G62" s="168"/>
      <c r="H62" s="168"/>
      <c r="I62" s="168"/>
      <c r="J62" s="168"/>
      <c r="K62" s="168"/>
      <c r="L62" s="168"/>
      <c r="M62" s="168"/>
      <c r="N62" s="39"/>
      <c r="O62" s="39"/>
      <c r="P62" s="11"/>
    </row>
    <row r="63" spans="2:16" ht="12" customHeight="1" x14ac:dyDescent="0.2">
      <c r="C63" s="28" t="s">
        <v>130</v>
      </c>
      <c r="D63" s="168" t="s">
        <v>175</v>
      </c>
      <c r="E63" s="168"/>
      <c r="F63" s="168"/>
      <c r="G63" s="168"/>
      <c r="H63" s="168"/>
      <c r="I63" s="168"/>
      <c r="J63" s="168"/>
      <c r="K63" s="168"/>
      <c r="L63" s="168"/>
      <c r="M63" s="168"/>
      <c r="N63" s="39"/>
      <c r="O63" s="39"/>
    </row>
    <row r="64" spans="2:16" ht="12" customHeight="1" x14ac:dyDescent="0.2">
      <c r="C64" s="28" t="s">
        <v>131</v>
      </c>
      <c r="D64" s="168" t="s">
        <v>177</v>
      </c>
      <c r="E64" s="168"/>
      <c r="F64" s="168"/>
      <c r="G64" s="168"/>
      <c r="H64" s="168"/>
      <c r="I64" s="168"/>
      <c r="J64" s="168"/>
      <c r="K64" s="168"/>
      <c r="L64" s="168"/>
      <c r="M64" s="168"/>
      <c r="N64" s="39"/>
      <c r="O64" s="39"/>
    </row>
    <row r="65" spans="2:16" ht="12" customHeight="1" x14ac:dyDescent="0.2">
      <c r="C65" s="28"/>
      <c r="D65" s="76"/>
      <c r="E65" s="76"/>
      <c r="F65" s="76"/>
      <c r="G65" s="76"/>
      <c r="H65" s="76"/>
      <c r="I65" s="76"/>
      <c r="J65" s="76"/>
      <c r="K65" s="76"/>
      <c r="L65" s="76"/>
      <c r="M65" s="76"/>
      <c r="N65" s="39"/>
      <c r="O65" s="39"/>
    </row>
    <row r="66" spans="2:16" ht="12" customHeight="1" x14ac:dyDescent="0.2">
      <c r="C66" s="28"/>
      <c r="D66" s="76"/>
      <c r="E66" s="76"/>
      <c r="F66" s="76"/>
      <c r="G66" s="76"/>
      <c r="H66" s="76"/>
      <c r="I66" s="76"/>
      <c r="J66" s="76"/>
      <c r="K66" s="76"/>
      <c r="L66" s="76"/>
      <c r="M66" s="76"/>
      <c r="N66" s="39"/>
      <c r="O66" s="39"/>
    </row>
    <row r="67" spans="2:16" ht="12" customHeight="1" x14ac:dyDescent="0.2">
      <c r="I67" s="169">
        <v>2019</v>
      </c>
      <c r="J67" s="169"/>
      <c r="K67" s="169"/>
    </row>
    <row r="68" spans="2:16" ht="12" customHeight="1" thickBot="1" x14ac:dyDescent="0.25"/>
    <row r="69" spans="2:16" ht="12" customHeight="1" thickBot="1" x14ac:dyDescent="0.25">
      <c r="B69" s="166" t="s">
        <v>28</v>
      </c>
      <c r="C69" s="222" t="s">
        <v>183</v>
      </c>
      <c r="D69" s="170" t="s">
        <v>0</v>
      </c>
      <c r="E69" s="173" t="s">
        <v>1</v>
      </c>
      <c r="F69" s="174"/>
      <c r="G69" s="175"/>
      <c r="I69" s="173" t="s">
        <v>2</v>
      </c>
      <c r="J69" s="174"/>
      <c r="K69" s="175"/>
      <c r="M69" s="173" t="s">
        <v>3</v>
      </c>
      <c r="N69" s="174"/>
      <c r="O69" s="175"/>
    </row>
    <row r="70" spans="2:16" ht="12" customHeight="1" x14ac:dyDescent="0.2">
      <c r="B70" s="178"/>
      <c r="C70" s="223"/>
      <c r="D70" s="171"/>
      <c r="E70" s="176" t="s">
        <v>4</v>
      </c>
      <c r="F70" s="164" t="s">
        <v>5</v>
      </c>
      <c r="G70" s="164" t="s">
        <v>6</v>
      </c>
      <c r="I70" s="176" t="s">
        <v>4</v>
      </c>
      <c r="J70" s="164" t="s">
        <v>5</v>
      </c>
      <c r="K70" s="164" t="s">
        <v>6</v>
      </c>
      <c r="M70" s="176" t="s">
        <v>4</v>
      </c>
      <c r="N70" s="164" t="s">
        <v>5</v>
      </c>
      <c r="O70" s="164" t="s">
        <v>6</v>
      </c>
    </row>
    <row r="71" spans="2:16" ht="12" customHeight="1" thickBot="1" x14ac:dyDescent="0.25">
      <c r="B71" s="191"/>
      <c r="C71" s="224"/>
      <c r="D71" s="172"/>
      <c r="E71" s="225"/>
      <c r="F71" s="201"/>
      <c r="G71" s="201"/>
      <c r="I71" s="225"/>
      <c r="J71" s="201"/>
      <c r="K71" s="201"/>
      <c r="M71" s="225"/>
      <c r="N71" s="201"/>
      <c r="O71" s="201"/>
    </row>
    <row r="72" spans="2:16" ht="12" customHeight="1" thickBot="1" x14ac:dyDescent="0.25">
      <c r="B72" s="222" t="s">
        <v>29</v>
      </c>
      <c r="C72" s="56" t="s">
        <v>58</v>
      </c>
      <c r="D72" s="65" t="s">
        <v>30</v>
      </c>
      <c r="E72" s="129">
        <v>48</v>
      </c>
      <c r="F72" s="127">
        <v>0</v>
      </c>
      <c r="G72" s="127">
        <v>11</v>
      </c>
      <c r="H72" s="67">
        <f t="shared" ref="H72:H88" si="20">SUM(E72:G72)</f>
        <v>59</v>
      </c>
      <c r="I72" s="131">
        <v>47</v>
      </c>
      <c r="J72" s="127">
        <v>4</v>
      </c>
      <c r="K72" s="127">
        <v>12</v>
      </c>
      <c r="L72" s="67">
        <f t="shared" ref="L72:L88" si="21">SUM(I72:K72)</f>
        <v>63</v>
      </c>
      <c r="M72" s="131">
        <v>189</v>
      </c>
      <c r="N72" s="127">
        <v>211</v>
      </c>
      <c r="O72" s="127">
        <v>2</v>
      </c>
      <c r="P72" s="67">
        <f>SUM(M72:O72)</f>
        <v>402</v>
      </c>
    </row>
    <row r="73" spans="2:16" ht="12" customHeight="1" thickBot="1" x14ac:dyDescent="0.25">
      <c r="B73" s="223"/>
      <c r="C73" s="166" t="s">
        <v>59</v>
      </c>
      <c r="D73" s="66" t="s">
        <v>30</v>
      </c>
      <c r="E73" s="125">
        <v>66</v>
      </c>
      <c r="F73" s="123">
        <v>0</v>
      </c>
      <c r="G73" s="123">
        <v>13</v>
      </c>
      <c r="H73" s="67">
        <f t="shared" si="20"/>
        <v>79</v>
      </c>
      <c r="I73" s="125">
        <v>56</v>
      </c>
      <c r="J73" s="123">
        <v>1</v>
      </c>
      <c r="K73" s="123">
        <v>13</v>
      </c>
      <c r="L73" s="67">
        <f t="shared" si="21"/>
        <v>70</v>
      </c>
      <c r="M73" s="125">
        <v>94</v>
      </c>
      <c r="N73" s="123">
        <v>25</v>
      </c>
      <c r="O73" s="123">
        <v>2</v>
      </c>
      <c r="P73" s="67">
        <f t="shared" ref="P73:P88" si="22">SUM(M73:O73)</f>
        <v>121</v>
      </c>
    </row>
    <row r="74" spans="2:16" ht="12" customHeight="1" thickBot="1" x14ac:dyDescent="0.25">
      <c r="B74" s="223"/>
      <c r="C74" s="191"/>
      <c r="D74" s="66" t="s">
        <v>25</v>
      </c>
      <c r="E74" s="125">
        <v>57</v>
      </c>
      <c r="F74" s="123">
        <v>0</v>
      </c>
      <c r="G74" s="123">
        <v>12</v>
      </c>
      <c r="H74" s="67">
        <f t="shared" si="20"/>
        <v>69</v>
      </c>
      <c r="I74" s="125">
        <v>58</v>
      </c>
      <c r="J74" s="123">
        <v>0</v>
      </c>
      <c r="K74" s="123">
        <v>10</v>
      </c>
      <c r="L74" s="67">
        <f t="shared" si="21"/>
        <v>68</v>
      </c>
      <c r="M74" s="125">
        <v>113</v>
      </c>
      <c r="N74" s="123">
        <v>5</v>
      </c>
      <c r="O74" s="123">
        <v>3</v>
      </c>
      <c r="P74" s="67">
        <f t="shared" si="22"/>
        <v>121</v>
      </c>
    </row>
    <row r="75" spans="2:16" ht="12" customHeight="1" thickBot="1" x14ac:dyDescent="0.25">
      <c r="B75" s="223"/>
      <c r="C75" s="59" t="s">
        <v>60</v>
      </c>
      <c r="D75" s="66" t="s">
        <v>30</v>
      </c>
      <c r="E75" s="125">
        <v>60</v>
      </c>
      <c r="F75" s="123">
        <v>0</v>
      </c>
      <c r="G75" s="123">
        <v>12</v>
      </c>
      <c r="H75" s="67">
        <f t="shared" si="20"/>
        <v>72</v>
      </c>
      <c r="I75" s="132">
        <v>54</v>
      </c>
      <c r="J75" s="123">
        <v>0</v>
      </c>
      <c r="K75" s="123">
        <v>11</v>
      </c>
      <c r="L75" s="67">
        <f t="shared" si="21"/>
        <v>65</v>
      </c>
      <c r="M75" s="132">
        <v>31</v>
      </c>
      <c r="N75" s="123">
        <v>1</v>
      </c>
      <c r="O75" s="123">
        <v>0</v>
      </c>
      <c r="P75" s="67">
        <f t="shared" si="22"/>
        <v>32</v>
      </c>
    </row>
    <row r="76" spans="2:16" ht="12" customHeight="1" thickBot="1" x14ac:dyDescent="0.25">
      <c r="B76" s="223"/>
      <c r="C76" s="197" t="s">
        <v>61</v>
      </c>
      <c r="D76" s="66" t="s">
        <v>30</v>
      </c>
      <c r="E76" s="125">
        <v>64</v>
      </c>
      <c r="F76" s="123">
        <v>0</v>
      </c>
      <c r="G76" s="123">
        <v>12</v>
      </c>
      <c r="H76" s="67">
        <f t="shared" si="20"/>
        <v>76</v>
      </c>
      <c r="I76" s="125">
        <v>46</v>
      </c>
      <c r="J76" s="123">
        <v>0</v>
      </c>
      <c r="K76" s="123">
        <v>8</v>
      </c>
      <c r="L76" s="67">
        <f t="shared" si="21"/>
        <v>54</v>
      </c>
      <c r="M76" s="125">
        <v>123</v>
      </c>
      <c r="N76" s="123">
        <v>124</v>
      </c>
      <c r="O76" s="123">
        <v>1</v>
      </c>
      <c r="P76" s="67">
        <f t="shared" si="22"/>
        <v>248</v>
      </c>
    </row>
    <row r="77" spans="2:16" ht="12" customHeight="1" thickBot="1" x14ac:dyDescent="0.25">
      <c r="B77" s="223"/>
      <c r="C77" s="194"/>
      <c r="D77" s="66" t="s">
        <v>25</v>
      </c>
      <c r="E77" s="125">
        <v>85</v>
      </c>
      <c r="F77" s="123">
        <v>1</v>
      </c>
      <c r="G77" s="123">
        <v>12</v>
      </c>
      <c r="H77" s="67">
        <f t="shared" si="20"/>
        <v>98</v>
      </c>
      <c r="I77" s="125">
        <v>81</v>
      </c>
      <c r="J77" s="123">
        <v>22</v>
      </c>
      <c r="K77" s="123">
        <v>9</v>
      </c>
      <c r="L77" s="67">
        <f t="shared" si="21"/>
        <v>112</v>
      </c>
      <c r="M77" s="125">
        <v>276</v>
      </c>
      <c r="N77" s="123">
        <v>62</v>
      </c>
      <c r="O77" s="123">
        <v>3</v>
      </c>
      <c r="P77" s="67">
        <f t="shared" si="22"/>
        <v>341</v>
      </c>
    </row>
    <row r="78" spans="2:16" ht="12" customHeight="1" thickBot="1" x14ac:dyDescent="0.25">
      <c r="B78" s="223"/>
      <c r="C78" s="59" t="s">
        <v>62</v>
      </c>
      <c r="D78" s="66" t="s">
        <v>30</v>
      </c>
      <c r="E78" s="125">
        <v>51</v>
      </c>
      <c r="F78" s="123">
        <v>0</v>
      </c>
      <c r="G78" s="123">
        <v>0</v>
      </c>
      <c r="H78" s="67">
        <f t="shared" si="20"/>
        <v>51</v>
      </c>
      <c r="I78" s="132">
        <v>50</v>
      </c>
      <c r="J78" s="123">
        <v>0</v>
      </c>
      <c r="K78" s="123">
        <v>1</v>
      </c>
      <c r="L78" s="67">
        <f t="shared" si="21"/>
        <v>51</v>
      </c>
      <c r="M78" s="132">
        <v>34</v>
      </c>
      <c r="N78" s="123">
        <v>5</v>
      </c>
      <c r="O78" s="123">
        <v>0</v>
      </c>
      <c r="P78" s="67">
        <f t="shared" si="22"/>
        <v>39</v>
      </c>
    </row>
    <row r="79" spans="2:16" ht="12" customHeight="1" thickBot="1" x14ac:dyDescent="0.25">
      <c r="B79" s="223"/>
      <c r="C79" s="59" t="s">
        <v>63</v>
      </c>
      <c r="D79" s="66" t="s">
        <v>30</v>
      </c>
      <c r="E79" s="125">
        <v>36</v>
      </c>
      <c r="F79" s="123">
        <v>0</v>
      </c>
      <c r="G79" s="123">
        <v>20</v>
      </c>
      <c r="H79" s="67">
        <f t="shared" si="20"/>
        <v>56</v>
      </c>
      <c r="I79" s="132">
        <v>44</v>
      </c>
      <c r="J79" s="123">
        <v>1</v>
      </c>
      <c r="K79" s="123">
        <v>19</v>
      </c>
      <c r="L79" s="67">
        <f t="shared" si="21"/>
        <v>64</v>
      </c>
      <c r="M79" s="132">
        <v>42</v>
      </c>
      <c r="N79" s="123">
        <v>6</v>
      </c>
      <c r="O79" s="123">
        <v>1</v>
      </c>
      <c r="P79" s="67">
        <f t="shared" si="22"/>
        <v>49</v>
      </c>
    </row>
    <row r="80" spans="2:16" ht="12" customHeight="1" thickBot="1" x14ac:dyDescent="0.25">
      <c r="B80" s="223"/>
      <c r="C80" s="40" t="s">
        <v>64</v>
      </c>
      <c r="D80" s="66" t="s">
        <v>30</v>
      </c>
      <c r="E80" s="125">
        <v>46</v>
      </c>
      <c r="F80" s="123">
        <v>0</v>
      </c>
      <c r="G80" s="123">
        <v>3</v>
      </c>
      <c r="H80" s="67">
        <f t="shared" si="20"/>
        <v>49</v>
      </c>
      <c r="I80" s="132">
        <v>58</v>
      </c>
      <c r="J80" s="123">
        <v>0</v>
      </c>
      <c r="K80" s="123">
        <v>2</v>
      </c>
      <c r="L80" s="67">
        <f t="shared" si="21"/>
        <v>60</v>
      </c>
      <c r="M80" s="132">
        <v>41</v>
      </c>
      <c r="N80" s="123">
        <v>0</v>
      </c>
      <c r="O80" s="123">
        <v>1</v>
      </c>
      <c r="P80" s="67">
        <f t="shared" si="22"/>
        <v>42</v>
      </c>
    </row>
    <row r="81" spans="2:16" ht="12" customHeight="1" thickBot="1" x14ac:dyDescent="0.25">
      <c r="B81" s="223"/>
      <c r="C81" s="197" t="s">
        <v>65</v>
      </c>
      <c r="D81" s="66" t="s">
        <v>30</v>
      </c>
      <c r="E81" s="125">
        <v>50</v>
      </c>
      <c r="F81" s="123">
        <v>3</v>
      </c>
      <c r="G81" s="123">
        <v>8</v>
      </c>
      <c r="H81" s="67">
        <f t="shared" si="20"/>
        <v>61</v>
      </c>
      <c r="I81" s="125">
        <v>39</v>
      </c>
      <c r="J81" s="123">
        <v>1</v>
      </c>
      <c r="K81" s="123">
        <v>5</v>
      </c>
      <c r="L81" s="67">
        <f t="shared" si="21"/>
        <v>45</v>
      </c>
      <c r="M81" s="125">
        <v>125</v>
      </c>
      <c r="N81" s="123">
        <v>36</v>
      </c>
      <c r="O81" s="123">
        <v>4</v>
      </c>
      <c r="P81" s="67">
        <f t="shared" si="22"/>
        <v>165</v>
      </c>
    </row>
    <row r="82" spans="2:16" ht="12" customHeight="1" thickBot="1" x14ac:dyDescent="0.25">
      <c r="B82" s="223"/>
      <c r="C82" s="194"/>
      <c r="D82" s="66" t="s">
        <v>25</v>
      </c>
      <c r="E82" s="125">
        <v>58</v>
      </c>
      <c r="F82" s="123">
        <v>0</v>
      </c>
      <c r="G82" s="123">
        <v>9</v>
      </c>
      <c r="H82" s="67">
        <f t="shared" si="20"/>
        <v>67</v>
      </c>
      <c r="I82" s="125">
        <v>54</v>
      </c>
      <c r="J82" s="123">
        <v>0</v>
      </c>
      <c r="K82" s="123">
        <v>5</v>
      </c>
      <c r="L82" s="67">
        <f t="shared" si="21"/>
        <v>59</v>
      </c>
      <c r="M82" s="125">
        <v>88</v>
      </c>
      <c r="N82" s="123">
        <v>6</v>
      </c>
      <c r="O82" s="123">
        <v>2</v>
      </c>
      <c r="P82" s="67">
        <f t="shared" si="22"/>
        <v>96</v>
      </c>
    </row>
    <row r="83" spans="2:16" ht="12" customHeight="1" thickBot="1" x14ac:dyDescent="0.25">
      <c r="B83" s="223"/>
      <c r="C83" s="59" t="s">
        <v>66</v>
      </c>
      <c r="D83" s="66" t="s">
        <v>30</v>
      </c>
      <c r="E83" s="125">
        <v>64</v>
      </c>
      <c r="F83" s="123">
        <v>0</v>
      </c>
      <c r="G83" s="123">
        <v>16</v>
      </c>
      <c r="H83" s="67">
        <f t="shared" si="20"/>
        <v>80</v>
      </c>
      <c r="I83" s="132">
        <v>58</v>
      </c>
      <c r="J83" s="123">
        <v>3</v>
      </c>
      <c r="K83" s="123">
        <v>12</v>
      </c>
      <c r="L83" s="67">
        <f t="shared" si="21"/>
        <v>73</v>
      </c>
      <c r="M83" s="132">
        <v>262</v>
      </c>
      <c r="N83" s="123">
        <v>10</v>
      </c>
      <c r="O83" s="123">
        <v>5</v>
      </c>
      <c r="P83" s="67">
        <f t="shared" si="22"/>
        <v>277</v>
      </c>
    </row>
    <row r="84" spans="2:16" ht="12" customHeight="1" thickBot="1" x14ac:dyDescent="0.25">
      <c r="B84" s="223"/>
      <c r="C84" s="40" t="s">
        <v>67</v>
      </c>
      <c r="D84" s="66" t="s">
        <v>30</v>
      </c>
      <c r="E84" s="125">
        <v>42</v>
      </c>
      <c r="F84" s="123">
        <v>0</v>
      </c>
      <c r="G84" s="123">
        <v>2</v>
      </c>
      <c r="H84" s="67">
        <f t="shared" si="20"/>
        <v>44</v>
      </c>
      <c r="I84" s="132">
        <v>8</v>
      </c>
      <c r="J84" s="123">
        <v>0</v>
      </c>
      <c r="K84" s="123">
        <v>2</v>
      </c>
      <c r="L84" s="67">
        <f t="shared" si="21"/>
        <v>10</v>
      </c>
      <c r="M84" s="132">
        <v>145</v>
      </c>
      <c r="N84" s="123">
        <v>6</v>
      </c>
      <c r="O84" s="123">
        <v>0</v>
      </c>
      <c r="P84" s="67">
        <f t="shared" si="22"/>
        <v>151</v>
      </c>
    </row>
    <row r="85" spans="2:16" ht="12" customHeight="1" thickBot="1" x14ac:dyDescent="0.25">
      <c r="B85" s="223"/>
      <c r="C85" s="40" t="s">
        <v>68</v>
      </c>
      <c r="D85" s="66" t="s">
        <v>30</v>
      </c>
      <c r="E85" s="125">
        <v>58</v>
      </c>
      <c r="F85" s="123">
        <v>0</v>
      </c>
      <c r="G85" s="123">
        <v>8</v>
      </c>
      <c r="H85" s="67">
        <f t="shared" si="20"/>
        <v>66</v>
      </c>
      <c r="I85" s="132">
        <v>60</v>
      </c>
      <c r="J85" s="123">
        <v>1</v>
      </c>
      <c r="K85" s="123">
        <v>6</v>
      </c>
      <c r="L85" s="67">
        <f t="shared" si="21"/>
        <v>67</v>
      </c>
      <c r="M85" s="132">
        <v>99</v>
      </c>
      <c r="N85" s="123">
        <v>10</v>
      </c>
      <c r="O85" s="123">
        <v>3</v>
      </c>
      <c r="P85" s="67">
        <f t="shared" si="22"/>
        <v>112</v>
      </c>
    </row>
    <row r="86" spans="2:16" ht="12" customHeight="1" thickBot="1" x14ac:dyDescent="0.25">
      <c r="B86" s="223"/>
      <c r="C86" s="40" t="s">
        <v>69</v>
      </c>
      <c r="D86" s="66" t="s">
        <v>30</v>
      </c>
      <c r="E86" s="125">
        <v>47</v>
      </c>
      <c r="F86" s="123">
        <v>0</v>
      </c>
      <c r="G86" s="123">
        <v>14</v>
      </c>
      <c r="H86" s="67">
        <f t="shared" si="20"/>
        <v>61</v>
      </c>
      <c r="I86" s="132">
        <v>49</v>
      </c>
      <c r="J86" s="123">
        <v>1</v>
      </c>
      <c r="K86" s="123">
        <v>12</v>
      </c>
      <c r="L86" s="67">
        <f t="shared" si="21"/>
        <v>62</v>
      </c>
      <c r="M86" s="132">
        <v>59</v>
      </c>
      <c r="N86" s="123">
        <v>4</v>
      </c>
      <c r="O86" s="123">
        <v>3</v>
      </c>
      <c r="P86" s="67">
        <f t="shared" si="22"/>
        <v>66</v>
      </c>
    </row>
    <row r="87" spans="2:16" ht="12" customHeight="1" thickBot="1" x14ac:dyDescent="0.25">
      <c r="B87" s="223"/>
      <c r="C87" s="40" t="s">
        <v>70</v>
      </c>
      <c r="D87" s="66" t="s">
        <v>30</v>
      </c>
      <c r="E87" s="125">
        <v>63</v>
      </c>
      <c r="F87" s="123">
        <v>0</v>
      </c>
      <c r="G87" s="123">
        <v>21</v>
      </c>
      <c r="H87" s="67">
        <f t="shared" si="20"/>
        <v>84</v>
      </c>
      <c r="I87" s="132">
        <v>49</v>
      </c>
      <c r="J87" s="123">
        <v>6</v>
      </c>
      <c r="K87" s="123">
        <v>13</v>
      </c>
      <c r="L87" s="67">
        <f t="shared" si="21"/>
        <v>68</v>
      </c>
      <c r="M87" s="132">
        <v>32</v>
      </c>
      <c r="N87" s="123">
        <v>12</v>
      </c>
      <c r="O87" s="123">
        <v>3</v>
      </c>
      <c r="P87" s="67">
        <f t="shared" si="22"/>
        <v>47</v>
      </c>
    </row>
    <row r="88" spans="2:16" ht="12" customHeight="1" thickBot="1" x14ac:dyDescent="0.25">
      <c r="B88" s="224"/>
      <c r="C88" s="59" t="s">
        <v>71</v>
      </c>
      <c r="D88" s="66" t="s">
        <v>30</v>
      </c>
      <c r="E88" s="125">
        <v>47</v>
      </c>
      <c r="F88" s="123">
        <v>0</v>
      </c>
      <c r="G88" s="123">
        <v>0</v>
      </c>
      <c r="H88" s="67">
        <f t="shared" si="20"/>
        <v>47</v>
      </c>
      <c r="I88" s="132">
        <v>53</v>
      </c>
      <c r="J88" s="123">
        <v>5</v>
      </c>
      <c r="K88" s="123">
        <v>0</v>
      </c>
      <c r="L88" s="67">
        <f t="shared" si="21"/>
        <v>58</v>
      </c>
      <c r="M88" s="125">
        <v>104</v>
      </c>
      <c r="N88" s="123">
        <v>50</v>
      </c>
      <c r="O88" s="123">
        <v>0</v>
      </c>
      <c r="P88" s="67">
        <f t="shared" si="22"/>
        <v>154</v>
      </c>
    </row>
    <row r="89" spans="2:16" ht="12" customHeight="1" x14ac:dyDescent="0.2">
      <c r="D89" s="62" t="s">
        <v>122</v>
      </c>
      <c r="E89" s="1">
        <f>SUM(E72:E88)</f>
        <v>942</v>
      </c>
      <c r="F89" s="1">
        <f t="shared" ref="F89:P89" si="23">SUM(F72:F88)</f>
        <v>4</v>
      </c>
      <c r="G89" s="1">
        <f t="shared" si="23"/>
        <v>173</v>
      </c>
      <c r="H89" s="1">
        <f t="shared" si="23"/>
        <v>1119</v>
      </c>
      <c r="I89" s="1">
        <f t="shared" si="23"/>
        <v>864</v>
      </c>
      <c r="J89" s="1">
        <f t="shared" si="23"/>
        <v>45</v>
      </c>
      <c r="K89" s="1">
        <f t="shared" si="23"/>
        <v>140</v>
      </c>
      <c r="L89" s="1">
        <f t="shared" si="23"/>
        <v>1049</v>
      </c>
      <c r="M89" s="1">
        <f t="shared" si="23"/>
        <v>1857</v>
      </c>
      <c r="N89" s="1">
        <f t="shared" si="23"/>
        <v>573</v>
      </c>
      <c r="O89" s="1">
        <f t="shared" si="23"/>
        <v>33</v>
      </c>
      <c r="P89" s="1">
        <f t="shared" si="23"/>
        <v>2463</v>
      </c>
    </row>
    <row r="90" spans="2:16" ht="12" customHeight="1" x14ac:dyDescent="0.2">
      <c r="D90" s="62" t="s">
        <v>125</v>
      </c>
      <c r="E90" s="8">
        <f>+E89/17</f>
        <v>55.411764705882355</v>
      </c>
      <c r="F90" s="8">
        <f t="shared" ref="F90:P90" si="24">+F89/17</f>
        <v>0.23529411764705882</v>
      </c>
      <c r="G90" s="8">
        <f t="shared" si="24"/>
        <v>10.176470588235293</v>
      </c>
      <c r="H90" s="8">
        <f t="shared" si="24"/>
        <v>65.82352941176471</v>
      </c>
      <c r="I90" s="8">
        <f t="shared" si="24"/>
        <v>50.823529411764703</v>
      </c>
      <c r="J90" s="8">
        <f t="shared" si="24"/>
        <v>2.6470588235294117</v>
      </c>
      <c r="K90" s="8">
        <f t="shared" si="24"/>
        <v>8.235294117647058</v>
      </c>
      <c r="L90" s="8">
        <f t="shared" si="24"/>
        <v>61.705882352941174</v>
      </c>
      <c r="M90" s="8">
        <f t="shared" si="24"/>
        <v>109.23529411764706</v>
      </c>
      <c r="N90" s="8">
        <f t="shared" si="24"/>
        <v>33.705882352941174</v>
      </c>
      <c r="O90" s="8">
        <f t="shared" si="24"/>
        <v>1.9411764705882353</v>
      </c>
      <c r="P90" s="8">
        <f t="shared" si="24"/>
        <v>144.88235294117646</v>
      </c>
    </row>
    <row r="91" spans="2:16" ht="12" customHeight="1" thickBot="1" x14ac:dyDescent="0.25">
      <c r="D91" s="63" t="s">
        <v>123</v>
      </c>
      <c r="F91" s="8">
        <f>SUM(E90:F90)</f>
        <v>55.647058823529413</v>
      </c>
      <c r="G91" s="8">
        <f>SUM(E90:G90)</f>
        <v>65.82352941176471</v>
      </c>
      <c r="J91" s="8">
        <f>SUM(I90:J90)</f>
        <v>53.470588235294116</v>
      </c>
      <c r="K91" s="8">
        <f>SUM(I90:K90)</f>
        <v>61.705882352941174</v>
      </c>
      <c r="N91" s="8">
        <f>SUM(M90:N90)</f>
        <v>142.94117647058823</v>
      </c>
      <c r="O91" s="8">
        <f>SUM(M90:O90)</f>
        <v>144.88235294117646</v>
      </c>
    </row>
    <row r="92" spans="2:16" ht="12" customHeight="1" thickBot="1" x14ac:dyDescent="0.25">
      <c r="E92" s="9"/>
      <c r="F92" s="55" t="s">
        <v>127</v>
      </c>
      <c r="G92" s="13">
        <f>+G90/G91</f>
        <v>0.15460232350312778</v>
      </c>
      <c r="H92" s="9"/>
      <c r="I92" s="12" t="s">
        <v>132</v>
      </c>
      <c r="J92" s="13">
        <f>+K91/G91</f>
        <v>0.93744414655942798</v>
      </c>
      <c r="K92" s="9"/>
      <c r="L92" s="9"/>
      <c r="M92" s="9"/>
      <c r="N92" s="39"/>
      <c r="O92" s="39"/>
    </row>
    <row r="94" spans="2:16" ht="12" customHeight="1" x14ac:dyDescent="0.2">
      <c r="C94" s="27" t="s">
        <v>129</v>
      </c>
      <c r="D94" s="168" t="s">
        <v>178</v>
      </c>
      <c r="E94" s="168"/>
      <c r="F94" s="168"/>
      <c r="G94" s="168"/>
      <c r="H94" s="168"/>
      <c r="I94" s="168"/>
      <c r="J94" s="168"/>
      <c r="K94" s="168"/>
      <c r="L94" s="168"/>
      <c r="M94" s="168"/>
      <c r="O94" s="11"/>
    </row>
    <row r="95" spans="2:16" ht="12" customHeight="1" x14ac:dyDescent="0.2">
      <c r="C95" s="28" t="s">
        <v>130</v>
      </c>
      <c r="D95" s="168" t="s">
        <v>179</v>
      </c>
      <c r="E95" s="168"/>
      <c r="F95" s="168"/>
      <c r="G95" s="168"/>
      <c r="H95" s="168"/>
      <c r="I95" s="168"/>
      <c r="J95" s="168"/>
      <c r="K95" s="168"/>
      <c r="L95" s="168"/>
      <c r="M95" s="168"/>
    </row>
    <row r="96" spans="2:16" ht="12" customHeight="1" x14ac:dyDescent="0.2">
      <c r="C96" s="28" t="s">
        <v>131</v>
      </c>
      <c r="D96" s="168" t="s">
        <v>180</v>
      </c>
      <c r="E96" s="168"/>
      <c r="F96" s="168"/>
      <c r="G96" s="168"/>
      <c r="H96" s="168"/>
      <c r="I96" s="168"/>
      <c r="J96" s="168"/>
      <c r="K96" s="168"/>
      <c r="L96" s="168"/>
      <c r="M96" s="168"/>
    </row>
    <row r="97" spans="2:13" ht="12" customHeight="1" x14ac:dyDescent="0.2">
      <c r="C97" s="28"/>
      <c r="D97" s="76"/>
      <c r="E97" s="76"/>
      <c r="F97" s="76"/>
      <c r="G97" s="76"/>
      <c r="H97" s="76"/>
      <c r="I97" s="76"/>
      <c r="J97" s="76"/>
      <c r="K97" s="76"/>
      <c r="L97" s="76"/>
      <c r="M97" s="76"/>
    </row>
    <row r="98" spans="2:13" ht="12" customHeight="1" thickBot="1" x14ac:dyDescent="0.25"/>
    <row r="99" spans="2:13" ht="12" customHeight="1" x14ac:dyDescent="0.2">
      <c r="C99" s="76"/>
      <c r="D99" s="166" t="s">
        <v>1</v>
      </c>
      <c r="E99" s="166" t="s">
        <v>2</v>
      </c>
      <c r="F99" s="166" t="s">
        <v>3</v>
      </c>
    </row>
    <row r="100" spans="2:13" ht="12" customHeight="1" thickBot="1" x14ac:dyDescent="0.25">
      <c r="B100" s="60"/>
      <c r="C100" s="76"/>
      <c r="D100" s="191"/>
      <c r="E100" s="191"/>
      <c r="F100" s="191"/>
    </row>
    <row r="101" spans="2:13" ht="23.25" customHeight="1" thickBot="1" x14ac:dyDescent="0.25">
      <c r="B101" s="220" t="s">
        <v>196</v>
      </c>
      <c r="C101" s="221"/>
      <c r="D101" s="90">
        <v>482</v>
      </c>
      <c r="E101" s="90">
        <v>308</v>
      </c>
      <c r="F101" s="90">
        <v>1296</v>
      </c>
    </row>
    <row r="102" spans="2:13" ht="30" customHeight="1" thickBot="1" x14ac:dyDescent="0.25">
      <c r="B102" s="220" t="s">
        <v>195</v>
      </c>
      <c r="C102" s="221"/>
      <c r="D102" s="31">
        <v>214</v>
      </c>
      <c r="E102" s="31">
        <v>188</v>
      </c>
      <c r="F102" s="31">
        <v>151</v>
      </c>
    </row>
    <row r="103" spans="2:13" ht="35.25" customHeight="1" thickBot="1" x14ac:dyDescent="0.25">
      <c r="B103" s="220" t="s">
        <v>186</v>
      </c>
      <c r="C103" s="221"/>
      <c r="D103" s="31">
        <v>199</v>
      </c>
      <c r="E103" s="31">
        <v>177</v>
      </c>
      <c r="F103" s="31">
        <v>151</v>
      </c>
    </row>
    <row r="104" spans="2:13" ht="12" customHeight="1" x14ac:dyDescent="0.2">
      <c r="D104" s="11">
        <f>+D101/D102</f>
        <v>2.2523364485981308</v>
      </c>
      <c r="E104" s="11">
        <f t="shared" ref="E104:F104" si="25">+E101/E102</f>
        <v>1.6382978723404256</v>
      </c>
      <c r="F104" s="11">
        <f t="shared" si="25"/>
        <v>8.5827814569536418</v>
      </c>
    </row>
    <row r="106" spans="2:13" ht="54" customHeight="1" x14ac:dyDescent="0.2">
      <c r="B106" s="27" t="s">
        <v>181</v>
      </c>
      <c r="C106" s="188" t="s">
        <v>197</v>
      </c>
      <c r="D106" s="188"/>
      <c r="E106" s="188"/>
      <c r="F106" s="188"/>
      <c r="G106" s="188"/>
      <c r="H106" s="188"/>
      <c r="I106" s="188"/>
      <c r="J106" s="188"/>
      <c r="K106" s="188"/>
      <c r="L106" s="188"/>
    </row>
    <row r="108" spans="2:13" ht="33" customHeight="1" x14ac:dyDescent="0.2"/>
    <row r="109" spans="2:13" ht="12" customHeight="1" x14ac:dyDescent="0.2">
      <c r="D109" s="1"/>
    </row>
    <row r="110" spans="2:13" ht="12" customHeight="1" x14ac:dyDescent="0.2">
      <c r="D110" s="1"/>
    </row>
    <row r="111" spans="2:13" ht="12" customHeight="1" x14ac:dyDescent="0.2">
      <c r="D111" s="1"/>
    </row>
    <row r="112" spans="2:13" ht="12" customHeight="1" x14ac:dyDescent="0.2">
      <c r="D112" s="1"/>
    </row>
    <row r="113" spans="4:4" ht="12" customHeight="1" x14ac:dyDescent="0.2">
      <c r="D113" s="1"/>
    </row>
    <row r="114" spans="4:4" ht="12" customHeight="1" x14ac:dyDescent="0.2">
      <c r="D114" s="1"/>
    </row>
    <row r="115" spans="4:4" ht="12" customHeight="1" x14ac:dyDescent="0.2">
      <c r="D115" s="1"/>
    </row>
    <row r="116" spans="4:4" ht="12" customHeight="1" x14ac:dyDescent="0.2">
      <c r="D116" s="1"/>
    </row>
    <row r="117" spans="4:4" ht="12" customHeight="1" x14ac:dyDescent="0.2">
      <c r="D117" s="1"/>
    </row>
    <row r="118" spans="4:4" ht="12" customHeight="1" x14ac:dyDescent="0.2">
      <c r="D118" s="1"/>
    </row>
    <row r="119" spans="4:4" ht="12" customHeight="1" x14ac:dyDescent="0.2">
      <c r="D119" s="1"/>
    </row>
    <row r="120" spans="4:4" ht="12" customHeight="1" x14ac:dyDescent="0.2">
      <c r="D120" s="1"/>
    </row>
    <row r="121" spans="4:4" ht="12" customHeight="1" x14ac:dyDescent="0.2">
      <c r="D121" s="1"/>
    </row>
    <row r="122" spans="4:4" ht="12" customHeight="1" x14ac:dyDescent="0.2">
      <c r="D122" s="1"/>
    </row>
    <row r="123" spans="4:4" ht="12" customHeight="1" x14ac:dyDescent="0.2">
      <c r="D123" s="1"/>
    </row>
    <row r="124" spans="4:4" ht="12" customHeight="1" x14ac:dyDescent="0.2">
      <c r="D124" s="1"/>
    </row>
    <row r="125" spans="4:4" ht="12" customHeight="1" x14ac:dyDescent="0.2">
      <c r="D125" s="1"/>
    </row>
    <row r="126" spans="4:4" ht="12" customHeight="1" x14ac:dyDescent="0.2">
      <c r="D126" s="1"/>
    </row>
    <row r="127" spans="4:4" ht="12" customHeight="1" x14ac:dyDescent="0.2">
      <c r="D127" s="1"/>
    </row>
  </sheetData>
  <mergeCells count="91">
    <mergeCell ref="M47:M48"/>
    <mergeCell ref="N47:N48"/>
    <mergeCell ref="O47:O48"/>
    <mergeCell ref="C9:C10"/>
    <mergeCell ref="D20:M20"/>
    <mergeCell ref="D21:M21"/>
    <mergeCell ref="D22:M22"/>
    <mergeCell ref="D39:M39"/>
    <mergeCell ref="M27:O27"/>
    <mergeCell ref="M28:M29"/>
    <mergeCell ref="N28:N29"/>
    <mergeCell ref="O28:O29"/>
    <mergeCell ref="I2:K2"/>
    <mergeCell ref="B7:B14"/>
    <mergeCell ref="I4:K4"/>
    <mergeCell ref="I5:I6"/>
    <mergeCell ref="J5:J6"/>
    <mergeCell ref="K5:K6"/>
    <mergeCell ref="E4:G4"/>
    <mergeCell ref="E5:E6"/>
    <mergeCell ref="F5:F6"/>
    <mergeCell ref="G5:G6"/>
    <mergeCell ref="C4:C6"/>
    <mergeCell ref="B4:B6"/>
    <mergeCell ref="D4:D6"/>
    <mergeCell ref="M4:O4"/>
    <mergeCell ref="M5:M6"/>
    <mergeCell ref="N5:N6"/>
    <mergeCell ref="O5:O6"/>
    <mergeCell ref="I25:K25"/>
    <mergeCell ref="B27:B29"/>
    <mergeCell ref="C27:C29"/>
    <mergeCell ref="D27:D29"/>
    <mergeCell ref="E27:G27"/>
    <mergeCell ref="I27:K27"/>
    <mergeCell ref="E28:E29"/>
    <mergeCell ref="F28:F29"/>
    <mergeCell ref="G28:G29"/>
    <mergeCell ref="I28:I29"/>
    <mergeCell ref="J28:J29"/>
    <mergeCell ref="K28:K29"/>
    <mergeCell ref="B30:B33"/>
    <mergeCell ref="I44:K44"/>
    <mergeCell ref="B46:B48"/>
    <mergeCell ref="C46:C48"/>
    <mergeCell ref="D46:D48"/>
    <mergeCell ref="E46:G46"/>
    <mergeCell ref="I46:K46"/>
    <mergeCell ref="E47:E48"/>
    <mergeCell ref="F47:F48"/>
    <mergeCell ref="G47:G48"/>
    <mergeCell ref="I47:I48"/>
    <mergeCell ref="J47:J48"/>
    <mergeCell ref="K47:K48"/>
    <mergeCell ref="D40:M40"/>
    <mergeCell ref="D41:M41"/>
    <mergeCell ref="M46:O46"/>
    <mergeCell ref="B49:B56"/>
    <mergeCell ref="I67:K67"/>
    <mergeCell ref="B69:B71"/>
    <mergeCell ref="C69:C71"/>
    <mergeCell ref="D69:D71"/>
    <mergeCell ref="E69:G69"/>
    <mergeCell ref="I69:K69"/>
    <mergeCell ref="D62:M62"/>
    <mergeCell ref="D63:M63"/>
    <mergeCell ref="D64:M64"/>
    <mergeCell ref="M69:O69"/>
    <mergeCell ref="E70:E71"/>
    <mergeCell ref="F70:F71"/>
    <mergeCell ref="G70:G71"/>
    <mergeCell ref="I70:I71"/>
    <mergeCell ref="J70:J71"/>
    <mergeCell ref="K70:K71"/>
    <mergeCell ref="M70:M71"/>
    <mergeCell ref="N70:N71"/>
    <mergeCell ref="O70:O71"/>
    <mergeCell ref="B102:C102"/>
    <mergeCell ref="B103:C103"/>
    <mergeCell ref="C106:L106"/>
    <mergeCell ref="B101:C101"/>
    <mergeCell ref="B72:B88"/>
    <mergeCell ref="D99:D100"/>
    <mergeCell ref="E99:E100"/>
    <mergeCell ref="F99:F100"/>
    <mergeCell ref="D94:M94"/>
    <mergeCell ref="D95:M95"/>
    <mergeCell ref="D96:M96"/>
    <mergeCell ref="C73:C74"/>
    <mergeCell ref="C76:C77"/>
    <mergeCell ref="C81:C8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24"/>
  <sheetViews>
    <sheetView tabSelected="1" zoomScale="90" zoomScaleNormal="90" workbookViewId="0">
      <selection activeCell="S23" sqref="S23"/>
    </sheetView>
  </sheetViews>
  <sheetFormatPr baseColWidth="10" defaultRowHeight="15" x14ac:dyDescent="0.25"/>
  <cols>
    <col min="1" max="1" width="5.140625" customWidth="1"/>
    <col min="2" max="2" width="23.5703125" customWidth="1"/>
  </cols>
  <sheetData>
    <row r="6" spans="2:5" ht="15.75" thickBot="1" x14ac:dyDescent="0.3"/>
    <row r="7" spans="2:5" s="230" customFormat="1" ht="38.25" customHeight="1" thickBot="1" x14ac:dyDescent="0.3">
      <c r="B7" s="226"/>
      <c r="C7" s="227">
        <v>2017</v>
      </c>
      <c r="D7" s="228" t="s">
        <v>300</v>
      </c>
      <c r="E7" s="229">
        <v>2018</v>
      </c>
    </row>
    <row r="8" spans="2:5" x14ac:dyDescent="0.25">
      <c r="B8" s="106" t="s">
        <v>234</v>
      </c>
      <c r="C8" s="111">
        <v>0.81</v>
      </c>
      <c r="D8" s="112"/>
      <c r="E8" s="113">
        <v>1.7</v>
      </c>
    </row>
    <row r="9" spans="2:5" x14ac:dyDescent="0.25">
      <c r="B9" s="107" t="s">
        <v>235</v>
      </c>
      <c r="C9" s="114">
        <v>0.77</v>
      </c>
      <c r="D9" s="110"/>
      <c r="E9" s="115">
        <v>1</v>
      </c>
    </row>
    <row r="10" spans="2:5" x14ac:dyDescent="0.25">
      <c r="B10" s="107" t="s">
        <v>236</v>
      </c>
      <c r="C10" s="114">
        <v>1.28</v>
      </c>
      <c r="D10" s="110"/>
      <c r="E10" s="115">
        <v>1.1399999999999999</v>
      </c>
    </row>
    <row r="11" spans="2:5" x14ac:dyDescent="0.25">
      <c r="B11" s="107" t="s">
        <v>237</v>
      </c>
      <c r="C11" s="114">
        <v>1.02</v>
      </c>
      <c r="D11" s="110"/>
      <c r="E11" s="115">
        <v>1.01</v>
      </c>
    </row>
    <row r="12" spans="2:5" x14ac:dyDescent="0.25">
      <c r="B12" s="107" t="s">
        <v>238</v>
      </c>
      <c r="C12" s="114">
        <v>1.25</v>
      </c>
      <c r="D12" s="110"/>
      <c r="E12" s="115">
        <v>1.36</v>
      </c>
    </row>
    <row r="13" spans="2:5" x14ac:dyDescent="0.25">
      <c r="B13" s="107" t="s">
        <v>239</v>
      </c>
      <c r="C13" s="114">
        <v>1.19</v>
      </c>
      <c r="D13" s="110"/>
      <c r="E13" s="115">
        <v>3.08</v>
      </c>
    </row>
    <row r="14" spans="2:5" x14ac:dyDescent="0.25">
      <c r="B14" s="107" t="s">
        <v>240</v>
      </c>
      <c r="C14" s="114">
        <v>0.66</v>
      </c>
      <c r="D14" s="110"/>
      <c r="E14" s="115">
        <v>0.99</v>
      </c>
    </row>
    <row r="15" spans="2:5" x14ac:dyDescent="0.25">
      <c r="B15" s="107" t="s">
        <v>241</v>
      </c>
      <c r="C15" s="114">
        <v>1</v>
      </c>
      <c r="D15" s="109">
        <v>1.21</v>
      </c>
      <c r="E15" s="115">
        <v>1.1599999999999999</v>
      </c>
    </row>
    <row r="16" spans="2:5" x14ac:dyDescent="0.25">
      <c r="B16" s="107" t="s">
        <v>242</v>
      </c>
      <c r="C16" s="116">
        <v>0.61</v>
      </c>
      <c r="D16" s="109">
        <v>0.93</v>
      </c>
      <c r="E16" s="115">
        <v>1.1599999999999999</v>
      </c>
    </row>
    <row r="17" spans="2:5" x14ac:dyDescent="0.25">
      <c r="B17" s="107" t="s">
        <v>243</v>
      </c>
      <c r="C17" s="116">
        <v>0.98</v>
      </c>
      <c r="D17" s="109">
        <v>1.61</v>
      </c>
      <c r="E17" s="115">
        <v>1.62</v>
      </c>
    </row>
    <row r="18" spans="2:5" x14ac:dyDescent="0.25">
      <c r="B18" s="107" t="s">
        <v>244</v>
      </c>
      <c r="C18" s="114">
        <v>0.88</v>
      </c>
      <c r="D18" s="110"/>
      <c r="E18" s="115">
        <v>1.27</v>
      </c>
    </row>
    <row r="19" spans="2:5" x14ac:dyDescent="0.25">
      <c r="B19" s="107" t="s">
        <v>245</v>
      </c>
      <c r="C19" s="114">
        <v>0.88</v>
      </c>
      <c r="D19" s="110"/>
      <c r="E19" s="115">
        <v>1.04</v>
      </c>
    </row>
    <row r="20" spans="2:5" x14ac:dyDescent="0.25">
      <c r="B20" s="107" t="s">
        <v>246</v>
      </c>
      <c r="C20" s="114">
        <v>0.75</v>
      </c>
      <c r="D20" s="109">
        <v>0.97</v>
      </c>
      <c r="E20" s="115">
        <v>1.17</v>
      </c>
    </row>
    <row r="21" spans="2:5" x14ac:dyDescent="0.25">
      <c r="B21" s="107" t="s">
        <v>247</v>
      </c>
      <c r="C21" s="114">
        <v>0.86</v>
      </c>
      <c r="D21" s="109">
        <v>0.86</v>
      </c>
      <c r="E21" s="115">
        <v>1.07</v>
      </c>
    </row>
    <row r="22" spans="2:5" x14ac:dyDescent="0.25">
      <c r="B22" s="107" t="s">
        <v>248</v>
      </c>
      <c r="C22" s="117">
        <v>0.93</v>
      </c>
      <c r="D22" s="118"/>
      <c r="E22" s="119">
        <v>0.88</v>
      </c>
    </row>
    <row r="23" spans="2:5" x14ac:dyDescent="0.25">
      <c r="B23" s="107" t="s">
        <v>249</v>
      </c>
      <c r="C23" s="114">
        <v>0.75</v>
      </c>
      <c r="D23" s="110"/>
      <c r="E23" s="115">
        <v>1.8</v>
      </c>
    </row>
    <row r="24" spans="2:5" ht="15.75" thickBot="1" x14ac:dyDescent="0.3">
      <c r="B24" s="108" t="s">
        <v>250</v>
      </c>
      <c r="C24" s="114"/>
      <c r="D24" s="109"/>
      <c r="E24" s="115">
        <v>1.96</v>
      </c>
    </row>
  </sheetData>
  <pageMargins left="0.7" right="0.7" top="0.75" bottom="0.75" header="0.3" footer="0.3"/>
  <pageSetup paperSize="14"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8"/>
  <sheetViews>
    <sheetView topLeftCell="A22" zoomScaleNormal="100" workbookViewId="0">
      <selection activeCell="A43" sqref="A43:XFD43"/>
    </sheetView>
  </sheetViews>
  <sheetFormatPr baseColWidth="10" defaultColWidth="11.42578125" defaultRowHeight="12" x14ac:dyDescent="0.2"/>
  <cols>
    <col min="1" max="1" width="11.42578125" style="1"/>
    <col min="2" max="2" width="22.85546875" style="1" customWidth="1"/>
    <col min="3" max="4" width="8.7109375" style="1" customWidth="1"/>
    <col min="5" max="5" width="9.28515625" style="1" customWidth="1"/>
    <col min="6" max="6" width="8.7109375" style="1" customWidth="1"/>
    <col min="7" max="7" width="9.85546875" style="1" customWidth="1"/>
    <col min="8" max="17" width="8.7109375" style="1" customWidth="1"/>
    <col min="18" max="16384" width="11.42578125" style="1"/>
  </cols>
  <sheetData>
    <row r="2" spans="2:12" x14ac:dyDescent="0.2">
      <c r="F2" s="169">
        <v>2019</v>
      </c>
      <c r="G2" s="169"/>
      <c r="H2" s="169"/>
    </row>
    <row r="3" spans="2:12" ht="12.75" thickBot="1" x14ac:dyDescent="0.25"/>
    <row r="4" spans="2:12" ht="12.75" thickBot="1" x14ac:dyDescent="0.25">
      <c r="B4" s="184" t="s">
        <v>0</v>
      </c>
      <c r="C4" s="179" t="s">
        <v>1</v>
      </c>
      <c r="D4" s="174"/>
      <c r="E4" s="175"/>
      <c r="F4" s="173" t="s">
        <v>2</v>
      </c>
      <c r="G4" s="174"/>
      <c r="H4" s="180"/>
      <c r="I4" s="179" t="s">
        <v>3</v>
      </c>
      <c r="J4" s="174"/>
      <c r="K4" s="187"/>
      <c r="L4" s="2"/>
    </row>
    <row r="5" spans="2:12" x14ac:dyDescent="0.2">
      <c r="B5" s="185"/>
      <c r="C5" s="164" t="s">
        <v>4</v>
      </c>
      <c r="D5" s="164" t="s">
        <v>5</v>
      </c>
      <c r="E5" s="164" t="s">
        <v>6</v>
      </c>
      <c r="F5" s="164" t="s">
        <v>4</v>
      </c>
      <c r="G5" s="164" t="s">
        <v>5</v>
      </c>
      <c r="H5" s="164" t="s">
        <v>6</v>
      </c>
      <c r="I5" s="164" t="s">
        <v>4</v>
      </c>
      <c r="J5" s="164" t="s">
        <v>5</v>
      </c>
      <c r="K5" s="182" t="s">
        <v>6</v>
      </c>
      <c r="L5" s="2"/>
    </row>
    <row r="6" spans="2:12" ht="12.75" thickBot="1" x14ac:dyDescent="0.25">
      <c r="B6" s="186"/>
      <c r="C6" s="165"/>
      <c r="D6" s="165"/>
      <c r="E6" s="165"/>
      <c r="F6" s="165"/>
      <c r="G6" s="165"/>
      <c r="H6" s="165"/>
      <c r="I6" s="165"/>
      <c r="J6" s="165"/>
      <c r="K6" s="183"/>
      <c r="L6" s="2"/>
    </row>
    <row r="7" spans="2:12" ht="12.75" thickBot="1" x14ac:dyDescent="0.25">
      <c r="B7" s="3" t="s">
        <v>13</v>
      </c>
      <c r="C7" s="4">
        <v>61</v>
      </c>
      <c r="D7" s="4">
        <v>0</v>
      </c>
      <c r="E7" s="4">
        <v>20</v>
      </c>
      <c r="F7" s="4">
        <v>47</v>
      </c>
      <c r="G7" s="4">
        <v>0</v>
      </c>
      <c r="H7" s="5">
        <v>21</v>
      </c>
      <c r="I7" s="150">
        <v>572</v>
      </c>
      <c r="J7" s="4">
        <v>25</v>
      </c>
      <c r="K7" s="4">
        <v>9</v>
      </c>
      <c r="L7" s="2"/>
    </row>
    <row r="8" spans="2:12" ht="12.75" thickBot="1" x14ac:dyDescent="0.25">
      <c r="B8" s="3" t="s">
        <v>14</v>
      </c>
      <c r="C8" s="120">
        <v>142</v>
      </c>
      <c r="D8" s="4">
        <v>0</v>
      </c>
      <c r="E8" s="4">
        <v>27</v>
      </c>
      <c r="F8" s="4">
        <v>47</v>
      </c>
      <c r="G8" s="4">
        <v>0</v>
      </c>
      <c r="H8" s="5">
        <v>23</v>
      </c>
      <c r="I8" s="150">
        <v>340</v>
      </c>
      <c r="J8" s="4">
        <v>1</v>
      </c>
      <c r="K8" s="4">
        <v>9</v>
      </c>
      <c r="L8" s="2"/>
    </row>
    <row r="9" spans="2:12" ht="12.75" thickBot="1" x14ac:dyDescent="0.25">
      <c r="B9" s="3" t="s">
        <v>15</v>
      </c>
      <c r="C9" s="120">
        <v>202</v>
      </c>
      <c r="D9" s="4">
        <v>3</v>
      </c>
      <c r="E9" s="4">
        <v>25</v>
      </c>
      <c r="F9" s="4">
        <v>60</v>
      </c>
      <c r="G9" s="4">
        <v>0</v>
      </c>
      <c r="H9" s="5">
        <v>25</v>
      </c>
      <c r="I9" s="150">
        <v>462</v>
      </c>
      <c r="J9" s="4">
        <v>24</v>
      </c>
      <c r="K9" s="4">
        <v>3</v>
      </c>
      <c r="L9" s="2"/>
    </row>
    <row r="10" spans="2:12" ht="12.75" thickBot="1" x14ac:dyDescent="0.25">
      <c r="B10" s="3" t="s">
        <v>16</v>
      </c>
      <c r="C10" s="120">
        <v>247</v>
      </c>
      <c r="D10" s="4">
        <v>0</v>
      </c>
      <c r="E10" s="4">
        <v>27</v>
      </c>
      <c r="F10" s="4">
        <v>22</v>
      </c>
      <c r="G10" s="4">
        <v>1</v>
      </c>
      <c r="H10" s="5">
        <v>23</v>
      </c>
      <c r="I10" s="150">
        <v>320</v>
      </c>
      <c r="J10" s="4">
        <v>8</v>
      </c>
      <c r="K10" s="4">
        <v>12</v>
      </c>
      <c r="L10" s="2"/>
    </row>
    <row r="11" spans="2:12" ht="12.75" thickBot="1" x14ac:dyDescent="0.25">
      <c r="B11" s="3" t="s">
        <v>17</v>
      </c>
      <c r="C11" s="120">
        <v>90</v>
      </c>
      <c r="D11" s="4">
        <v>1</v>
      </c>
      <c r="E11" s="4">
        <v>25</v>
      </c>
      <c r="F11" s="4">
        <v>69</v>
      </c>
      <c r="G11" s="4">
        <v>7</v>
      </c>
      <c r="H11" s="5">
        <v>20</v>
      </c>
      <c r="I11" s="150">
        <v>413</v>
      </c>
      <c r="J11" s="4">
        <v>5</v>
      </c>
      <c r="K11" s="4">
        <v>7</v>
      </c>
      <c r="L11" s="2"/>
    </row>
    <row r="12" spans="2:12" ht="12.75" thickBot="1" x14ac:dyDescent="0.25">
      <c r="B12" s="3" t="s">
        <v>18</v>
      </c>
      <c r="C12" s="4">
        <v>72</v>
      </c>
      <c r="D12" s="4">
        <v>1</v>
      </c>
      <c r="E12" s="4">
        <v>24</v>
      </c>
      <c r="F12" s="4">
        <v>34</v>
      </c>
      <c r="G12" s="4">
        <v>8</v>
      </c>
      <c r="H12" s="5">
        <v>22</v>
      </c>
      <c r="I12" s="150">
        <v>243</v>
      </c>
      <c r="J12" s="4">
        <v>0</v>
      </c>
      <c r="K12" s="4">
        <v>2</v>
      </c>
      <c r="L12" s="2"/>
    </row>
    <row r="13" spans="2:12" ht="12.75" thickBot="1" x14ac:dyDescent="0.25">
      <c r="B13" s="3" t="s">
        <v>19</v>
      </c>
      <c r="C13" s="4">
        <v>73</v>
      </c>
      <c r="D13" s="4">
        <v>0</v>
      </c>
      <c r="E13" s="4">
        <v>28</v>
      </c>
      <c r="F13" s="4">
        <v>34</v>
      </c>
      <c r="G13" s="4">
        <v>3</v>
      </c>
      <c r="H13" s="5">
        <v>23</v>
      </c>
      <c r="I13" s="150">
        <v>364</v>
      </c>
      <c r="J13" s="4">
        <v>24</v>
      </c>
      <c r="K13" s="4">
        <v>7</v>
      </c>
      <c r="L13" s="2"/>
    </row>
    <row r="14" spans="2:12" ht="12.75" thickBot="1" x14ac:dyDescent="0.25">
      <c r="B14" s="3" t="s">
        <v>20</v>
      </c>
      <c r="C14" s="150">
        <v>68</v>
      </c>
      <c r="D14" s="4">
        <v>0</v>
      </c>
      <c r="E14" s="4">
        <v>24</v>
      </c>
      <c r="F14" s="4">
        <v>38</v>
      </c>
      <c r="G14" s="4">
        <v>0</v>
      </c>
      <c r="H14" s="4">
        <v>26</v>
      </c>
      <c r="I14" s="4">
        <v>560</v>
      </c>
      <c r="J14" s="4">
        <v>26</v>
      </c>
      <c r="K14" s="4">
        <v>9</v>
      </c>
      <c r="L14" s="2"/>
    </row>
    <row r="15" spans="2:12" ht="12.75" thickBot="1" x14ac:dyDescent="0.25">
      <c r="B15" s="3" t="s">
        <v>21</v>
      </c>
      <c r="C15" s="154">
        <v>112</v>
      </c>
      <c r="D15" s="4">
        <v>0</v>
      </c>
      <c r="E15" s="4">
        <v>28</v>
      </c>
      <c r="F15" s="4">
        <v>77</v>
      </c>
      <c r="G15" s="4">
        <v>0</v>
      </c>
      <c r="H15" s="4">
        <v>21</v>
      </c>
      <c r="I15" s="4">
        <v>470</v>
      </c>
      <c r="J15" s="4">
        <v>28</v>
      </c>
      <c r="K15" s="4">
        <v>12</v>
      </c>
      <c r="L15" s="2"/>
    </row>
    <row r="16" spans="2:12" x14ac:dyDescent="0.2">
      <c r="B16" s="7" t="s">
        <v>122</v>
      </c>
      <c r="C16" s="1">
        <f>SUM(C7:C15)</f>
        <v>1067</v>
      </c>
      <c r="D16" s="1">
        <f>SUM(D7:D15)</f>
        <v>5</v>
      </c>
      <c r="E16" s="1">
        <f t="shared" ref="E16:H16" si="0">SUM(E7:E15)</f>
        <v>228</v>
      </c>
      <c r="F16" s="1">
        <f>SUM(F7:F15)</f>
        <v>428</v>
      </c>
      <c r="G16" s="1">
        <f t="shared" si="0"/>
        <v>19</v>
      </c>
      <c r="H16" s="1">
        <f t="shared" si="0"/>
        <v>204</v>
      </c>
    </row>
    <row r="17" spans="2:12" x14ac:dyDescent="0.2">
      <c r="B17" s="7" t="s">
        <v>125</v>
      </c>
      <c r="C17" s="8">
        <f>+C16/9</f>
        <v>118.55555555555556</v>
      </c>
      <c r="D17" s="8">
        <f t="shared" ref="D17:H17" si="1">+D16/9</f>
        <v>0.55555555555555558</v>
      </c>
      <c r="E17" s="8">
        <f t="shared" si="1"/>
        <v>25.333333333333332</v>
      </c>
      <c r="F17" s="8">
        <f>+F16/9</f>
        <v>47.555555555555557</v>
      </c>
      <c r="G17" s="8">
        <f t="shared" si="1"/>
        <v>2.1111111111111112</v>
      </c>
      <c r="H17" s="8">
        <f t="shared" si="1"/>
        <v>22.666666666666668</v>
      </c>
      <c r="I17" s="8"/>
      <c r="J17" s="8"/>
      <c r="K17" s="8"/>
    </row>
    <row r="18" spans="2:12" ht="12.75" thickBot="1" x14ac:dyDescent="0.25">
      <c r="B18" s="7" t="s">
        <v>123</v>
      </c>
      <c r="C18" s="9"/>
      <c r="D18" s="8">
        <f>SUM(C17:D17)</f>
        <v>119.11111111111111</v>
      </c>
      <c r="E18" s="8">
        <f>SUM(C17:E17)</f>
        <v>144.44444444444446</v>
      </c>
      <c r="F18" s="8"/>
      <c r="G18" s="8">
        <f>SUM(F17:G17)</f>
        <v>49.666666666666671</v>
      </c>
      <c r="H18" s="8">
        <f>SUM(F17:H17)</f>
        <v>72.333333333333343</v>
      </c>
      <c r="I18" s="8"/>
      <c r="J18" s="8"/>
      <c r="K18" s="8"/>
    </row>
    <row r="19" spans="2:12" ht="12.75" thickBot="1" x14ac:dyDescent="0.25">
      <c r="B19" s="10" t="s">
        <v>127</v>
      </c>
      <c r="C19" s="9"/>
      <c r="D19" s="9"/>
      <c r="E19" s="11">
        <f>+E17/E18</f>
        <v>0.17538461538461536</v>
      </c>
      <c r="F19" s="9"/>
      <c r="G19" s="12" t="s">
        <v>132</v>
      </c>
      <c r="H19" s="13">
        <f>+H18/E18</f>
        <v>0.50076923076923074</v>
      </c>
      <c r="I19" s="9"/>
      <c r="J19" s="9"/>
      <c r="K19" s="9"/>
    </row>
    <row r="21" spans="2:12" x14ac:dyDescent="0.2">
      <c r="F21" s="169">
        <v>2018</v>
      </c>
      <c r="G21" s="169"/>
      <c r="H21" s="169"/>
    </row>
    <row r="22" spans="2:12" ht="12.75" thickBot="1" x14ac:dyDescent="0.25"/>
    <row r="23" spans="2:12" ht="12.75" thickBot="1" x14ac:dyDescent="0.25">
      <c r="B23" s="184" t="s">
        <v>0</v>
      </c>
      <c r="C23" s="179" t="s">
        <v>1</v>
      </c>
      <c r="D23" s="174"/>
      <c r="E23" s="175"/>
      <c r="F23" s="173" t="s">
        <v>2</v>
      </c>
      <c r="G23" s="174"/>
      <c r="H23" s="180"/>
      <c r="I23" s="179"/>
      <c r="J23" s="174"/>
      <c r="K23" s="187"/>
      <c r="L23" s="2"/>
    </row>
    <row r="24" spans="2:12" x14ac:dyDescent="0.2">
      <c r="B24" s="185"/>
      <c r="C24" s="164" t="s">
        <v>4</v>
      </c>
      <c r="D24" s="164" t="s">
        <v>5</v>
      </c>
      <c r="E24" s="164" t="s">
        <v>6</v>
      </c>
      <c r="F24" s="164" t="s">
        <v>4</v>
      </c>
      <c r="G24" s="164" t="s">
        <v>5</v>
      </c>
      <c r="H24" s="164" t="s">
        <v>6</v>
      </c>
      <c r="I24" s="164" t="s">
        <v>4</v>
      </c>
      <c r="J24" s="164" t="s">
        <v>5</v>
      </c>
      <c r="K24" s="182" t="s">
        <v>6</v>
      </c>
      <c r="L24" s="2"/>
    </row>
    <row r="25" spans="2:12" ht="12.75" thickBot="1" x14ac:dyDescent="0.25">
      <c r="B25" s="186"/>
      <c r="C25" s="165"/>
      <c r="D25" s="165"/>
      <c r="E25" s="165"/>
      <c r="F25" s="165"/>
      <c r="G25" s="165"/>
      <c r="H25" s="165"/>
      <c r="I25" s="165"/>
      <c r="J25" s="165"/>
      <c r="K25" s="183"/>
      <c r="L25" s="2"/>
    </row>
    <row r="26" spans="2:12" ht="12.75" thickBot="1" x14ac:dyDescent="0.25">
      <c r="B26" s="14" t="s">
        <v>13</v>
      </c>
      <c r="C26" s="4">
        <v>53</v>
      </c>
      <c r="D26" s="4">
        <v>5</v>
      </c>
      <c r="E26" s="4">
        <v>32</v>
      </c>
      <c r="F26" s="4">
        <v>52</v>
      </c>
      <c r="G26" s="4">
        <v>0</v>
      </c>
      <c r="H26" s="5">
        <v>24</v>
      </c>
      <c r="I26" s="150">
        <v>577</v>
      </c>
      <c r="J26" s="4">
        <v>21</v>
      </c>
      <c r="K26" s="4">
        <v>10</v>
      </c>
      <c r="L26" s="2"/>
    </row>
    <row r="27" spans="2:12" ht="12.75" thickBot="1" x14ac:dyDescent="0.25">
      <c r="B27" s="14" t="s">
        <v>14</v>
      </c>
      <c r="C27" s="4">
        <v>66</v>
      </c>
      <c r="D27" s="4">
        <v>3</v>
      </c>
      <c r="E27" s="4">
        <v>35</v>
      </c>
      <c r="F27" s="4">
        <v>94</v>
      </c>
      <c r="G27" s="4">
        <v>2</v>
      </c>
      <c r="H27" s="5">
        <v>25</v>
      </c>
      <c r="I27" s="150">
        <v>319</v>
      </c>
      <c r="J27" s="4">
        <v>0</v>
      </c>
      <c r="K27" s="4">
        <v>12</v>
      </c>
      <c r="L27" s="2"/>
    </row>
    <row r="28" spans="2:12" ht="12.75" thickBot="1" x14ac:dyDescent="0.25">
      <c r="B28" s="14" t="s">
        <v>15</v>
      </c>
      <c r="C28" s="4">
        <v>57</v>
      </c>
      <c r="D28" s="4">
        <v>2</v>
      </c>
      <c r="E28" s="4">
        <v>32</v>
      </c>
      <c r="F28" s="4">
        <v>69</v>
      </c>
      <c r="G28" s="4">
        <v>2</v>
      </c>
      <c r="H28" s="5">
        <v>24</v>
      </c>
      <c r="I28" s="150">
        <v>467</v>
      </c>
      <c r="J28" s="4">
        <v>13</v>
      </c>
      <c r="K28" s="4">
        <v>11</v>
      </c>
      <c r="L28" s="2"/>
    </row>
    <row r="29" spans="2:12" ht="12.75" thickBot="1" x14ac:dyDescent="0.25">
      <c r="B29" s="14" t="s">
        <v>16</v>
      </c>
      <c r="C29" s="4">
        <v>51</v>
      </c>
      <c r="D29" s="4">
        <v>11</v>
      </c>
      <c r="E29" s="4">
        <v>37</v>
      </c>
      <c r="F29" s="4">
        <v>21</v>
      </c>
      <c r="G29" s="4">
        <v>7</v>
      </c>
      <c r="H29" s="5">
        <v>29</v>
      </c>
      <c r="I29" s="150">
        <v>341</v>
      </c>
      <c r="J29" s="4">
        <v>13</v>
      </c>
      <c r="K29" s="4">
        <v>8</v>
      </c>
      <c r="L29" s="2"/>
    </row>
    <row r="30" spans="2:12" ht="12.75" thickBot="1" x14ac:dyDescent="0.25">
      <c r="B30" s="14" t="s">
        <v>17</v>
      </c>
      <c r="C30" s="4">
        <v>58</v>
      </c>
      <c r="D30" s="4">
        <v>7</v>
      </c>
      <c r="E30" s="4">
        <v>27</v>
      </c>
      <c r="F30" s="4">
        <v>62</v>
      </c>
      <c r="G30" s="4">
        <v>1</v>
      </c>
      <c r="H30" s="5">
        <v>25</v>
      </c>
      <c r="I30" s="150">
        <v>368</v>
      </c>
      <c r="J30" s="4">
        <v>14</v>
      </c>
      <c r="K30" s="4">
        <v>1</v>
      </c>
      <c r="L30" s="2"/>
    </row>
    <row r="31" spans="2:12" ht="12.75" thickBot="1" x14ac:dyDescent="0.25">
      <c r="B31" s="14" t="s">
        <v>18</v>
      </c>
      <c r="C31" s="4">
        <v>62</v>
      </c>
      <c r="D31" s="4">
        <v>7</v>
      </c>
      <c r="E31" s="4">
        <v>36</v>
      </c>
      <c r="F31" s="4">
        <v>61</v>
      </c>
      <c r="G31" s="4">
        <v>0</v>
      </c>
      <c r="H31" s="5">
        <v>31</v>
      </c>
      <c r="I31" s="150">
        <v>243</v>
      </c>
      <c r="J31" s="4">
        <v>7</v>
      </c>
      <c r="K31" s="4">
        <v>7</v>
      </c>
      <c r="L31" s="2"/>
    </row>
    <row r="32" spans="2:12" ht="12.75" thickBot="1" x14ac:dyDescent="0.25">
      <c r="B32" s="14" t="s">
        <v>19</v>
      </c>
      <c r="C32" s="4">
        <v>73</v>
      </c>
      <c r="D32" s="4">
        <v>0</v>
      </c>
      <c r="E32" s="4">
        <v>22</v>
      </c>
      <c r="F32" s="4">
        <v>70</v>
      </c>
      <c r="G32" s="4">
        <v>4</v>
      </c>
      <c r="H32" s="5">
        <v>17</v>
      </c>
      <c r="I32" s="150">
        <v>430</v>
      </c>
      <c r="J32" s="4">
        <v>53</v>
      </c>
      <c r="K32" s="4">
        <v>5</v>
      </c>
      <c r="L32" s="2"/>
    </row>
    <row r="33" spans="1:12" ht="12.75" thickBot="1" x14ac:dyDescent="0.25">
      <c r="B33" s="14" t="s">
        <v>20</v>
      </c>
      <c r="C33" s="150">
        <v>62</v>
      </c>
      <c r="D33" s="4">
        <v>0</v>
      </c>
      <c r="E33" s="4">
        <v>33</v>
      </c>
      <c r="F33" s="4">
        <v>55</v>
      </c>
      <c r="G33" s="4">
        <v>0</v>
      </c>
      <c r="H33" s="4">
        <v>28</v>
      </c>
      <c r="I33" s="4">
        <v>555</v>
      </c>
      <c r="J33" s="4">
        <v>8</v>
      </c>
      <c r="K33" s="4">
        <v>45</v>
      </c>
      <c r="L33" s="2"/>
    </row>
    <row r="34" spans="1:12" ht="12.75" thickBot="1" x14ac:dyDescent="0.25">
      <c r="B34" s="14" t="s">
        <v>21</v>
      </c>
      <c r="C34" s="150">
        <v>58</v>
      </c>
      <c r="D34" s="4">
        <v>0</v>
      </c>
      <c r="E34" s="4">
        <v>36</v>
      </c>
      <c r="F34" s="4">
        <v>38</v>
      </c>
      <c r="G34" s="4">
        <v>3</v>
      </c>
      <c r="H34" s="4">
        <v>26</v>
      </c>
      <c r="I34" s="4">
        <v>548</v>
      </c>
      <c r="J34" s="4">
        <v>42</v>
      </c>
      <c r="K34" s="4">
        <v>11</v>
      </c>
      <c r="L34" s="2"/>
    </row>
    <row r="35" spans="1:12" x14ac:dyDescent="0.2">
      <c r="B35" s="7" t="s">
        <v>122</v>
      </c>
      <c r="C35" s="1">
        <f>SUM(C26:C34)</f>
        <v>540</v>
      </c>
      <c r="D35" s="1">
        <f>SUM(D26:D34)</f>
        <v>35</v>
      </c>
      <c r="E35" s="1">
        <f t="shared" ref="E35:H35" si="2">SUM(E26:E34)</f>
        <v>290</v>
      </c>
      <c r="F35" s="1">
        <f t="shared" si="2"/>
        <v>522</v>
      </c>
      <c r="G35" s="1">
        <f t="shared" si="2"/>
        <v>19</v>
      </c>
      <c r="H35" s="1">
        <f t="shared" si="2"/>
        <v>229</v>
      </c>
    </row>
    <row r="36" spans="1:12" x14ac:dyDescent="0.2">
      <c r="B36" s="7" t="s">
        <v>125</v>
      </c>
      <c r="C36" s="8">
        <f>+C35/9</f>
        <v>60</v>
      </c>
      <c r="D36" s="8">
        <f t="shared" ref="D36:H36" si="3">+D35/9</f>
        <v>3.8888888888888888</v>
      </c>
      <c r="E36" s="8">
        <f>+E35/9</f>
        <v>32.222222222222221</v>
      </c>
      <c r="F36" s="8">
        <f t="shared" si="3"/>
        <v>58</v>
      </c>
      <c r="G36" s="8">
        <f t="shared" si="3"/>
        <v>2.1111111111111112</v>
      </c>
      <c r="H36" s="8">
        <f t="shared" si="3"/>
        <v>25.444444444444443</v>
      </c>
      <c r="I36" s="8"/>
      <c r="J36" s="8"/>
      <c r="K36" s="8"/>
    </row>
    <row r="37" spans="1:12" x14ac:dyDescent="0.2">
      <c r="B37" s="7" t="s">
        <v>123</v>
      </c>
      <c r="D37" s="9">
        <f>SUM(C36:D36)</f>
        <v>63.888888888888886</v>
      </c>
      <c r="E37" s="9">
        <f>SUM(C36:E36)</f>
        <v>96.111111111111114</v>
      </c>
      <c r="G37" s="9">
        <f>SUM(F36:G36)</f>
        <v>60.111111111111114</v>
      </c>
      <c r="H37" s="9">
        <f>SUM(F36:H36)</f>
        <v>85.555555555555557</v>
      </c>
      <c r="J37" s="9"/>
      <c r="K37" s="9"/>
    </row>
    <row r="38" spans="1:12" x14ac:dyDescent="0.2">
      <c r="B38" s="7" t="s">
        <v>126</v>
      </c>
      <c r="C38" s="11">
        <f t="shared" ref="C38:H38" si="4">+C16/C35</f>
        <v>1.9759259259259259</v>
      </c>
      <c r="D38" s="11">
        <f t="shared" si="4"/>
        <v>0.14285714285714285</v>
      </c>
      <c r="E38" s="11">
        <f t="shared" si="4"/>
        <v>0.78620689655172415</v>
      </c>
      <c r="F38" s="11">
        <f t="shared" si="4"/>
        <v>0.81992337164750961</v>
      </c>
      <c r="G38" s="11">
        <f t="shared" si="4"/>
        <v>1</v>
      </c>
      <c r="H38" s="11">
        <f t="shared" si="4"/>
        <v>0.89082969432314407</v>
      </c>
      <c r="I38" s="11"/>
      <c r="J38" s="11"/>
      <c r="K38" s="11"/>
    </row>
    <row r="39" spans="1:12" ht="12.75" thickBot="1" x14ac:dyDescent="0.25">
      <c r="B39" s="10" t="s">
        <v>128</v>
      </c>
      <c r="D39" s="11">
        <f>+D18/D37</f>
        <v>1.8643478260869566</v>
      </c>
      <c r="E39" s="11">
        <f t="shared" ref="E39:H39" si="5">+E18/E37</f>
        <v>1.5028901734104048</v>
      </c>
      <c r="F39" s="11"/>
      <c r="G39" s="11">
        <f>+G18/G37</f>
        <v>0.82624768946395566</v>
      </c>
      <c r="H39" s="11">
        <f t="shared" si="5"/>
        <v>0.84545454545454557</v>
      </c>
      <c r="I39" s="11"/>
      <c r="J39" s="11"/>
      <c r="K39" s="11"/>
    </row>
    <row r="40" spans="1:12" x14ac:dyDescent="0.2">
      <c r="B40" s="23"/>
      <c r="D40" s="11"/>
      <c r="E40" s="11"/>
      <c r="F40" s="11"/>
      <c r="G40" s="11"/>
      <c r="H40" s="11"/>
      <c r="I40" s="11"/>
      <c r="J40" s="11"/>
      <c r="K40" s="11"/>
    </row>
    <row r="41" spans="1:12" ht="30.75" customHeight="1" x14ac:dyDescent="0.2">
      <c r="A41" s="27" t="s">
        <v>129</v>
      </c>
      <c r="B41" s="168" t="s">
        <v>258</v>
      </c>
      <c r="C41" s="168"/>
      <c r="D41" s="168"/>
      <c r="E41" s="168"/>
      <c r="F41" s="168"/>
      <c r="G41" s="168"/>
      <c r="H41" s="168"/>
      <c r="I41" s="168"/>
      <c r="J41" s="168"/>
      <c r="K41" s="168"/>
    </row>
    <row r="42" spans="1:12" ht="87.75" customHeight="1" x14ac:dyDescent="0.2">
      <c r="A42" s="28" t="s">
        <v>130</v>
      </c>
      <c r="B42" s="168" t="s">
        <v>262</v>
      </c>
      <c r="C42" s="168"/>
      <c r="D42" s="168"/>
      <c r="E42" s="168"/>
      <c r="F42" s="168"/>
      <c r="G42" s="168"/>
      <c r="H42" s="168"/>
      <c r="I42" s="168"/>
      <c r="J42" s="168"/>
      <c r="K42" s="168"/>
    </row>
    <row r="43" spans="1:12" ht="12.75" thickBot="1" x14ac:dyDescent="0.25"/>
    <row r="44" spans="1:12" x14ac:dyDescent="0.2">
      <c r="B44" s="141"/>
      <c r="C44" s="166" t="s">
        <v>1</v>
      </c>
      <c r="D44" s="166" t="s">
        <v>2</v>
      </c>
      <c r="E44" s="166" t="s">
        <v>3</v>
      </c>
    </row>
    <row r="45" spans="1:12" ht="12.75" thickBot="1" x14ac:dyDescent="0.25">
      <c r="B45" s="141"/>
      <c r="C45" s="167"/>
      <c r="D45" s="167"/>
      <c r="E45" s="167"/>
    </row>
    <row r="46" spans="1:12" ht="12.75" thickBot="1" x14ac:dyDescent="0.25">
      <c r="B46" s="30" t="s">
        <v>72</v>
      </c>
      <c r="C46" s="31">
        <v>357</v>
      </c>
      <c r="D46" s="31">
        <v>307</v>
      </c>
      <c r="E46" s="31">
        <v>471</v>
      </c>
    </row>
    <row r="47" spans="1:12" ht="24.75" thickBot="1" x14ac:dyDescent="0.25">
      <c r="B47" s="34" t="s">
        <v>186</v>
      </c>
      <c r="C47" s="86">
        <v>350</v>
      </c>
      <c r="D47" s="87">
        <v>225</v>
      </c>
      <c r="E47" s="88">
        <v>603</v>
      </c>
    </row>
    <row r="48" spans="1:12" x14ac:dyDescent="0.2">
      <c r="C48" s="11">
        <f>+C46/C47</f>
        <v>1.02</v>
      </c>
      <c r="D48" s="11">
        <f>+D46/D47</f>
        <v>1.3644444444444443</v>
      </c>
      <c r="E48" s="11">
        <f>+E46/E47</f>
        <v>0.78109452736318408</v>
      </c>
    </row>
    <row r="50" spans="1:11" ht="28.5" customHeight="1" x14ac:dyDescent="0.2">
      <c r="A50" s="27" t="s">
        <v>181</v>
      </c>
      <c r="B50" s="168" t="s">
        <v>203</v>
      </c>
      <c r="C50" s="168"/>
      <c r="D50" s="168"/>
      <c r="E50" s="168"/>
      <c r="F50" s="168"/>
      <c r="G50" s="168"/>
      <c r="H50" s="168"/>
      <c r="I50" s="168"/>
      <c r="J50" s="168"/>
      <c r="K50" s="168"/>
    </row>
    <row r="51" spans="1:11" ht="15" customHeight="1" x14ac:dyDescent="0.2">
      <c r="A51" s="27"/>
      <c r="B51" s="141"/>
      <c r="C51" s="141"/>
      <c r="D51" s="141"/>
      <c r="E51" s="141"/>
      <c r="F51" s="141"/>
      <c r="G51" s="141"/>
      <c r="H51" s="141"/>
      <c r="I51" s="141"/>
      <c r="J51" s="141"/>
      <c r="K51" s="141"/>
    </row>
    <row r="53" spans="1:11" ht="24" x14ac:dyDescent="0.2">
      <c r="B53" s="15" t="s">
        <v>74</v>
      </c>
      <c r="C53" s="16" t="s">
        <v>75</v>
      </c>
      <c r="D53" s="16" t="s">
        <v>76</v>
      </c>
      <c r="E53" s="17" t="s">
        <v>77</v>
      </c>
    </row>
    <row r="54" spans="1:11" x14ac:dyDescent="0.2">
      <c r="B54" s="18" t="s">
        <v>79</v>
      </c>
      <c r="C54" s="19">
        <v>345</v>
      </c>
      <c r="D54" s="19">
        <v>243</v>
      </c>
      <c r="E54" s="19">
        <v>1195</v>
      </c>
    </row>
    <row r="55" spans="1:11" x14ac:dyDescent="0.2">
      <c r="B55" s="18" t="s">
        <v>81</v>
      </c>
      <c r="C55" s="19">
        <v>408</v>
      </c>
      <c r="D55" s="19">
        <v>294</v>
      </c>
      <c r="E55" s="19">
        <v>410</v>
      </c>
    </row>
    <row r="56" spans="1:11" x14ac:dyDescent="0.2">
      <c r="B56" s="18" t="s">
        <v>83</v>
      </c>
      <c r="C56" s="19">
        <v>233</v>
      </c>
      <c r="D56" s="19">
        <v>189</v>
      </c>
      <c r="E56" s="19">
        <v>317</v>
      </c>
    </row>
    <row r="57" spans="1:11" x14ac:dyDescent="0.2">
      <c r="B57" s="18" t="s">
        <v>84</v>
      </c>
      <c r="C57" s="19">
        <v>396</v>
      </c>
      <c r="D57" s="19">
        <v>207</v>
      </c>
      <c r="E57" s="19">
        <v>807</v>
      </c>
    </row>
    <row r="58" spans="1:11" x14ac:dyDescent="0.2">
      <c r="B58" s="18" t="s">
        <v>86</v>
      </c>
      <c r="C58" s="19">
        <v>190</v>
      </c>
      <c r="D58" s="19">
        <v>128</v>
      </c>
      <c r="E58" s="19">
        <v>170</v>
      </c>
    </row>
    <row r="59" spans="1:11" x14ac:dyDescent="0.2">
      <c r="B59" s="18" t="s">
        <v>88</v>
      </c>
      <c r="C59" s="19">
        <v>294</v>
      </c>
      <c r="D59" s="19">
        <v>138</v>
      </c>
      <c r="E59" s="19">
        <v>515</v>
      </c>
    </row>
    <row r="60" spans="1:11" x14ac:dyDescent="0.2">
      <c r="B60" s="18" t="s">
        <v>89</v>
      </c>
      <c r="C60" s="19">
        <v>453</v>
      </c>
      <c r="D60" s="19">
        <v>275</v>
      </c>
      <c r="E60" s="19">
        <v>652</v>
      </c>
    </row>
    <row r="61" spans="1:11" x14ac:dyDescent="0.2">
      <c r="B61" s="18" t="s">
        <v>90</v>
      </c>
      <c r="C61" s="19">
        <v>648</v>
      </c>
      <c r="D61" s="19">
        <v>546</v>
      </c>
      <c r="E61" s="19">
        <v>795</v>
      </c>
    </row>
    <row r="62" spans="1:11" x14ac:dyDescent="0.2">
      <c r="B62" s="18" t="s">
        <v>202</v>
      </c>
      <c r="C62" s="19">
        <v>351</v>
      </c>
      <c r="D62" s="19">
        <v>183</v>
      </c>
      <c r="E62" s="19">
        <v>907</v>
      </c>
    </row>
    <row r="63" spans="1:11" x14ac:dyDescent="0.2">
      <c r="B63" s="18" t="s">
        <v>93</v>
      </c>
      <c r="C63" s="19">
        <v>334</v>
      </c>
      <c r="D63" s="19">
        <v>180</v>
      </c>
      <c r="E63" s="19">
        <v>595</v>
      </c>
    </row>
    <row r="64" spans="1:11" x14ac:dyDescent="0.2">
      <c r="B64" s="18" t="s">
        <v>94</v>
      </c>
      <c r="C64" s="19">
        <v>452</v>
      </c>
      <c r="D64" s="19">
        <v>206</v>
      </c>
      <c r="E64" s="19">
        <v>651</v>
      </c>
    </row>
    <row r="65" spans="2:5" x14ac:dyDescent="0.2">
      <c r="B65" s="18" t="s">
        <v>95</v>
      </c>
      <c r="C65" s="19">
        <v>331</v>
      </c>
      <c r="D65" s="19">
        <v>210</v>
      </c>
      <c r="E65" s="19">
        <v>838</v>
      </c>
    </row>
    <row r="66" spans="2:5" x14ac:dyDescent="0.2">
      <c r="B66" s="18" t="s">
        <v>96</v>
      </c>
      <c r="C66" s="19">
        <v>442</v>
      </c>
      <c r="D66" s="19">
        <v>267</v>
      </c>
      <c r="E66" s="19">
        <v>773</v>
      </c>
    </row>
    <row r="67" spans="2:5" x14ac:dyDescent="0.2">
      <c r="B67" s="18" t="s">
        <v>100</v>
      </c>
      <c r="C67" s="19">
        <v>277</v>
      </c>
      <c r="D67" s="19">
        <v>172</v>
      </c>
      <c r="E67" s="19">
        <v>992</v>
      </c>
    </row>
    <row r="68" spans="2:5" x14ac:dyDescent="0.2">
      <c r="B68" s="18" t="s">
        <v>101</v>
      </c>
      <c r="C68" s="19">
        <v>357</v>
      </c>
      <c r="D68" s="19">
        <v>307</v>
      </c>
      <c r="E68" s="19">
        <v>471</v>
      </c>
    </row>
    <row r="69" spans="2:5" x14ac:dyDescent="0.2">
      <c r="B69" s="18" t="s">
        <v>103</v>
      </c>
      <c r="C69" s="19">
        <v>311</v>
      </c>
      <c r="D69" s="19">
        <v>132</v>
      </c>
      <c r="E69" s="19">
        <v>715</v>
      </c>
    </row>
    <row r="70" spans="2:5" x14ac:dyDescent="0.2">
      <c r="B70" s="18" t="s">
        <v>104</v>
      </c>
      <c r="C70" s="19">
        <v>353</v>
      </c>
      <c r="D70" s="19">
        <v>211</v>
      </c>
      <c r="E70" s="19">
        <v>514</v>
      </c>
    </row>
    <row r="71" spans="2:5" x14ac:dyDescent="0.2">
      <c r="B71" s="18" t="s">
        <v>105</v>
      </c>
      <c r="C71" s="19">
        <v>193</v>
      </c>
      <c r="D71" s="19">
        <v>149</v>
      </c>
      <c r="E71" s="19">
        <v>388</v>
      </c>
    </row>
    <row r="72" spans="2:5" x14ac:dyDescent="0.2">
      <c r="B72" s="18" t="s">
        <v>106</v>
      </c>
      <c r="C72" s="19">
        <v>440</v>
      </c>
      <c r="D72" s="19">
        <v>287</v>
      </c>
      <c r="E72" s="19">
        <v>591</v>
      </c>
    </row>
    <row r="73" spans="2:5" x14ac:dyDescent="0.2">
      <c r="B73" s="18" t="s">
        <v>107</v>
      </c>
      <c r="C73" s="19">
        <v>347</v>
      </c>
      <c r="D73" s="19">
        <v>272</v>
      </c>
      <c r="E73" s="19">
        <v>591</v>
      </c>
    </row>
    <row r="74" spans="2:5" x14ac:dyDescent="0.2">
      <c r="B74" s="18" t="s">
        <v>108</v>
      </c>
      <c r="C74" s="19">
        <v>315</v>
      </c>
      <c r="D74" s="19">
        <v>231</v>
      </c>
      <c r="E74" s="19">
        <v>337</v>
      </c>
    </row>
    <row r="75" spans="2:5" x14ac:dyDescent="0.2">
      <c r="B75" s="18" t="s">
        <v>109</v>
      </c>
      <c r="C75" s="19">
        <v>362</v>
      </c>
      <c r="D75" s="19">
        <v>275</v>
      </c>
      <c r="E75" s="19">
        <v>364</v>
      </c>
    </row>
    <row r="76" spans="2:5" x14ac:dyDescent="0.2">
      <c r="B76" s="18" t="s">
        <v>111</v>
      </c>
      <c r="C76" s="19">
        <v>337</v>
      </c>
      <c r="D76" s="19">
        <v>172</v>
      </c>
      <c r="E76" s="19">
        <v>526</v>
      </c>
    </row>
    <row r="77" spans="2:5" x14ac:dyDescent="0.2">
      <c r="B77" s="18" t="s">
        <v>113</v>
      </c>
      <c r="C77" s="19">
        <v>348</v>
      </c>
      <c r="D77" s="19">
        <v>192</v>
      </c>
      <c r="E77" s="19">
        <v>510</v>
      </c>
    </row>
    <row r="78" spans="2:5" x14ac:dyDescent="0.2">
      <c r="B78" s="18" t="s">
        <v>114</v>
      </c>
      <c r="C78" s="19">
        <v>241</v>
      </c>
      <c r="D78" s="19">
        <v>171</v>
      </c>
      <c r="E78" s="19">
        <v>446</v>
      </c>
    </row>
  </sheetData>
  <mergeCells count="34">
    <mergeCell ref="B4:B6"/>
    <mergeCell ref="G5:G6"/>
    <mergeCell ref="F2:H2"/>
    <mergeCell ref="F21:H21"/>
    <mergeCell ref="C4:E4"/>
    <mergeCell ref="F4:H4"/>
    <mergeCell ref="I4:K4"/>
    <mergeCell ref="C5:C6"/>
    <mergeCell ref="D5:D6"/>
    <mergeCell ref="E5:E6"/>
    <mergeCell ref="F5:F6"/>
    <mergeCell ref="H5:H6"/>
    <mergeCell ref="I5:I6"/>
    <mergeCell ref="J5:J6"/>
    <mergeCell ref="K5:K6"/>
    <mergeCell ref="I24:I25"/>
    <mergeCell ref="J24:J25"/>
    <mergeCell ref="K24:K25"/>
    <mergeCell ref="B23:B25"/>
    <mergeCell ref="C23:E23"/>
    <mergeCell ref="F23:H23"/>
    <mergeCell ref="I23:K23"/>
    <mergeCell ref="C24:C25"/>
    <mergeCell ref="D24:D25"/>
    <mergeCell ref="E24:E25"/>
    <mergeCell ref="F24:F25"/>
    <mergeCell ref="G24:G25"/>
    <mergeCell ref="H24:H25"/>
    <mergeCell ref="C44:C45"/>
    <mergeCell ref="D44:D45"/>
    <mergeCell ref="E44:E45"/>
    <mergeCell ref="B50:K50"/>
    <mergeCell ref="B41:K41"/>
    <mergeCell ref="B42:K42"/>
  </mergeCells>
  <pageMargins left="0.7" right="0.7" top="0.75" bottom="0.75" header="0.3" footer="0.3"/>
  <pageSetup paperSize="14" orientation="landscape" horizontalDpi="4294967293"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52"/>
  <sheetViews>
    <sheetView topLeftCell="A11" zoomScaleNormal="100" workbookViewId="0">
      <selection activeCell="J40" sqref="J40"/>
    </sheetView>
  </sheetViews>
  <sheetFormatPr baseColWidth="10" defaultColWidth="11.42578125" defaultRowHeight="12" x14ac:dyDescent="0.2"/>
  <cols>
    <col min="1" max="1" width="11.42578125" style="1"/>
    <col min="2" max="2" width="20.7109375" style="1" customWidth="1"/>
    <col min="3" max="16384" width="11.42578125" style="1"/>
  </cols>
  <sheetData>
    <row r="2" spans="2:12" x14ac:dyDescent="0.2">
      <c r="F2" s="169">
        <v>2019</v>
      </c>
      <c r="G2" s="169"/>
      <c r="H2" s="169"/>
    </row>
    <row r="3" spans="2:12" ht="12.75" thickBot="1" x14ac:dyDescent="0.25"/>
    <row r="4" spans="2:12" ht="12.75" thickBot="1" x14ac:dyDescent="0.25">
      <c r="B4" s="170" t="s">
        <v>0</v>
      </c>
      <c r="C4" s="173" t="s">
        <v>1</v>
      </c>
      <c r="D4" s="174"/>
      <c r="E4" s="175"/>
      <c r="F4" s="173" t="s">
        <v>2</v>
      </c>
      <c r="G4" s="174"/>
      <c r="H4" s="175"/>
      <c r="I4" s="173" t="s">
        <v>3</v>
      </c>
      <c r="J4" s="174"/>
      <c r="K4" s="175"/>
      <c r="L4" s="2"/>
    </row>
    <row r="5" spans="2:12" x14ac:dyDescent="0.2">
      <c r="B5" s="171"/>
      <c r="C5" s="176" t="s">
        <v>4</v>
      </c>
      <c r="D5" s="164" t="s">
        <v>5</v>
      </c>
      <c r="E5" s="164" t="s">
        <v>6</v>
      </c>
      <c r="F5" s="164" t="s">
        <v>4</v>
      </c>
      <c r="G5" s="164" t="s">
        <v>5</v>
      </c>
      <c r="H5" s="164" t="s">
        <v>6</v>
      </c>
      <c r="I5" s="164" t="s">
        <v>4</v>
      </c>
      <c r="J5" s="164" t="s">
        <v>5</v>
      </c>
      <c r="K5" s="164" t="s">
        <v>6</v>
      </c>
      <c r="L5" s="2"/>
    </row>
    <row r="6" spans="2:12" ht="12.75" thickBot="1" x14ac:dyDescent="0.25">
      <c r="B6" s="172"/>
      <c r="C6" s="177"/>
      <c r="D6" s="165"/>
      <c r="E6" s="165"/>
      <c r="F6" s="165"/>
      <c r="G6" s="165"/>
      <c r="H6" s="165"/>
      <c r="I6" s="165"/>
      <c r="J6" s="165"/>
      <c r="K6" s="165"/>
      <c r="L6" s="2"/>
    </row>
    <row r="7" spans="2:12" ht="12.75" thickBot="1" x14ac:dyDescent="0.25">
      <c r="B7" s="20" t="s">
        <v>7</v>
      </c>
      <c r="C7" s="4">
        <v>52</v>
      </c>
      <c r="D7" s="4">
        <v>3</v>
      </c>
      <c r="E7" s="4">
        <v>38</v>
      </c>
      <c r="F7" s="4">
        <v>51</v>
      </c>
      <c r="G7" s="4">
        <v>3</v>
      </c>
      <c r="H7" s="4">
        <v>34</v>
      </c>
      <c r="I7" s="4">
        <v>278</v>
      </c>
      <c r="J7" s="4">
        <v>20</v>
      </c>
      <c r="K7" s="4">
        <v>6</v>
      </c>
      <c r="L7" s="2"/>
    </row>
    <row r="8" spans="2:12" ht="12.75" thickBot="1" x14ac:dyDescent="0.25">
      <c r="B8" s="20" t="s">
        <v>8</v>
      </c>
      <c r="C8" s="4">
        <v>62</v>
      </c>
      <c r="D8" s="4">
        <v>0</v>
      </c>
      <c r="E8" s="4">
        <v>29</v>
      </c>
      <c r="F8" s="4">
        <v>51</v>
      </c>
      <c r="G8" s="4">
        <v>1</v>
      </c>
      <c r="H8" s="4">
        <v>35</v>
      </c>
      <c r="I8" s="4">
        <v>531</v>
      </c>
      <c r="J8" s="4">
        <v>5</v>
      </c>
      <c r="K8" s="4">
        <v>4</v>
      </c>
      <c r="L8" s="2"/>
    </row>
    <row r="9" spans="2:12" ht="12.75" thickBot="1" x14ac:dyDescent="0.25">
      <c r="B9" s="20" t="s">
        <v>9</v>
      </c>
      <c r="C9" s="4">
        <v>63</v>
      </c>
      <c r="D9" s="4">
        <v>0</v>
      </c>
      <c r="E9" s="4">
        <v>32</v>
      </c>
      <c r="F9" s="4">
        <v>66</v>
      </c>
      <c r="G9" s="4">
        <v>0</v>
      </c>
      <c r="H9" s="4">
        <v>35</v>
      </c>
      <c r="I9" s="4">
        <v>366</v>
      </c>
      <c r="J9" s="4">
        <v>0</v>
      </c>
      <c r="K9" s="4">
        <v>5</v>
      </c>
      <c r="L9" s="2"/>
    </row>
    <row r="10" spans="2:12" ht="12.75" thickBot="1" x14ac:dyDescent="0.25">
      <c r="B10" s="20" t="s">
        <v>10</v>
      </c>
      <c r="C10" s="4">
        <v>59</v>
      </c>
      <c r="D10" s="4">
        <v>1</v>
      </c>
      <c r="E10" s="4">
        <v>36</v>
      </c>
      <c r="F10" s="4">
        <v>45</v>
      </c>
      <c r="G10" s="4">
        <v>0</v>
      </c>
      <c r="H10" s="4">
        <v>29</v>
      </c>
      <c r="I10" s="4">
        <v>260</v>
      </c>
      <c r="J10" s="4">
        <v>1</v>
      </c>
      <c r="K10" s="4">
        <v>8</v>
      </c>
      <c r="L10" s="2"/>
    </row>
    <row r="11" spans="2:12" ht="12.75" thickBot="1" x14ac:dyDescent="0.25">
      <c r="B11" s="20" t="s">
        <v>11</v>
      </c>
      <c r="C11" s="4">
        <v>54</v>
      </c>
      <c r="D11" s="4">
        <v>0</v>
      </c>
      <c r="E11" s="4">
        <v>44</v>
      </c>
      <c r="F11" s="4">
        <v>35</v>
      </c>
      <c r="G11" s="4">
        <v>1</v>
      </c>
      <c r="H11" s="4">
        <v>36</v>
      </c>
      <c r="I11" s="4">
        <v>360</v>
      </c>
      <c r="J11" s="4">
        <v>2</v>
      </c>
      <c r="K11" s="4">
        <v>6</v>
      </c>
      <c r="L11" s="2"/>
    </row>
    <row r="12" spans="2:12" x14ac:dyDescent="0.2">
      <c r="B12" s="7" t="s">
        <v>122</v>
      </c>
      <c r="C12" s="1">
        <f>SUM(C7:C11)</f>
        <v>290</v>
      </c>
      <c r="D12" s="1">
        <f t="shared" ref="D12:H12" si="0">SUM(D7:D11)</f>
        <v>4</v>
      </c>
      <c r="E12" s="1">
        <f t="shared" si="0"/>
        <v>179</v>
      </c>
      <c r="F12" s="1">
        <f t="shared" si="0"/>
        <v>248</v>
      </c>
      <c r="G12" s="1">
        <f t="shared" si="0"/>
        <v>5</v>
      </c>
      <c r="H12" s="1">
        <f t="shared" si="0"/>
        <v>169</v>
      </c>
      <c r="L12" s="2"/>
    </row>
    <row r="13" spans="2:12" x14ac:dyDescent="0.2">
      <c r="B13" s="7" t="s">
        <v>123</v>
      </c>
      <c r="D13" s="1">
        <f>SUM(C12:D12)</f>
        <v>294</v>
      </c>
      <c r="E13" s="1">
        <f>SUM(C12:E12)</f>
        <v>473</v>
      </c>
      <c r="G13" s="1">
        <f>SUM(F12:G12)</f>
        <v>253</v>
      </c>
      <c r="H13" s="1">
        <f>SUM(F12:H12)</f>
        <v>422</v>
      </c>
      <c r="L13" s="2"/>
    </row>
    <row r="14" spans="2:12" x14ac:dyDescent="0.2">
      <c r="B14" s="7" t="s">
        <v>125</v>
      </c>
      <c r="C14" s="8">
        <f>+C12/5</f>
        <v>58</v>
      </c>
      <c r="D14" s="8">
        <f t="shared" ref="D14:H14" si="1">+D12/5</f>
        <v>0.8</v>
      </c>
      <c r="E14" s="8">
        <f t="shared" si="1"/>
        <v>35.799999999999997</v>
      </c>
      <c r="F14" s="8">
        <f t="shared" si="1"/>
        <v>49.6</v>
      </c>
      <c r="G14" s="8">
        <f t="shared" si="1"/>
        <v>1</v>
      </c>
      <c r="H14" s="8">
        <f t="shared" si="1"/>
        <v>33.799999999999997</v>
      </c>
      <c r="I14" s="8"/>
      <c r="J14" s="8"/>
      <c r="K14" s="8"/>
      <c r="L14" s="2"/>
    </row>
    <row r="15" spans="2:12" ht="12.75" thickBot="1" x14ac:dyDescent="0.25">
      <c r="B15" s="7" t="s">
        <v>124</v>
      </c>
      <c r="C15" s="9"/>
      <c r="D15" s="9">
        <f>+D13/5</f>
        <v>58.8</v>
      </c>
      <c r="E15" s="9">
        <f t="shared" ref="E15:H15" si="2">+E13/5</f>
        <v>94.6</v>
      </c>
      <c r="F15" s="9"/>
      <c r="G15" s="9">
        <f t="shared" si="2"/>
        <v>50.6</v>
      </c>
      <c r="H15" s="9">
        <f t="shared" si="2"/>
        <v>84.4</v>
      </c>
      <c r="I15" s="9"/>
      <c r="J15" s="9"/>
      <c r="K15" s="9"/>
      <c r="L15" s="2"/>
    </row>
    <row r="16" spans="2:12" ht="12.75" thickBot="1" x14ac:dyDescent="0.25">
      <c r="B16" s="10" t="s">
        <v>127</v>
      </c>
      <c r="C16" s="9"/>
      <c r="D16" s="9"/>
      <c r="E16" s="11">
        <f>+E14/E15</f>
        <v>0.3784355179704017</v>
      </c>
      <c r="F16" s="9"/>
      <c r="G16" s="12" t="s">
        <v>132</v>
      </c>
      <c r="H16" s="13">
        <f>+H15/E15</f>
        <v>0.89217758985200857</v>
      </c>
      <c r="I16" s="9"/>
      <c r="J16" s="9"/>
      <c r="K16" s="9"/>
    </row>
    <row r="18" spans="2:12" x14ac:dyDescent="0.2">
      <c r="F18" s="169">
        <v>2018</v>
      </c>
      <c r="G18" s="169"/>
      <c r="H18" s="169"/>
    </row>
    <row r="19" spans="2:12" ht="12.75" thickBot="1" x14ac:dyDescent="0.25"/>
    <row r="20" spans="2:12" ht="12.75" thickBot="1" x14ac:dyDescent="0.25">
      <c r="B20" s="166" t="s">
        <v>0</v>
      </c>
      <c r="C20" s="179" t="s">
        <v>1</v>
      </c>
      <c r="D20" s="174"/>
      <c r="E20" s="175"/>
      <c r="F20" s="173" t="s">
        <v>2</v>
      </c>
      <c r="G20" s="174"/>
      <c r="H20" s="180"/>
      <c r="I20" s="179" t="s">
        <v>3</v>
      </c>
      <c r="J20" s="174"/>
      <c r="K20" s="175"/>
      <c r="L20" s="2"/>
    </row>
    <row r="21" spans="2:12" x14ac:dyDescent="0.2">
      <c r="B21" s="178"/>
      <c r="C21" s="164" t="s">
        <v>4</v>
      </c>
      <c r="D21" s="164" t="s">
        <v>5</v>
      </c>
      <c r="E21" s="164" t="s">
        <v>6</v>
      </c>
      <c r="F21" s="164" t="s">
        <v>4</v>
      </c>
      <c r="G21" s="164" t="s">
        <v>5</v>
      </c>
      <c r="H21" s="164" t="s">
        <v>6</v>
      </c>
      <c r="I21" s="164" t="s">
        <v>4</v>
      </c>
      <c r="J21" s="164" t="s">
        <v>5</v>
      </c>
      <c r="K21" s="164" t="s">
        <v>6</v>
      </c>
      <c r="L21" s="2"/>
    </row>
    <row r="22" spans="2:12" ht="12.75" thickBot="1" x14ac:dyDescent="0.25">
      <c r="B22" s="167"/>
      <c r="C22" s="165"/>
      <c r="D22" s="165"/>
      <c r="E22" s="165"/>
      <c r="F22" s="165"/>
      <c r="G22" s="165"/>
      <c r="H22" s="165"/>
      <c r="I22" s="165"/>
      <c r="J22" s="165"/>
      <c r="K22" s="165"/>
      <c r="L22" s="2"/>
    </row>
    <row r="23" spans="2:12" ht="12.75" thickBot="1" x14ac:dyDescent="0.25">
      <c r="B23" s="26" t="s">
        <v>7</v>
      </c>
      <c r="C23" s="4">
        <v>52</v>
      </c>
      <c r="D23" s="4">
        <v>1</v>
      </c>
      <c r="E23" s="4">
        <v>17</v>
      </c>
      <c r="F23" s="4">
        <v>35</v>
      </c>
      <c r="G23" s="4">
        <v>0</v>
      </c>
      <c r="H23" s="4">
        <v>15</v>
      </c>
      <c r="I23" s="4">
        <v>154</v>
      </c>
      <c r="J23" s="4">
        <v>14</v>
      </c>
      <c r="K23" s="4">
        <v>5</v>
      </c>
      <c r="L23" s="2"/>
    </row>
    <row r="24" spans="2:12" ht="12.75" thickBot="1" x14ac:dyDescent="0.25">
      <c r="B24" s="26" t="s">
        <v>8</v>
      </c>
      <c r="C24" s="126">
        <v>5</v>
      </c>
      <c r="D24" s="4">
        <v>0</v>
      </c>
      <c r="E24" s="4">
        <v>24</v>
      </c>
      <c r="F24" s="4">
        <v>0</v>
      </c>
      <c r="G24" s="4">
        <v>1</v>
      </c>
      <c r="H24" s="4">
        <v>27</v>
      </c>
      <c r="I24" s="120">
        <v>12</v>
      </c>
      <c r="J24" s="4">
        <v>5</v>
      </c>
      <c r="K24" s="4">
        <v>1</v>
      </c>
      <c r="L24" s="2"/>
    </row>
    <row r="25" spans="2:12" ht="12.75" thickBot="1" x14ac:dyDescent="0.25">
      <c r="B25" s="26" t="s">
        <v>9</v>
      </c>
      <c r="C25" s="4">
        <v>57</v>
      </c>
      <c r="D25" s="4">
        <v>0</v>
      </c>
      <c r="E25" s="4">
        <v>44</v>
      </c>
      <c r="F25" s="4">
        <v>40</v>
      </c>
      <c r="G25" s="4">
        <v>0</v>
      </c>
      <c r="H25" s="4">
        <v>48</v>
      </c>
      <c r="I25" s="4">
        <v>285</v>
      </c>
      <c r="J25" s="4">
        <v>1</v>
      </c>
      <c r="K25" s="4">
        <v>8</v>
      </c>
      <c r="L25" s="2"/>
    </row>
    <row r="26" spans="2:12" ht="12.75" thickBot="1" x14ac:dyDescent="0.25">
      <c r="B26" s="26" t="s">
        <v>10</v>
      </c>
      <c r="C26" s="4">
        <v>55</v>
      </c>
      <c r="D26" s="4">
        <v>0</v>
      </c>
      <c r="E26" s="4">
        <v>37</v>
      </c>
      <c r="F26" s="4">
        <v>55</v>
      </c>
      <c r="G26" s="4">
        <v>1</v>
      </c>
      <c r="H26" s="4">
        <v>32</v>
      </c>
      <c r="I26" s="4">
        <v>222</v>
      </c>
      <c r="J26" s="4">
        <v>3</v>
      </c>
      <c r="K26" s="4">
        <v>11</v>
      </c>
      <c r="L26" s="2"/>
    </row>
    <row r="27" spans="2:12" ht="12.75" thickBot="1" x14ac:dyDescent="0.25">
      <c r="B27" s="26" t="s">
        <v>11</v>
      </c>
      <c r="C27" s="4">
        <v>62</v>
      </c>
      <c r="D27" s="4">
        <v>2</v>
      </c>
      <c r="E27" s="4">
        <v>40</v>
      </c>
      <c r="F27" s="4">
        <v>58</v>
      </c>
      <c r="G27" s="4">
        <v>0</v>
      </c>
      <c r="H27" s="4">
        <v>38</v>
      </c>
      <c r="I27" s="4">
        <v>280</v>
      </c>
      <c r="J27" s="4">
        <v>3</v>
      </c>
      <c r="K27" s="4">
        <v>3</v>
      </c>
      <c r="L27" s="2"/>
    </row>
    <row r="28" spans="2:12" x14ac:dyDescent="0.2">
      <c r="B28" s="7" t="s">
        <v>122</v>
      </c>
      <c r="C28" s="1">
        <f>SUM(C23:C27)</f>
        <v>231</v>
      </c>
      <c r="D28" s="1">
        <f t="shared" ref="D28:H28" si="3">SUM(D23:D27)</f>
        <v>3</v>
      </c>
      <c r="E28" s="1">
        <f>SUM(E23:E27)</f>
        <v>162</v>
      </c>
      <c r="F28" s="1">
        <f t="shared" si="3"/>
        <v>188</v>
      </c>
      <c r="G28" s="1">
        <f t="shared" si="3"/>
        <v>2</v>
      </c>
      <c r="H28" s="1">
        <f t="shared" si="3"/>
        <v>160</v>
      </c>
    </row>
    <row r="29" spans="2:12" x14ac:dyDescent="0.2">
      <c r="B29" s="7" t="s">
        <v>125</v>
      </c>
      <c r="C29" s="8">
        <f>+C28/5</f>
        <v>46.2</v>
      </c>
      <c r="D29" s="8">
        <f t="shared" ref="D29:H29" si="4">+D28/5</f>
        <v>0.6</v>
      </c>
      <c r="E29" s="8">
        <f t="shared" si="4"/>
        <v>32.4</v>
      </c>
      <c r="F29" s="8">
        <f t="shared" si="4"/>
        <v>37.6</v>
      </c>
      <c r="G29" s="8">
        <f t="shared" si="4"/>
        <v>0.4</v>
      </c>
      <c r="H29" s="8">
        <f t="shared" si="4"/>
        <v>32</v>
      </c>
      <c r="I29" s="8"/>
      <c r="J29" s="8"/>
      <c r="K29" s="8"/>
    </row>
    <row r="30" spans="2:12" x14ac:dyDescent="0.2">
      <c r="B30" s="7" t="s">
        <v>123</v>
      </c>
      <c r="D30" s="9">
        <f>SUM(C29:D29)</f>
        <v>46.800000000000004</v>
      </c>
      <c r="E30" s="9">
        <f>SUM(C29:E29)</f>
        <v>79.2</v>
      </c>
      <c r="G30" s="9">
        <f>SUM(F29:G29)</f>
        <v>38</v>
      </c>
      <c r="H30" s="9">
        <f>SUM(F29:H29)</f>
        <v>70</v>
      </c>
      <c r="J30" s="9"/>
      <c r="K30" s="9"/>
    </row>
    <row r="31" spans="2:12" x14ac:dyDescent="0.2">
      <c r="B31" s="7" t="s">
        <v>126</v>
      </c>
      <c r="C31" s="11">
        <f>+C12/C28</f>
        <v>1.2554112554112553</v>
      </c>
      <c r="D31" s="11">
        <f>+D12/D28</f>
        <v>1.3333333333333333</v>
      </c>
      <c r="E31" s="11">
        <f>+E12/E28</f>
        <v>1.1049382716049383</v>
      </c>
      <c r="F31" s="11">
        <f t="shared" ref="F31:G31" si="5">+F12/F28</f>
        <v>1.3191489361702127</v>
      </c>
      <c r="G31" s="11">
        <f t="shared" si="5"/>
        <v>2.5</v>
      </c>
      <c r="H31" s="11">
        <f>+H12/H28</f>
        <v>1.0562499999999999</v>
      </c>
      <c r="I31" s="11"/>
      <c r="J31" s="11"/>
      <c r="K31" s="11"/>
    </row>
    <row r="32" spans="2:12" ht="12.75" thickBot="1" x14ac:dyDescent="0.25">
      <c r="B32" s="10" t="s">
        <v>128</v>
      </c>
      <c r="D32" s="80">
        <f>+D15/D30</f>
        <v>1.2564102564102562</v>
      </c>
      <c r="E32" s="80">
        <f t="shared" ref="E32:H32" si="6">+E15/E30</f>
        <v>1.1944444444444444</v>
      </c>
      <c r="F32" s="11"/>
      <c r="G32" s="80">
        <f t="shared" si="6"/>
        <v>1.3315789473684212</v>
      </c>
      <c r="H32" s="80">
        <f t="shared" si="6"/>
        <v>1.2057142857142857</v>
      </c>
      <c r="I32" s="11"/>
      <c r="J32" s="80"/>
      <c r="K32" s="80"/>
    </row>
    <row r="33" spans="1:11" x14ac:dyDescent="0.2">
      <c r="B33" s="23"/>
      <c r="D33" s="11"/>
      <c r="E33" s="11"/>
      <c r="F33" s="11"/>
      <c r="G33" s="11"/>
      <c r="H33" s="11"/>
      <c r="I33" s="11"/>
      <c r="J33" s="11"/>
      <c r="K33" s="11"/>
    </row>
    <row r="34" spans="1:11" ht="30" customHeight="1" x14ac:dyDescent="0.2">
      <c r="A34" s="27" t="s">
        <v>129</v>
      </c>
      <c r="B34" s="188" t="s">
        <v>292</v>
      </c>
      <c r="C34" s="188"/>
      <c r="D34" s="188"/>
      <c r="E34" s="188"/>
      <c r="F34" s="188"/>
      <c r="G34" s="188"/>
      <c r="H34" s="188"/>
      <c r="I34" s="188"/>
      <c r="J34" s="188"/>
      <c r="K34" s="188"/>
    </row>
    <row r="35" spans="1:11" ht="18.75" customHeight="1" x14ac:dyDescent="0.2">
      <c r="A35" s="28" t="s">
        <v>130</v>
      </c>
      <c r="B35" s="188" t="s">
        <v>259</v>
      </c>
      <c r="C35" s="188"/>
      <c r="D35" s="188"/>
      <c r="E35" s="188"/>
      <c r="F35" s="188"/>
      <c r="G35" s="188"/>
      <c r="H35" s="188"/>
      <c r="I35" s="188"/>
      <c r="J35" s="188"/>
      <c r="K35" s="188"/>
    </row>
    <row r="36" spans="1:11" ht="12.75" thickBot="1" x14ac:dyDescent="0.25"/>
    <row r="37" spans="1:11" x14ac:dyDescent="0.2">
      <c r="B37" s="141"/>
      <c r="C37" s="166" t="s">
        <v>1</v>
      </c>
      <c r="D37" s="166" t="s">
        <v>2</v>
      </c>
      <c r="E37" s="166" t="s">
        <v>3</v>
      </c>
    </row>
    <row r="38" spans="1:11" ht="12.75" thickBot="1" x14ac:dyDescent="0.25">
      <c r="B38" s="141"/>
      <c r="C38" s="167"/>
      <c r="D38" s="167"/>
      <c r="E38" s="167"/>
    </row>
    <row r="39" spans="1:11" ht="27" customHeight="1" thickBot="1" x14ac:dyDescent="0.25">
      <c r="B39" s="30" t="s">
        <v>72</v>
      </c>
      <c r="C39" s="31">
        <v>350</v>
      </c>
      <c r="D39" s="31">
        <v>279</v>
      </c>
      <c r="E39" s="31">
        <v>344</v>
      </c>
    </row>
    <row r="40" spans="1:11" ht="42.75" customHeight="1" thickBot="1" x14ac:dyDescent="0.25">
      <c r="B40" s="34" t="s">
        <v>186</v>
      </c>
      <c r="C40" s="86">
        <v>287</v>
      </c>
      <c r="D40" s="87">
        <v>245</v>
      </c>
      <c r="E40" s="88">
        <v>266</v>
      </c>
    </row>
    <row r="41" spans="1:11" x14ac:dyDescent="0.2">
      <c r="C41" s="11">
        <f>+C39/C40</f>
        <v>1.2195121951219512</v>
      </c>
      <c r="D41" s="11">
        <f>+D39/D40</f>
        <v>1.1387755102040817</v>
      </c>
      <c r="E41" s="11">
        <f>+E39/E40</f>
        <v>1.2932330827067668</v>
      </c>
    </row>
    <row r="43" spans="1:11" ht="39" customHeight="1" x14ac:dyDescent="0.2">
      <c r="A43" s="27" t="s">
        <v>181</v>
      </c>
      <c r="B43" s="168" t="s">
        <v>204</v>
      </c>
      <c r="C43" s="168"/>
      <c r="D43" s="168"/>
      <c r="E43" s="168"/>
      <c r="F43" s="168"/>
      <c r="G43" s="168"/>
      <c r="H43" s="168"/>
      <c r="I43" s="168"/>
      <c r="J43" s="168"/>
      <c r="K43" s="168"/>
    </row>
    <row r="45" spans="1:11" ht="24" x14ac:dyDescent="0.2">
      <c r="B45" s="15" t="s">
        <v>74</v>
      </c>
      <c r="C45" s="16" t="s">
        <v>75</v>
      </c>
      <c r="D45" s="16" t="s">
        <v>76</v>
      </c>
      <c r="E45" s="17" t="s">
        <v>77</v>
      </c>
    </row>
    <row r="46" spans="1:11" x14ac:dyDescent="0.2">
      <c r="B46" s="18" t="s">
        <v>94</v>
      </c>
      <c r="C46" s="19">
        <v>567</v>
      </c>
      <c r="D46" s="19">
        <v>469</v>
      </c>
      <c r="E46" s="19">
        <v>736</v>
      </c>
    </row>
    <row r="47" spans="1:11" x14ac:dyDescent="0.2">
      <c r="B47" s="18" t="s">
        <v>96</v>
      </c>
      <c r="C47" s="19">
        <v>341</v>
      </c>
      <c r="D47" s="19">
        <v>365</v>
      </c>
      <c r="E47" s="19">
        <v>206</v>
      </c>
    </row>
    <row r="48" spans="1:11" x14ac:dyDescent="0.2">
      <c r="B48" s="18" t="s">
        <v>100</v>
      </c>
      <c r="C48" s="19">
        <v>160</v>
      </c>
      <c r="D48" s="19">
        <v>138</v>
      </c>
      <c r="E48" s="19">
        <v>80</v>
      </c>
    </row>
    <row r="49" spans="2:5" x14ac:dyDescent="0.2">
      <c r="B49" s="18" t="s">
        <v>101</v>
      </c>
      <c r="C49" s="19">
        <v>350</v>
      </c>
      <c r="D49" s="19">
        <v>279</v>
      </c>
      <c r="E49" s="19">
        <v>344</v>
      </c>
    </row>
    <row r="50" spans="2:5" x14ac:dyDescent="0.2">
      <c r="B50" s="18" t="s">
        <v>107</v>
      </c>
      <c r="C50" s="19">
        <v>149</v>
      </c>
      <c r="D50" s="19">
        <v>133</v>
      </c>
      <c r="E50" s="19">
        <v>104</v>
      </c>
    </row>
    <row r="51" spans="2:5" x14ac:dyDescent="0.2">
      <c r="B51" s="18" t="s">
        <v>111</v>
      </c>
      <c r="C51" s="19">
        <v>331</v>
      </c>
      <c r="D51" s="19">
        <v>256</v>
      </c>
      <c r="E51" s="19">
        <v>353</v>
      </c>
    </row>
    <row r="52" spans="2:5" x14ac:dyDescent="0.2">
      <c r="B52" s="18" t="s">
        <v>112</v>
      </c>
      <c r="C52" s="19">
        <v>110</v>
      </c>
      <c r="D52" s="19">
        <v>72</v>
      </c>
      <c r="E52" s="19">
        <v>37</v>
      </c>
    </row>
  </sheetData>
  <mergeCells count="34">
    <mergeCell ref="F2:H2"/>
    <mergeCell ref="F18:H18"/>
    <mergeCell ref="F21:F22"/>
    <mergeCell ref="G21:G22"/>
    <mergeCell ref="H21:H22"/>
    <mergeCell ref="B20:B22"/>
    <mergeCell ref="C20:E20"/>
    <mergeCell ref="F20:H20"/>
    <mergeCell ref="I20:K20"/>
    <mergeCell ref="C21:C22"/>
    <mergeCell ref="D21:D22"/>
    <mergeCell ref="E21:E22"/>
    <mergeCell ref="I21:I22"/>
    <mergeCell ref="J21:J22"/>
    <mergeCell ref="K21:K22"/>
    <mergeCell ref="B4:B6"/>
    <mergeCell ref="C4:E4"/>
    <mergeCell ref="F4:H4"/>
    <mergeCell ref="I4:K4"/>
    <mergeCell ref="C5:C6"/>
    <mergeCell ref="D5:D6"/>
    <mergeCell ref="E5:E6"/>
    <mergeCell ref="F5:F6"/>
    <mergeCell ref="G5:G6"/>
    <mergeCell ref="H5:H6"/>
    <mergeCell ref="I5:I6"/>
    <mergeCell ref="J5:J6"/>
    <mergeCell ref="K5:K6"/>
    <mergeCell ref="C37:C38"/>
    <mergeCell ref="D37:D38"/>
    <mergeCell ref="E37:E38"/>
    <mergeCell ref="B43:K43"/>
    <mergeCell ref="B34:K34"/>
    <mergeCell ref="B35:K35"/>
  </mergeCells>
  <pageMargins left="0.7" right="0.7" top="0.75" bottom="0.75" header="0.3" footer="0.3"/>
  <pageSetup paperSize="14" orientation="landscape"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4"/>
  <sheetViews>
    <sheetView zoomScaleNormal="100" workbookViewId="0">
      <selection activeCell="A33" sqref="A33:XFD33"/>
    </sheetView>
  </sheetViews>
  <sheetFormatPr baseColWidth="10" defaultColWidth="11.42578125" defaultRowHeight="12" x14ac:dyDescent="0.2"/>
  <cols>
    <col min="1" max="1" width="11.42578125" style="1"/>
    <col min="2" max="2" width="23" style="1" customWidth="1"/>
    <col min="3" max="16384" width="11.42578125" style="1"/>
  </cols>
  <sheetData>
    <row r="2" spans="2:12" x14ac:dyDescent="0.2">
      <c r="F2" s="169">
        <v>2019</v>
      </c>
      <c r="G2" s="169"/>
      <c r="H2" s="169"/>
    </row>
    <row r="3" spans="2:12" ht="12.75" thickBot="1" x14ac:dyDescent="0.25"/>
    <row r="4" spans="2:12" ht="12.75" thickBot="1" x14ac:dyDescent="0.25">
      <c r="B4" s="170" t="s">
        <v>0</v>
      </c>
      <c r="C4" s="173" t="s">
        <v>1</v>
      </c>
      <c r="D4" s="174"/>
      <c r="E4" s="175"/>
      <c r="F4" s="173" t="s">
        <v>2</v>
      </c>
      <c r="G4" s="174"/>
      <c r="H4" s="175"/>
      <c r="I4" s="173" t="s">
        <v>3</v>
      </c>
      <c r="J4" s="174"/>
      <c r="K4" s="175"/>
      <c r="L4" s="2"/>
    </row>
    <row r="5" spans="2:12" x14ac:dyDescent="0.2">
      <c r="B5" s="171"/>
      <c r="C5" s="176" t="s">
        <v>4</v>
      </c>
      <c r="D5" s="164" t="s">
        <v>22</v>
      </c>
      <c r="E5" s="164" t="s">
        <v>6</v>
      </c>
      <c r="F5" s="164" t="s">
        <v>23</v>
      </c>
      <c r="G5" s="164" t="s">
        <v>5</v>
      </c>
      <c r="H5" s="164" t="s">
        <v>6</v>
      </c>
      <c r="I5" s="164" t="s">
        <v>23</v>
      </c>
      <c r="J5" s="164" t="s">
        <v>22</v>
      </c>
      <c r="K5" s="164" t="s">
        <v>6</v>
      </c>
      <c r="L5" s="2"/>
    </row>
    <row r="6" spans="2:12" ht="12.75" thickBot="1" x14ac:dyDescent="0.25">
      <c r="B6" s="172"/>
      <c r="C6" s="177"/>
      <c r="D6" s="165"/>
      <c r="E6" s="165"/>
      <c r="F6" s="165"/>
      <c r="G6" s="165"/>
      <c r="H6" s="165"/>
      <c r="I6" s="165"/>
      <c r="J6" s="165"/>
      <c r="K6" s="165"/>
      <c r="L6" s="2"/>
    </row>
    <row r="7" spans="2:12" ht="12.75" thickBot="1" x14ac:dyDescent="0.25">
      <c r="B7" s="20" t="s">
        <v>7</v>
      </c>
      <c r="C7" s="4">
        <v>35</v>
      </c>
      <c r="D7" s="4">
        <v>0</v>
      </c>
      <c r="E7" s="4">
        <v>46</v>
      </c>
      <c r="F7" s="4">
        <v>27</v>
      </c>
      <c r="G7" s="4">
        <v>0</v>
      </c>
      <c r="H7" s="4">
        <v>39</v>
      </c>
      <c r="I7" s="4">
        <v>29</v>
      </c>
      <c r="J7" s="4">
        <v>1</v>
      </c>
      <c r="K7" s="4">
        <v>10</v>
      </c>
      <c r="L7" s="2"/>
    </row>
    <row r="8" spans="2:12" ht="12.75" thickBot="1" x14ac:dyDescent="0.25">
      <c r="B8" s="20" t="s">
        <v>8</v>
      </c>
      <c r="C8" s="4">
        <v>25</v>
      </c>
      <c r="D8" s="4">
        <v>2</v>
      </c>
      <c r="E8" s="4">
        <v>39</v>
      </c>
      <c r="F8" s="4">
        <v>21</v>
      </c>
      <c r="G8" s="4">
        <v>3</v>
      </c>
      <c r="H8" s="4">
        <v>32</v>
      </c>
      <c r="I8" s="4">
        <v>8</v>
      </c>
      <c r="J8" s="4">
        <v>0</v>
      </c>
      <c r="K8" s="4">
        <v>3</v>
      </c>
      <c r="L8" s="2"/>
    </row>
    <row r="9" spans="2:12" ht="12.75" thickBot="1" x14ac:dyDescent="0.25">
      <c r="B9" s="20" t="s">
        <v>9</v>
      </c>
      <c r="C9" s="4">
        <v>35</v>
      </c>
      <c r="D9" s="4">
        <v>0</v>
      </c>
      <c r="E9" s="4">
        <v>54</v>
      </c>
      <c r="F9" s="4">
        <v>31</v>
      </c>
      <c r="G9" s="4">
        <v>0</v>
      </c>
      <c r="H9" s="4">
        <v>50</v>
      </c>
      <c r="I9" s="4">
        <v>68</v>
      </c>
      <c r="J9" s="4">
        <v>1</v>
      </c>
      <c r="K9" s="4">
        <v>9</v>
      </c>
      <c r="L9" s="2"/>
    </row>
    <row r="10" spans="2:12" ht="12.75" thickBot="1" x14ac:dyDescent="0.25">
      <c r="B10" s="20" t="s">
        <v>10</v>
      </c>
      <c r="C10" s="4">
        <v>26</v>
      </c>
      <c r="D10" s="4">
        <v>6</v>
      </c>
      <c r="E10" s="4">
        <v>43</v>
      </c>
      <c r="F10" s="4">
        <v>30</v>
      </c>
      <c r="G10" s="4">
        <v>8</v>
      </c>
      <c r="H10" s="4">
        <v>41</v>
      </c>
      <c r="I10" s="4">
        <v>52</v>
      </c>
      <c r="J10" s="4">
        <v>1</v>
      </c>
      <c r="K10" s="4">
        <v>9</v>
      </c>
      <c r="L10" s="2"/>
    </row>
    <row r="11" spans="2:12" x14ac:dyDescent="0.2">
      <c r="B11" s="7" t="s">
        <v>122</v>
      </c>
      <c r="C11" s="1">
        <f>SUM(C7:C10)</f>
        <v>121</v>
      </c>
      <c r="D11" s="1">
        <f t="shared" ref="D11:H11" si="0">SUM(D7:D10)</f>
        <v>8</v>
      </c>
      <c r="E11" s="1">
        <f t="shared" si="0"/>
        <v>182</v>
      </c>
      <c r="F11" s="1">
        <f t="shared" si="0"/>
        <v>109</v>
      </c>
      <c r="G11" s="1">
        <f t="shared" si="0"/>
        <v>11</v>
      </c>
      <c r="H11" s="1">
        <f t="shared" si="0"/>
        <v>162</v>
      </c>
      <c r="L11" s="2"/>
    </row>
    <row r="12" spans="2:12" x14ac:dyDescent="0.2">
      <c r="B12" s="7" t="s">
        <v>125</v>
      </c>
      <c r="C12" s="8">
        <f>+C11/4</f>
        <v>30.25</v>
      </c>
      <c r="D12" s="8">
        <f t="shared" ref="D12:H12" si="1">+D11/4</f>
        <v>2</v>
      </c>
      <c r="E12" s="8">
        <f t="shared" si="1"/>
        <v>45.5</v>
      </c>
      <c r="F12" s="8">
        <f t="shared" si="1"/>
        <v>27.25</v>
      </c>
      <c r="G12" s="8">
        <f t="shared" si="1"/>
        <v>2.75</v>
      </c>
      <c r="H12" s="8">
        <f t="shared" si="1"/>
        <v>40.5</v>
      </c>
      <c r="I12" s="8"/>
      <c r="J12" s="8"/>
      <c r="K12" s="8"/>
      <c r="L12" s="2"/>
    </row>
    <row r="13" spans="2:12" ht="12.75" thickBot="1" x14ac:dyDescent="0.25">
      <c r="B13" s="7" t="s">
        <v>123</v>
      </c>
      <c r="D13" s="8">
        <f>SUM(C12:D12)</f>
        <v>32.25</v>
      </c>
      <c r="E13" s="8">
        <f>SUM(C12:E12)</f>
        <v>77.75</v>
      </c>
      <c r="G13" s="8">
        <f>SUM(F12:G12)</f>
        <v>30</v>
      </c>
      <c r="H13" s="8">
        <f>SUM(F12:H12)</f>
        <v>70.5</v>
      </c>
      <c r="J13" s="8"/>
      <c r="K13" s="8"/>
      <c r="L13" s="2"/>
    </row>
    <row r="14" spans="2:12" ht="12.75" thickBot="1" x14ac:dyDescent="0.25">
      <c r="B14" s="10" t="s">
        <v>127</v>
      </c>
      <c r="C14" s="9"/>
      <c r="D14" s="9"/>
      <c r="E14" s="11">
        <f>+E12/E13</f>
        <v>0.58520900321543412</v>
      </c>
      <c r="F14" s="9"/>
      <c r="G14" s="12" t="s">
        <v>132</v>
      </c>
      <c r="H14" s="13">
        <f>+H13/E13</f>
        <v>0.90675241157556274</v>
      </c>
      <c r="I14" s="9"/>
      <c r="J14" s="9"/>
      <c r="K14" s="9"/>
    </row>
    <row r="16" spans="2:12" x14ac:dyDescent="0.2">
      <c r="F16" s="169">
        <v>2018</v>
      </c>
      <c r="G16" s="169"/>
      <c r="H16" s="169"/>
    </row>
    <row r="17" spans="1:12" ht="12.75" thickBot="1" x14ac:dyDescent="0.25"/>
    <row r="18" spans="1:12" ht="12.75" thickBot="1" x14ac:dyDescent="0.25">
      <c r="B18" s="166" t="s">
        <v>0</v>
      </c>
      <c r="C18" s="179" t="s">
        <v>1</v>
      </c>
      <c r="D18" s="174"/>
      <c r="E18" s="175"/>
      <c r="F18" s="173" t="s">
        <v>2</v>
      </c>
      <c r="G18" s="174"/>
      <c r="H18" s="180"/>
      <c r="I18" s="179" t="s">
        <v>3</v>
      </c>
      <c r="J18" s="174"/>
      <c r="K18" s="175"/>
      <c r="L18" s="2"/>
    </row>
    <row r="19" spans="1:12" x14ac:dyDescent="0.2">
      <c r="B19" s="178"/>
      <c r="C19" s="164" t="s">
        <v>4</v>
      </c>
      <c r="D19" s="164" t="s">
        <v>5</v>
      </c>
      <c r="E19" s="164" t="s">
        <v>6</v>
      </c>
      <c r="F19" s="164" t="s">
        <v>4</v>
      </c>
      <c r="G19" s="164" t="s">
        <v>5</v>
      </c>
      <c r="H19" s="164" t="s">
        <v>6</v>
      </c>
      <c r="I19" s="164" t="s">
        <v>4</v>
      </c>
      <c r="J19" s="164" t="s">
        <v>5</v>
      </c>
      <c r="K19" s="164" t="s">
        <v>6</v>
      </c>
      <c r="L19" s="2"/>
    </row>
    <row r="20" spans="1:12" ht="12.75" thickBot="1" x14ac:dyDescent="0.25">
      <c r="B20" s="167"/>
      <c r="C20" s="165"/>
      <c r="D20" s="165"/>
      <c r="E20" s="165"/>
      <c r="F20" s="165"/>
      <c r="G20" s="165"/>
      <c r="H20" s="165"/>
      <c r="I20" s="165"/>
      <c r="J20" s="165"/>
      <c r="K20" s="165"/>
      <c r="L20" s="2"/>
    </row>
    <row r="21" spans="1:12" ht="12.75" thickBot="1" x14ac:dyDescent="0.25">
      <c r="B21" s="26" t="s">
        <v>7</v>
      </c>
      <c r="C21" s="4">
        <v>37</v>
      </c>
      <c r="D21" s="4">
        <v>1</v>
      </c>
      <c r="E21" s="4">
        <v>51</v>
      </c>
      <c r="F21" s="4">
        <v>24</v>
      </c>
      <c r="G21" s="4">
        <v>1</v>
      </c>
      <c r="H21" s="4">
        <v>44</v>
      </c>
      <c r="I21" s="4">
        <v>23</v>
      </c>
      <c r="J21" s="4">
        <v>0</v>
      </c>
      <c r="K21" s="4">
        <v>15</v>
      </c>
      <c r="L21" s="2"/>
    </row>
    <row r="22" spans="1:12" ht="12.75" thickBot="1" x14ac:dyDescent="0.25">
      <c r="B22" s="26" t="s">
        <v>8</v>
      </c>
      <c r="C22" s="4">
        <v>21</v>
      </c>
      <c r="D22" s="4">
        <v>0</v>
      </c>
      <c r="E22" s="4">
        <v>52</v>
      </c>
      <c r="F22" s="4">
        <v>25</v>
      </c>
      <c r="G22" s="4">
        <v>0</v>
      </c>
      <c r="H22" s="4">
        <v>38</v>
      </c>
      <c r="I22" s="4">
        <v>16</v>
      </c>
      <c r="J22" s="4">
        <v>0</v>
      </c>
      <c r="K22" s="4">
        <v>6</v>
      </c>
      <c r="L22" s="2"/>
    </row>
    <row r="23" spans="1:12" ht="12.75" thickBot="1" x14ac:dyDescent="0.25">
      <c r="B23" s="26" t="s">
        <v>9</v>
      </c>
      <c r="C23" s="4">
        <v>29</v>
      </c>
      <c r="D23" s="4">
        <v>2</v>
      </c>
      <c r="E23" s="4">
        <v>32</v>
      </c>
      <c r="F23" s="4">
        <v>14</v>
      </c>
      <c r="G23" s="4">
        <v>0</v>
      </c>
      <c r="H23" s="4">
        <v>30</v>
      </c>
      <c r="I23" s="4">
        <v>81</v>
      </c>
      <c r="J23" s="4">
        <v>6</v>
      </c>
      <c r="K23" s="4">
        <v>7</v>
      </c>
      <c r="L23" s="2"/>
    </row>
    <row r="24" spans="1:12" ht="12.75" thickBot="1" x14ac:dyDescent="0.25">
      <c r="B24" s="26" t="s">
        <v>10</v>
      </c>
      <c r="C24" s="4">
        <v>22</v>
      </c>
      <c r="D24" s="4">
        <v>6</v>
      </c>
      <c r="E24" s="4">
        <v>47</v>
      </c>
      <c r="F24" s="4">
        <v>29</v>
      </c>
      <c r="G24" s="4">
        <v>3</v>
      </c>
      <c r="H24" s="4">
        <v>36</v>
      </c>
      <c r="I24" s="4">
        <v>83</v>
      </c>
      <c r="J24" s="4">
        <v>8</v>
      </c>
      <c r="K24" s="4">
        <v>13</v>
      </c>
      <c r="L24" s="2"/>
    </row>
    <row r="25" spans="1:12" ht="15" customHeight="1" x14ac:dyDescent="0.2">
      <c r="B25" s="7" t="s">
        <v>122</v>
      </c>
      <c r="C25" s="1">
        <f>SUM(C21:C24)</f>
        <v>109</v>
      </c>
      <c r="D25" s="1">
        <f t="shared" ref="D25:H25" si="2">SUM(D21:D24)</f>
        <v>9</v>
      </c>
      <c r="E25" s="1">
        <f t="shared" si="2"/>
        <v>182</v>
      </c>
      <c r="F25" s="1">
        <f t="shared" si="2"/>
        <v>92</v>
      </c>
      <c r="G25" s="1">
        <f t="shared" si="2"/>
        <v>4</v>
      </c>
      <c r="H25" s="1">
        <f t="shared" si="2"/>
        <v>148</v>
      </c>
    </row>
    <row r="26" spans="1:12" ht="15" customHeight="1" x14ac:dyDescent="0.2">
      <c r="B26" s="7" t="s">
        <v>125</v>
      </c>
      <c r="C26" s="8">
        <f>+C25/4</f>
        <v>27.25</v>
      </c>
      <c r="D26" s="8">
        <f>+D25/4</f>
        <v>2.25</v>
      </c>
      <c r="E26" s="8">
        <f t="shared" ref="E26:H26" si="3">+E25/4</f>
        <v>45.5</v>
      </c>
      <c r="F26" s="8">
        <f t="shared" si="3"/>
        <v>23</v>
      </c>
      <c r="G26" s="8">
        <f t="shared" si="3"/>
        <v>1</v>
      </c>
      <c r="H26" s="8">
        <f t="shared" si="3"/>
        <v>37</v>
      </c>
      <c r="I26" s="8"/>
      <c r="J26" s="8"/>
      <c r="K26" s="8"/>
    </row>
    <row r="27" spans="1:12" ht="15" customHeight="1" x14ac:dyDescent="0.2">
      <c r="B27" s="7" t="s">
        <v>123</v>
      </c>
      <c r="D27" s="9">
        <f>SUM(C26:D26)</f>
        <v>29.5</v>
      </c>
      <c r="E27" s="9">
        <f>SUM(C26:E26)</f>
        <v>75</v>
      </c>
      <c r="G27" s="9">
        <f>SUM(F26:G26)</f>
        <v>24</v>
      </c>
      <c r="H27" s="9">
        <f>SUM(F26:H26)</f>
        <v>61</v>
      </c>
      <c r="J27" s="9"/>
      <c r="K27" s="9"/>
    </row>
    <row r="28" spans="1:12" x14ac:dyDescent="0.2">
      <c r="B28" s="7" t="s">
        <v>126</v>
      </c>
      <c r="C28" s="11">
        <f t="shared" ref="C28:H28" si="4">+C11/C25</f>
        <v>1.1100917431192661</v>
      </c>
      <c r="D28" s="11">
        <f t="shared" si="4"/>
        <v>0.88888888888888884</v>
      </c>
      <c r="E28" s="11">
        <f t="shared" si="4"/>
        <v>1</v>
      </c>
      <c r="F28" s="11">
        <f t="shared" si="4"/>
        <v>1.1847826086956521</v>
      </c>
      <c r="G28" s="11">
        <f t="shared" si="4"/>
        <v>2.75</v>
      </c>
      <c r="H28" s="11">
        <f t="shared" si="4"/>
        <v>1.0945945945945945</v>
      </c>
      <c r="I28" s="11"/>
      <c r="J28" s="11"/>
      <c r="K28" s="11"/>
    </row>
    <row r="29" spans="1:12" ht="12.75" thickBot="1" x14ac:dyDescent="0.25">
      <c r="B29" s="10" t="s">
        <v>128</v>
      </c>
      <c r="D29" s="80">
        <f>+D13/D27</f>
        <v>1.0932203389830508</v>
      </c>
      <c r="E29" s="80">
        <f>+E13/E27</f>
        <v>1.0366666666666666</v>
      </c>
      <c r="F29" s="80"/>
      <c r="G29" s="80">
        <f>+G13/G27</f>
        <v>1.25</v>
      </c>
      <c r="H29" s="80">
        <f>+H13/H27</f>
        <v>1.1557377049180328</v>
      </c>
      <c r="I29" s="80"/>
      <c r="J29" s="80"/>
      <c r="K29" s="80"/>
    </row>
    <row r="30" spans="1:12" x14ac:dyDescent="0.2">
      <c r="B30" s="23"/>
      <c r="D30" s="11"/>
      <c r="E30" s="11"/>
      <c r="F30" s="11"/>
      <c r="G30" s="11"/>
      <c r="H30" s="11"/>
      <c r="I30" s="11"/>
      <c r="J30" s="11"/>
      <c r="K30" s="11"/>
    </row>
    <row r="31" spans="1:12" ht="26.45" customHeight="1" x14ac:dyDescent="0.2">
      <c r="A31" s="27" t="s">
        <v>129</v>
      </c>
      <c r="B31" s="168" t="s">
        <v>293</v>
      </c>
      <c r="C31" s="168"/>
      <c r="D31" s="168"/>
      <c r="E31" s="168"/>
      <c r="F31" s="168"/>
      <c r="G31" s="168"/>
      <c r="H31" s="168"/>
      <c r="I31" s="168"/>
      <c r="J31" s="168"/>
      <c r="K31" s="168"/>
    </row>
    <row r="32" spans="1:12" ht="27.6" customHeight="1" x14ac:dyDescent="0.2">
      <c r="A32" s="28" t="s">
        <v>130</v>
      </c>
      <c r="B32" s="168" t="s">
        <v>263</v>
      </c>
      <c r="C32" s="168"/>
      <c r="D32" s="168"/>
      <c r="E32" s="168"/>
      <c r="F32" s="168"/>
      <c r="G32" s="168"/>
      <c r="H32" s="168"/>
      <c r="I32" s="168"/>
      <c r="J32" s="168"/>
      <c r="K32" s="168"/>
    </row>
    <row r="34" spans="1:11" ht="12.75" thickBot="1" x14ac:dyDescent="0.25"/>
    <row r="35" spans="1:11" x14ac:dyDescent="0.2">
      <c r="B35" s="76"/>
      <c r="C35" s="166" t="s">
        <v>1</v>
      </c>
      <c r="D35" s="166" t="s">
        <v>2</v>
      </c>
      <c r="E35" s="166" t="s">
        <v>3</v>
      </c>
    </row>
    <row r="36" spans="1:11" ht="12.75" thickBot="1" x14ac:dyDescent="0.25">
      <c r="B36" s="76"/>
      <c r="C36" s="167"/>
      <c r="D36" s="167"/>
      <c r="E36" s="167"/>
    </row>
    <row r="37" spans="1:11" ht="27" customHeight="1" thickBot="1" x14ac:dyDescent="0.25">
      <c r="B37" s="30" t="s">
        <v>72</v>
      </c>
      <c r="C37" s="31">
        <v>214</v>
      </c>
      <c r="D37" s="31">
        <v>208</v>
      </c>
      <c r="E37" s="31">
        <v>50</v>
      </c>
    </row>
    <row r="38" spans="1:11" ht="42" customHeight="1" thickBot="1" x14ac:dyDescent="0.25">
      <c r="B38" s="34" t="s">
        <v>186</v>
      </c>
      <c r="C38" s="86">
        <v>223</v>
      </c>
      <c r="D38" s="87">
        <v>205</v>
      </c>
      <c r="E38" s="88">
        <v>76</v>
      </c>
    </row>
    <row r="39" spans="1:11" x14ac:dyDescent="0.2">
      <c r="C39" s="11">
        <f>+C37/C38</f>
        <v>0.95964125560538116</v>
      </c>
      <c r="D39" s="11">
        <f>+D37/D38</f>
        <v>1.0146341463414634</v>
      </c>
      <c r="E39" s="11">
        <f>+E37/E38</f>
        <v>0.65789473684210531</v>
      </c>
    </row>
    <row r="41" spans="1:11" x14ac:dyDescent="0.2">
      <c r="A41" s="27" t="s">
        <v>181</v>
      </c>
      <c r="B41" s="168" t="s">
        <v>187</v>
      </c>
      <c r="C41" s="168"/>
      <c r="D41" s="168"/>
      <c r="E41" s="168"/>
      <c r="F41" s="168"/>
      <c r="G41" s="168"/>
      <c r="H41" s="168"/>
      <c r="I41" s="168"/>
      <c r="J41" s="168"/>
      <c r="K41" s="168"/>
    </row>
    <row r="43" spans="1:11" ht="22.5" x14ac:dyDescent="0.2">
      <c r="B43" s="91" t="s">
        <v>74</v>
      </c>
      <c r="C43" s="92" t="s">
        <v>75</v>
      </c>
      <c r="D43" s="92" t="s">
        <v>76</v>
      </c>
      <c r="E43" s="93" t="s">
        <v>77</v>
      </c>
    </row>
    <row r="44" spans="1:11" ht="12.75" x14ac:dyDescent="0.2">
      <c r="B44" s="94" t="s">
        <v>81</v>
      </c>
      <c r="C44" s="95">
        <v>186</v>
      </c>
      <c r="D44" s="95">
        <v>164</v>
      </c>
      <c r="E44" s="95">
        <v>28</v>
      </c>
    </row>
    <row r="45" spans="1:11" ht="12.75" x14ac:dyDescent="0.2">
      <c r="B45" s="94" t="s">
        <v>83</v>
      </c>
      <c r="C45" s="95">
        <v>211</v>
      </c>
      <c r="D45" s="95">
        <v>229</v>
      </c>
      <c r="E45" s="95">
        <v>53</v>
      </c>
    </row>
    <row r="46" spans="1:11" ht="12.75" x14ac:dyDescent="0.2">
      <c r="B46" s="94" t="s">
        <v>86</v>
      </c>
      <c r="C46" s="95">
        <v>190</v>
      </c>
      <c r="D46" s="95">
        <v>149</v>
      </c>
      <c r="E46" s="95">
        <v>59</v>
      </c>
    </row>
    <row r="47" spans="1:11" ht="12.75" x14ac:dyDescent="0.2">
      <c r="B47" s="94" t="s">
        <v>88</v>
      </c>
      <c r="C47" s="95">
        <v>260</v>
      </c>
      <c r="D47" s="95">
        <v>243</v>
      </c>
      <c r="E47" s="95">
        <v>35</v>
      </c>
    </row>
    <row r="48" spans="1:11" ht="12.75" x14ac:dyDescent="0.2">
      <c r="B48" s="94" t="s">
        <v>89</v>
      </c>
      <c r="C48" s="95">
        <v>277</v>
      </c>
      <c r="D48" s="95">
        <v>240</v>
      </c>
      <c r="E48" s="95">
        <v>93</v>
      </c>
    </row>
    <row r="49" spans="2:5" ht="12.75" x14ac:dyDescent="0.2">
      <c r="B49" s="94" t="s">
        <v>93</v>
      </c>
      <c r="C49" s="95">
        <v>238</v>
      </c>
      <c r="D49" s="95">
        <v>222</v>
      </c>
      <c r="E49" s="95">
        <v>27</v>
      </c>
    </row>
    <row r="50" spans="2:5" ht="12.75" x14ac:dyDescent="0.2">
      <c r="B50" s="94" t="s">
        <v>94</v>
      </c>
      <c r="C50" s="95">
        <v>296</v>
      </c>
      <c r="D50" s="95">
        <v>279</v>
      </c>
      <c r="E50" s="95">
        <v>34</v>
      </c>
    </row>
    <row r="51" spans="2:5" ht="12.75" x14ac:dyDescent="0.2">
      <c r="B51" s="94" t="s">
        <v>96</v>
      </c>
      <c r="C51" s="95">
        <v>145</v>
      </c>
      <c r="D51" s="95">
        <v>140</v>
      </c>
      <c r="E51" s="95">
        <v>29</v>
      </c>
    </row>
    <row r="52" spans="2:5" ht="12.75" x14ac:dyDescent="0.2">
      <c r="B52" s="94" t="s">
        <v>100</v>
      </c>
      <c r="C52" s="95">
        <v>90</v>
      </c>
      <c r="D52" s="95">
        <v>100</v>
      </c>
      <c r="E52" s="95">
        <v>25</v>
      </c>
    </row>
    <row r="53" spans="2:5" ht="12.75" x14ac:dyDescent="0.2">
      <c r="B53" s="94" t="s">
        <v>101</v>
      </c>
      <c r="C53" s="95">
        <v>214</v>
      </c>
      <c r="D53" s="95">
        <v>208</v>
      </c>
      <c r="E53" s="95">
        <v>49</v>
      </c>
    </row>
    <row r="54" spans="2:5" ht="12.75" x14ac:dyDescent="0.2">
      <c r="B54" s="94" t="s">
        <v>103</v>
      </c>
      <c r="C54" s="95">
        <v>153</v>
      </c>
      <c r="D54" s="95">
        <v>142</v>
      </c>
      <c r="E54" s="95">
        <v>72</v>
      </c>
    </row>
    <row r="55" spans="2:5" ht="12.75" x14ac:dyDescent="0.2">
      <c r="B55" s="94" t="s">
        <v>104</v>
      </c>
      <c r="C55" s="95">
        <v>498</v>
      </c>
      <c r="D55" s="95">
        <v>394</v>
      </c>
      <c r="E55" s="95">
        <v>460</v>
      </c>
    </row>
    <row r="56" spans="2:5" ht="12.75" x14ac:dyDescent="0.2">
      <c r="B56" s="94" t="s">
        <v>105</v>
      </c>
      <c r="C56" s="95">
        <v>153</v>
      </c>
      <c r="D56" s="95">
        <v>130</v>
      </c>
      <c r="E56" s="95">
        <v>41</v>
      </c>
    </row>
    <row r="57" spans="2:5" ht="12.75" x14ac:dyDescent="0.2">
      <c r="B57" s="94" t="s">
        <v>106</v>
      </c>
      <c r="C57" s="95">
        <v>437</v>
      </c>
      <c r="D57" s="95">
        <v>425</v>
      </c>
      <c r="E57" s="95">
        <v>64</v>
      </c>
    </row>
    <row r="58" spans="2:5" ht="12.75" x14ac:dyDescent="0.2">
      <c r="B58" s="94" t="s">
        <v>107</v>
      </c>
      <c r="C58" s="95">
        <v>119</v>
      </c>
      <c r="D58" s="95">
        <v>113</v>
      </c>
      <c r="E58" s="95">
        <v>52</v>
      </c>
    </row>
    <row r="59" spans="2:5" ht="12.75" x14ac:dyDescent="0.2">
      <c r="B59" s="94" t="s">
        <v>108</v>
      </c>
      <c r="C59" s="95">
        <v>251</v>
      </c>
      <c r="D59" s="95">
        <v>230</v>
      </c>
      <c r="E59" s="95">
        <v>220</v>
      </c>
    </row>
    <row r="60" spans="2:5" ht="12.75" x14ac:dyDescent="0.2">
      <c r="B60" s="94" t="s">
        <v>109</v>
      </c>
      <c r="C60" s="95">
        <v>309</v>
      </c>
      <c r="D60" s="95">
        <v>261</v>
      </c>
      <c r="E60" s="95">
        <v>103</v>
      </c>
    </row>
    <row r="61" spans="2:5" ht="12.75" x14ac:dyDescent="0.2">
      <c r="B61" s="94" t="s">
        <v>111</v>
      </c>
      <c r="C61" s="95">
        <v>125</v>
      </c>
      <c r="D61" s="95">
        <v>127</v>
      </c>
      <c r="E61" s="95">
        <v>21</v>
      </c>
    </row>
    <row r="62" spans="2:5" ht="12.75" x14ac:dyDescent="0.2">
      <c r="B62" s="94" t="s">
        <v>112</v>
      </c>
      <c r="C62" s="95">
        <v>86</v>
      </c>
      <c r="D62" s="95">
        <v>89</v>
      </c>
      <c r="E62" s="95">
        <v>33</v>
      </c>
    </row>
    <row r="63" spans="2:5" ht="12.75" x14ac:dyDescent="0.2">
      <c r="B63" s="94" t="s">
        <v>113</v>
      </c>
      <c r="C63" s="95">
        <v>239</v>
      </c>
      <c r="D63" s="95">
        <v>221</v>
      </c>
      <c r="E63" s="95">
        <v>58</v>
      </c>
    </row>
    <row r="64" spans="2:5" ht="12.75" x14ac:dyDescent="0.2">
      <c r="B64" s="94" t="s">
        <v>114</v>
      </c>
      <c r="C64" s="95">
        <v>204</v>
      </c>
      <c r="D64" s="95">
        <v>200</v>
      </c>
      <c r="E64" s="95">
        <v>32</v>
      </c>
    </row>
  </sheetData>
  <mergeCells count="34">
    <mergeCell ref="F16:H16"/>
    <mergeCell ref="F2:H2"/>
    <mergeCell ref="F19:F20"/>
    <mergeCell ref="G19:G20"/>
    <mergeCell ref="H19:H20"/>
    <mergeCell ref="C18:E18"/>
    <mergeCell ref="F18:H18"/>
    <mergeCell ref="I18:K18"/>
    <mergeCell ref="C19:C20"/>
    <mergeCell ref="D19:D20"/>
    <mergeCell ref="E19:E20"/>
    <mergeCell ref="I19:I20"/>
    <mergeCell ref="J19:J20"/>
    <mergeCell ref="K19:K20"/>
    <mergeCell ref="B31:K31"/>
    <mergeCell ref="B32:K32"/>
    <mergeCell ref="B4:B6"/>
    <mergeCell ref="C4:E4"/>
    <mergeCell ref="F4:H4"/>
    <mergeCell ref="I4:K4"/>
    <mergeCell ref="C5:C6"/>
    <mergeCell ref="D5:D6"/>
    <mergeCell ref="E5:E6"/>
    <mergeCell ref="F5:F6"/>
    <mergeCell ref="G5:G6"/>
    <mergeCell ref="H5:H6"/>
    <mergeCell ref="I5:I6"/>
    <mergeCell ref="J5:J6"/>
    <mergeCell ref="K5:K6"/>
    <mergeCell ref="B18:B20"/>
    <mergeCell ref="C35:C36"/>
    <mergeCell ref="D35:D36"/>
    <mergeCell ref="E35:E36"/>
    <mergeCell ref="B41:K4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3"/>
  <sheetViews>
    <sheetView zoomScaleNormal="100" workbookViewId="0">
      <selection activeCell="O27" sqref="O27"/>
    </sheetView>
  </sheetViews>
  <sheetFormatPr baseColWidth="10" defaultColWidth="11.5703125" defaultRowHeight="12" x14ac:dyDescent="0.2"/>
  <cols>
    <col min="1" max="1" width="11.5703125" style="1"/>
    <col min="2" max="2" width="24.5703125" style="1" customWidth="1"/>
    <col min="3" max="16384" width="11.5703125" style="1"/>
  </cols>
  <sheetData>
    <row r="2" spans="1:12" x14ac:dyDescent="0.2">
      <c r="F2" s="169">
        <v>2019</v>
      </c>
      <c r="G2" s="169"/>
      <c r="H2" s="169"/>
    </row>
    <row r="3" spans="1:12" ht="12.75" thickBot="1" x14ac:dyDescent="0.25"/>
    <row r="4" spans="1:12" ht="12.75" thickBot="1" x14ac:dyDescent="0.25">
      <c r="B4" s="170" t="s">
        <v>0</v>
      </c>
      <c r="C4" s="173" t="s">
        <v>1</v>
      </c>
      <c r="D4" s="174"/>
      <c r="E4" s="175"/>
      <c r="F4" s="173" t="s">
        <v>2</v>
      </c>
      <c r="G4" s="174"/>
      <c r="H4" s="175"/>
      <c r="I4" s="173" t="s">
        <v>3</v>
      </c>
      <c r="J4" s="174"/>
      <c r="K4" s="175"/>
      <c r="L4" s="2"/>
    </row>
    <row r="5" spans="1:12" x14ac:dyDescent="0.2">
      <c r="B5" s="171"/>
      <c r="C5" s="176" t="s">
        <v>4</v>
      </c>
      <c r="D5" s="164" t="s">
        <v>5</v>
      </c>
      <c r="E5" s="164" t="s">
        <v>6</v>
      </c>
      <c r="F5" s="164" t="s">
        <v>4</v>
      </c>
      <c r="G5" s="164" t="s">
        <v>5</v>
      </c>
      <c r="H5" s="164" t="s">
        <v>6</v>
      </c>
      <c r="I5" s="164" t="s">
        <v>4</v>
      </c>
      <c r="J5" s="164" t="s">
        <v>5</v>
      </c>
      <c r="K5" s="164" t="s">
        <v>6</v>
      </c>
      <c r="L5" s="2"/>
    </row>
    <row r="6" spans="1:12" ht="12.75" thickBot="1" x14ac:dyDescent="0.25">
      <c r="B6" s="172"/>
      <c r="C6" s="177"/>
      <c r="D6" s="165"/>
      <c r="E6" s="165"/>
      <c r="F6" s="165"/>
      <c r="G6" s="165"/>
      <c r="H6" s="165"/>
      <c r="I6" s="165"/>
      <c r="J6" s="165"/>
      <c r="K6" s="165"/>
      <c r="L6" s="2"/>
    </row>
    <row r="7" spans="1:12" ht="12.75" thickBot="1" x14ac:dyDescent="0.25">
      <c r="B7" s="69" t="s">
        <v>30</v>
      </c>
      <c r="C7" s="4">
        <v>12</v>
      </c>
      <c r="D7" s="4">
        <v>0</v>
      </c>
      <c r="E7" s="4">
        <v>25</v>
      </c>
      <c r="F7" s="4">
        <v>5</v>
      </c>
      <c r="G7" s="4">
        <v>0</v>
      </c>
      <c r="H7" s="4">
        <v>20</v>
      </c>
      <c r="I7" s="4">
        <v>24</v>
      </c>
      <c r="J7" s="4">
        <v>1</v>
      </c>
      <c r="K7" s="4">
        <v>4</v>
      </c>
      <c r="L7" s="2"/>
    </row>
    <row r="8" spans="1:12" ht="12.75" thickBot="1" x14ac:dyDescent="0.25">
      <c r="B8" s="70" t="s">
        <v>25</v>
      </c>
      <c r="C8" s="4">
        <v>12</v>
      </c>
      <c r="D8" s="4">
        <v>0</v>
      </c>
      <c r="E8" s="4">
        <v>24</v>
      </c>
      <c r="F8" s="4">
        <v>7</v>
      </c>
      <c r="G8" s="4">
        <v>1</v>
      </c>
      <c r="H8" s="4">
        <v>22</v>
      </c>
      <c r="I8" s="4">
        <v>31</v>
      </c>
      <c r="J8" s="4">
        <v>2</v>
      </c>
      <c r="K8" s="4">
        <v>1</v>
      </c>
      <c r="L8" s="2"/>
    </row>
    <row r="9" spans="1:12" ht="12.75" thickBot="1" x14ac:dyDescent="0.25">
      <c r="A9" s="35"/>
      <c r="B9" s="68" t="s">
        <v>26</v>
      </c>
      <c r="C9" s="22">
        <v>15</v>
      </c>
      <c r="D9" s="4">
        <v>0</v>
      </c>
      <c r="E9" s="4">
        <v>24</v>
      </c>
      <c r="F9" s="4">
        <v>19</v>
      </c>
      <c r="G9" s="4">
        <v>0</v>
      </c>
      <c r="H9" s="4">
        <v>27</v>
      </c>
      <c r="I9" s="4">
        <v>22</v>
      </c>
      <c r="J9" s="4">
        <v>0</v>
      </c>
      <c r="K9" s="4">
        <v>0</v>
      </c>
      <c r="L9" s="2"/>
    </row>
    <row r="10" spans="1:12" x14ac:dyDescent="0.2">
      <c r="B10" s="7" t="s">
        <v>122</v>
      </c>
      <c r="C10" s="1">
        <f>SUM(C7:C9)</f>
        <v>39</v>
      </c>
      <c r="D10" s="1">
        <f t="shared" ref="D10:K10" si="0">SUM(D7:D9)</f>
        <v>0</v>
      </c>
      <c r="E10" s="1">
        <f t="shared" si="0"/>
        <v>73</v>
      </c>
      <c r="F10" s="1">
        <f t="shared" si="0"/>
        <v>31</v>
      </c>
      <c r="G10" s="1">
        <f t="shared" si="0"/>
        <v>1</v>
      </c>
      <c r="H10" s="1">
        <f t="shared" si="0"/>
        <v>69</v>
      </c>
      <c r="L10" s="2"/>
    </row>
    <row r="11" spans="1:12" x14ac:dyDescent="0.2">
      <c r="B11" s="7" t="s">
        <v>125</v>
      </c>
      <c r="C11" s="8">
        <f>+C10/3</f>
        <v>13</v>
      </c>
      <c r="D11" s="8">
        <f t="shared" ref="D11:K11" si="1">+D10/3</f>
        <v>0</v>
      </c>
      <c r="E11" s="8">
        <f t="shared" si="1"/>
        <v>24.333333333333332</v>
      </c>
      <c r="F11" s="8">
        <f t="shared" si="1"/>
        <v>10.333333333333334</v>
      </c>
      <c r="G11" s="8">
        <f t="shared" si="1"/>
        <v>0.33333333333333331</v>
      </c>
      <c r="H11" s="8">
        <f t="shared" si="1"/>
        <v>23</v>
      </c>
      <c r="I11" s="8"/>
      <c r="J11" s="8"/>
      <c r="K11" s="8"/>
      <c r="L11" s="2"/>
    </row>
    <row r="12" spans="1:12" ht="12.75" thickBot="1" x14ac:dyDescent="0.25">
      <c r="B12" s="7" t="s">
        <v>123</v>
      </c>
      <c r="D12" s="8">
        <f>SUM(C11:D11)</f>
        <v>13</v>
      </c>
      <c r="E12" s="8">
        <f>SUM(C11:E11)</f>
        <v>37.333333333333329</v>
      </c>
      <c r="G12" s="8">
        <f>SUM(F11:G11)</f>
        <v>10.666666666666668</v>
      </c>
      <c r="H12" s="8">
        <f>SUM(F11:H11)</f>
        <v>33.666666666666671</v>
      </c>
      <c r="J12" s="8"/>
      <c r="K12" s="8"/>
      <c r="L12" s="2"/>
    </row>
    <row r="13" spans="1:12" ht="12.75" thickBot="1" x14ac:dyDescent="0.25">
      <c r="B13" s="10" t="s">
        <v>127</v>
      </c>
      <c r="C13" s="9"/>
      <c r="D13" s="9"/>
      <c r="E13" s="11">
        <f>+E11/E12</f>
        <v>0.6517857142857143</v>
      </c>
      <c r="F13" s="9"/>
      <c r="G13" s="12" t="s">
        <v>132</v>
      </c>
      <c r="H13" s="13">
        <f>+H12/E12</f>
        <v>0.90178571428571452</v>
      </c>
      <c r="I13" s="9"/>
      <c r="J13" s="9"/>
      <c r="K13" s="9"/>
    </row>
    <row r="15" spans="1:12" x14ac:dyDescent="0.2">
      <c r="F15" s="190">
        <v>2018</v>
      </c>
      <c r="G15" s="190"/>
      <c r="H15" s="190"/>
    </row>
    <row r="16" spans="1:12" ht="12.75" thickBot="1" x14ac:dyDescent="0.25"/>
    <row r="17" spans="1:12" ht="12.75" thickBot="1" x14ac:dyDescent="0.25">
      <c r="B17" s="170" t="s">
        <v>0</v>
      </c>
      <c r="C17" s="173" t="s">
        <v>1</v>
      </c>
      <c r="D17" s="174"/>
      <c r="E17" s="175"/>
      <c r="F17" s="173" t="s">
        <v>2</v>
      </c>
      <c r="G17" s="174"/>
      <c r="H17" s="175"/>
      <c r="I17" s="173" t="s">
        <v>3</v>
      </c>
      <c r="J17" s="174"/>
      <c r="K17" s="175"/>
      <c r="L17" s="2"/>
    </row>
    <row r="18" spans="1:12" x14ac:dyDescent="0.2">
      <c r="B18" s="171"/>
      <c r="C18" s="176" t="s">
        <v>4</v>
      </c>
      <c r="D18" s="164" t="s">
        <v>5</v>
      </c>
      <c r="E18" s="164" t="s">
        <v>6</v>
      </c>
      <c r="F18" s="164" t="s">
        <v>4</v>
      </c>
      <c r="G18" s="164" t="s">
        <v>5</v>
      </c>
      <c r="H18" s="164" t="s">
        <v>6</v>
      </c>
      <c r="I18" s="164" t="s">
        <v>4</v>
      </c>
      <c r="J18" s="164" t="s">
        <v>5</v>
      </c>
      <c r="K18" s="164" t="s">
        <v>6</v>
      </c>
      <c r="L18" s="2"/>
    </row>
    <row r="19" spans="1:12" ht="12.75" thickBot="1" x14ac:dyDescent="0.25">
      <c r="A19" s="35"/>
      <c r="B19" s="189"/>
      <c r="C19" s="177"/>
      <c r="D19" s="165"/>
      <c r="E19" s="165"/>
      <c r="F19" s="165"/>
      <c r="G19" s="165"/>
      <c r="H19" s="165"/>
      <c r="I19" s="165"/>
      <c r="J19" s="165"/>
      <c r="K19" s="165"/>
      <c r="L19" s="2"/>
    </row>
    <row r="20" spans="1:12" ht="13.5" thickBot="1" x14ac:dyDescent="0.25">
      <c r="A20" s="35"/>
      <c r="B20" s="44" t="s">
        <v>30</v>
      </c>
      <c r="C20" s="127">
        <v>5</v>
      </c>
      <c r="D20" s="127">
        <v>1</v>
      </c>
      <c r="E20" s="127">
        <v>24</v>
      </c>
      <c r="F20" s="127">
        <v>5</v>
      </c>
      <c r="G20" s="127">
        <v>0</v>
      </c>
      <c r="H20" s="127">
        <v>30</v>
      </c>
      <c r="I20" s="127">
        <v>16</v>
      </c>
      <c r="J20" s="127">
        <v>2</v>
      </c>
      <c r="K20" s="127">
        <v>3</v>
      </c>
      <c r="L20" s="2"/>
    </row>
    <row r="21" spans="1:12" ht="13.5" thickBot="1" x14ac:dyDescent="0.25">
      <c r="A21" s="35"/>
      <c r="B21" s="44" t="s">
        <v>25</v>
      </c>
      <c r="C21" s="123">
        <v>11</v>
      </c>
      <c r="D21" s="123">
        <v>1</v>
      </c>
      <c r="E21" s="123">
        <v>23</v>
      </c>
      <c r="F21" s="123">
        <v>14</v>
      </c>
      <c r="G21" s="123">
        <v>1</v>
      </c>
      <c r="H21" s="123">
        <v>22</v>
      </c>
      <c r="I21" s="123">
        <v>23</v>
      </c>
      <c r="J21" s="123">
        <v>4</v>
      </c>
      <c r="K21" s="123">
        <v>3</v>
      </c>
      <c r="L21" s="2"/>
    </row>
    <row r="22" spans="1:12" ht="13.5" thickBot="1" x14ac:dyDescent="0.25">
      <c r="A22" s="35"/>
      <c r="B22" s="44" t="s">
        <v>26</v>
      </c>
      <c r="C22" s="123">
        <v>14</v>
      </c>
      <c r="D22" s="123">
        <v>1</v>
      </c>
      <c r="E22" s="123">
        <v>21</v>
      </c>
      <c r="F22" s="123">
        <v>10</v>
      </c>
      <c r="G22" s="123">
        <v>1</v>
      </c>
      <c r="H22" s="123">
        <v>28</v>
      </c>
      <c r="I22" s="123">
        <v>28</v>
      </c>
      <c r="J22" s="123">
        <v>1</v>
      </c>
      <c r="K22" s="123">
        <v>1</v>
      </c>
      <c r="L22" s="2"/>
    </row>
    <row r="23" spans="1:12" x14ac:dyDescent="0.2">
      <c r="B23" s="7" t="s">
        <v>122</v>
      </c>
      <c r="C23" s="1">
        <f>SUM(C20:C22)</f>
        <v>30</v>
      </c>
      <c r="D23" s="1">
        <f t="shared" ref="D23:K23" si="2">SUM(D20:D22)</f>
        <v>3</v>
      </c>
      <c r="E23" s="1">
        <f t="shared" si="2"/>
        <v>68</v>
      </c>
      <c r="F23" s="1">
        <f t="shared" si="2"/>
        <v>29</v>
      </c>
      <c r="G23" s="1">
        <f t="shared" si="2"/>
        <v>2</v>
      </c>
      <c r="H23" s="1">
        <f t="shared" si="2"/>
        <v>80</v>
      </c>
    </row>
    <row r="24" spans="1:12" x14ac:dyDescent="0.2">
      <c r="B24" s="7" t="s">
        <v>125</v>
      </c>
      <c r="C24" s="8">
        <f>+C23/3</f>
        <v>10</v>
      </c>
      <c r="D24" s="8">
        <f t="shared" ref="D24:K24" si="3">+D23/3</f>
        <v>1</v>
      </c>
      <c r="E24" s="8">
        <f t="shared" si="3"/>
        <v>22.666666666666668</v>
      </c>
      <c r="F24" s="8">
        <f t="shared" si="3"/>
        <v>9.6666666666666661</v>
      </c>
      <c r="G24" s="8">
        <f t="shared" si="3"/>
        <v>0.66666666666666663</v>
      </c>
      <c r="H24" s="8">
        <f t="shared" si="3"/>
        <v>26.666666666666668</v>
      </c>
      <c r="I24" s="8"/>
      <c r="J24" s="8"/>
      <c r="K24" s="8"/>
    </row>
    <row r="25" spans="1:12" x14ac:dyDescent="0.2">
      <c r="B25" s="7" t="s">
        <v>123</v>
      </c>
      <c r="D25" s="9">
        <f>SUM(C24:D24)</f>
        <v>11</v>
      </c>
      <c r="E25" s="9">
        <f>SUM(C24:E24)</f>
        <v>33.666666666666671</v>
      </c>
      <c r="G25" s="9">
        <f>SUM(F24:G24)</f>
        <v>10.333333333333332</v>
      </c>
      <c r="H25" s="9">
        <f>SUM(F24:H24)</f>
        <v>37</v>
      </c>
      <c r="J25" s="9"/>
      <c r="K25" s="9"/>
    </row>
    <row r="26" spans="1:12" x14ac:dyDescent="0.2">
      <c r="B26" s="7" t="s">
        <v>126</v>
      </c>
      <c r="C26" s="11">
        <f>+C10/C23</f>
        <v>1.3</v>
      </c>
      <c r="D26" s="11">
        <f t="shared" ref="D26:K26" si="4">+D10/D23</f>
        <v>0</v>
      </c>
      <c r="E26" s="11">
        <f t="shared" si="4"/>
        <v>1.0735294117647058</v>
      </c>
      <c r="F26" s="11">
        <f t="shared" si="4"/>
        <v>1.0689655172413792</v>
      </c>
      <c r="G26" s="11">
        <f>+G10/G23</f>
        <v>0.5</v>
      </c>
      <c r="H26" s="11">
        <f t="shared" si="4"/>
        <v>0.86250000000000004</v>
      </c>
      <c r="I26" s="11"/>
      <c r="J26" s="11"/>
      <c r="K26" s="11"/>
    </row>
    <row r="27" spans="1:12" ht="12.75" thickBot="1" x14ac:dyDescent="0.25">
      <c r="B27" s="10" t="s">
        <v>128</v>
      </c>
      <c r="D27" s="80">
        <f>+D12/D25</f>
        <v>1.1818181818181819</v>
      </c>
      <c r="E27" s="80">
        <f t="shared" ref="E27:H27" si="5">+E12/E25</f>
        <v>1.1089108910891086</v>
      </c>
      <c r="F27" s="80"/>
      <c r="G27" s="80">
        <f t="shared" si="5"/>
        <v>1.0322580645161292</v>
      </c>
      <c r="H27" s="80">
        <f t="shared" si="5"/>
        <v>0.90990990990991005</v>
      </c>
      <c r="I27" s="80"/>
      <c r="J27" s="80"/>
      <c r="K27" s="80"/>
    </row>
    <row r="28" spans="1:12" x14ac:dyDescent="0.2">
      <c r="B28" s="23"/>
      <c r="D28" s="11"/>
      <c r="E28" s="11"/>
      <c r="F28" s="11"/>
      <c r="G28" s="11"/>
      <c r="H28" s="11"/>
      <c r="I28" s="11"/>
      <c r="J28" s="11"/>
      <c r="K28" s="11"/>
    </row>
    <row r="29" spans="1:12" ht="50.25" customHeight="1" x14ac:dyDescent="0.2">
      <c r="A29" s="27" t="s">
        <v>129</v>
      </c>
      <c r="B29" s="168" t="s">
        <v>297</v>
      </c>
      <c r="C29" s="168"/>
      <c r="D29" s="168"/>
      <c r="E29" s="168"/>
      <c r="F29" s="168"/>
      <c r="G29" s="168"/>
      <c r="H29" s="168"/>
      <c r="I29" s="168"/>
      <c r="J29" s="168"/>
      <c r="K29" s="168"/>
    </row>
    <row r="30" spans="1:12" ht="15" customHeight="1" x14ac:dyDescent="0.2">
      <c r="A30" s="28" t="s">
        <v>130</v>
      </c>
      <c r="B30" s="168" t="s">
        <v>264</v>
      </c>
      <c r="C30" s="168"/>
      <c r="D30" s="168"/>
      <c r="E30" s="168"/>
      <c r="F30" s="168"/>
      <c r="G30" s="168"/>
      <c r="H30" s="168"/>
      <c r="I30" s="168"/>
      <c r="J30" s="168"/>
      <c r="K30" s="168"/>
    </row>
    <row r="33" spans="1:11" ht="12.75" thickBot="1" x14ac:dyDescent="0.25"/>
    <row r="34" spans="1:11" x14ac:dyDescent="0.2">
      <c r="B34" s="76"/>
      <c r="C34" s="166" t="s">
        <v>1</v>
      </c>
      <c r="D34" s="166" t="s">
        <v>2</v>
      </c>
      <c r="E34" s="166" t="s">
        <v>3</v>
      </c>
    </row>
    <row r="35" spans="1:11" ht="12.75" thickBot="1" x14ac:dyDescent="0.25">
      <c r="B35" s="76"/>
      <c r="C35" s="167"/>
      <c r="D35" s="167"/>
      <c r="E35" s="167"/>
    </row>
    <row r="36" spans="1:11" ht="30" customHeight="1" thickBot="1" x14ac:dyDescent="0.25">
      <c r="B36" s="30" t="s">
        <v>72</v>
      </c>
      <c r="C36" s="31">
        <v>167</v>
      </c>
      <c r="D36" s="31">
        <v>156</v>
      </c>
      <c r="E36" s="31">
        <v>39</v>
      </c>
    </row>
    <row r="37" spans="1:11" ht="39.75" customHeight="1" thickBot="1" x14ac:dyDescent="0.25">
      <c r="B37" s="34" t="s">
        <v>186</v>
      </c>
      <c r="C37" s="86">
        <v>187</v>
      </c>
      <c r="D37" s="87">
        <v>158</v>
      </c>
      <c r="E37" s="88">
        <v>208</v>
      </c>
    </row>
    <row r="38" spans="1:11" x14ac:dyDescent="0.2">
      <c r="C38" s="11">
        <f>+C36/C37</f>
        <v>0.89304812834224601</v>
      </c>
      <c r="D38" s="11">
        <f>+D36/D37</f>
        <v>0.98734177215189878</v>
      </c>
      <c r="E38" s="11">
        <f>+E36/E37</f>
        <v>0.1875</v>
      </c>
    </row>
    <row r="40" spans="1:11" ht="43.5" customHeight="1" x14ac:dyDescent="0.2">
      <c r="A40" s="27" t="s">
        <v>181</v>
      </c>
      <c r="B40" s="188" t="s">
        <v>205</v>
      </c>
      <c r="C40" s="188"/>
      <c r="D40" s="188"/>
      <c r="E40" s="188"/>
      <c r="F40" s="188"/>
      <c r="G40" s="188"/>
      <c r="H40" s="188"/>
      <c r="I40" s="188"/>
      <c r="J40" s="188"/>
      <c r="K40" s="188"/>
    </row>
    <row r="42" spans="1:11" ht="22.5" x14ac:dyDescent="0.2">
      <c r="B42" s="91" t="s">
        <v>74</v>
      </c>
      <c r="C42" s="92" t="s">
        <v>75</v>
      </c>
      <c r="D42" s="92" t="s">
        <v>76</v>
      </c>
      <c r="E42" s="93" t="s">
        <v>77</v>
      </c>
    </row>
    <row r="43" spans="1:11" ht="12.75" x14ac:dyDescent="0.2">
      <c r="B43" s="94" t="s">
        <v>79</v>
      </c>
      <c r="C43" s="95">
        <v>65</v>
      </c>
      <c r="D43" s="95">
        <v>92</v>
      </c>
      <c r="E43" s="95">
        <v>61</v>
      </c>
    </row>
    <row r="44" spans="1:11" ht="12.75" x14ac:dyDescent="0.2">
      <c r="B44" s="94" t="s">
        <v>81</v>
      </c>
      <c r="C44" s="95">
        <v>143</v>
      </c>
      <c r="D44" s="95">
        <v>52</v>
      </c>
      <c r="E44" s="95">
        <v>455</v>
      </c>
    </row>
    <row r="45" spans="1:11" ht="12.75" x14ac:dyDescent="0.2">
      <c r="B45" s="94" t="s">
        <v>83</v>
      </c>
      <c r="C45" s="95">
        <v>210</v>
      </c>
      <c r="D45" s="95">
        <v>156</v>
      </c>
      <c r="E45" s="95">
        <v>370</v>
      </c>
    </row>
    <row r="46" spans="1:11" ht="12.75" x14ac:dyDescent="0.2">
      <c r="B46" s="94" t="s">
        <v>86</v>
      </c>
      <c r="C46" s="95">
        <v>139</v>
      </c>
      <c r="D46" s="95">
        <v>129</v>
      </c>
      <c r="E46" s="95">
        <v>35</v>
      </c>
    </row>
    <row r="47" spans="1:11" ht="12.75" x14ac:dyDescent="0.2">
      <c r="B47" s="94" t="s">
        <v>88</v>
      </c>
      <c r="C47" s="95">
        <v>164</v>
      </c>
      <c r="D47" s="95">
        <v>179</v>
      </c>
      <c r="E47" s="95">
        <v>167</v>
      </c>
    </row>
    <row r="48" spans="1:11" ht="12.75" x14ac:dyDescent="0.2">
      <c r="B48" s="94" t="s">
        <v>89</v>
      </c>
      <c r="C48" s="95">
        <v>238</v>
      </c>
      <c r="D48" s="95">
        <v>145</v>
      </c>
      <c r="E48" s="95">
        <v>371</v>
      </c>
    </row>
    <row r="49" spans="2:5" ht="12.75" x14ac:dyDescent="0.2">
      <c r="B49" s="94" t="s">
        <v>90</v>
      </c>
      <c r="C49" s="95">
        <v>399</v>
      </c>
      <c r="D49" s="95">
        <v>393</v>
      </c>
      <c r="E49" s="95">
        <v>85</v>
      </c>
    </row>
    <row r="50" spans="2:5" ht="12.75" x14ac:dyDescent="0.2">
      <c r="B50" s="94" t="s">
        <v>93</v>
      </c>
      <c r="C50" s="95">
        <v>169</v>
      </c>
      <c r="D50" s="95">
        <v>138</v>
      </c>
      <c r="E50" s="95">
        <v>184</v>
      </c>
    </row>
    <row r="51" spans="2:5" ht="12.75" x14ac:dyDescent="0.2">
      <c r="B51" s="94" t="s">
        <v>96</v>
      </c>
      <c r="C51" s="95">
        <v>336</v>
      </c>
      <c r="D51" s="95">
        <v>146</v>
      </c>
      <c r="E51" s="95">
        <v>650</v>
      </c>
    </row>
    <row r="52" spans="2:5" ht="12.75" x14ac:dyDescent="0.2">
      <c r="B52" s="94" t="s">
        <v>100</v>
      </c>
      <c r="C52" s="95">
        <v>118</v>
      </c>
      <c r="D52" s="95">
        <v>62</v>
      </c>
      <c r="E52" s="95">
        <v>402</v>
      </c>
    </row>
    <row r="53" spans="2:5" ht="12.75" x14ac:dyDescent="0.2">
      <c r="B53" s="94" t="s">
        <v>101</v>
      </c>
      <c r="C53" s="95">
        <v>167</v>
      </c>
      <c r="D53" s="95">
        <v>156</v>
      </c>
      <c r="E53" s="95">
        <v>39</v>
      </c>
    </row>
    <row r="54" spans="2:5" ht="12.75" x14ac:dyDescent="0.2">
      <c r="B54" s="94" t="s">
        <v>104</v>
      </c>
      <c r="C54" s="95">
        <v>262</v>
      </c>
      <c r="D54" s="95">
        <v>219</v>
      </c>
      <c r="E54" s="95">
        <v>242</v>
      </c>
    </row>
    <row r="55" spans="2:5" ht="12.75" x14ac:dyDescent="0.2">
      <c r="B55" s="94" t="s">
        <v>105</v>
      </c>
      <c r="C55" s="95">
        <v>148</v>
      </c>
      <c r="D55" s="95">
        <v>139</v>
      </c>
      <c r="E55" s="95">
        <v>269</v>
      </c>
    </row>
    <row r="56" spans="2:5" ht="12.75" x14ac:dyDescent="0.2">
      <c r="B56" s="94" t="s">
        <v>106</v>
      </c>
      <c r="C56" s="95">
        <v>140</v>
      </c>
      <c r="D56" s="95">
        <v>162</v>
      </c>
      <c r="E56" s="95">
        <v>208</v>
      </c>
    </row>
    <row r="57" spans="2:5" ht="12.75" x14ac:dyDescent="0.2">
      <c r="B57" s="94" t="s">
        <v>107</v>
      </c>
      <c r="C57" s="95">
        <v>163</v>
      </c>
      <c r="D57" s="95">
        <v>157</v>
      </c>
      <c r="E57" s="95">
        <v>100</v>
      </c>
    </row>
    <row r="58" spans="2:5" ht="12.75" x14ac:dyDescent="0.2">
      <c r="B58" s="94" t="s">
        <v>108</v>
      </c>
      <c r="C58" s="95">
        <v>145</v>
      </c>
      <c r="D58" s="95">
        <v>145</v>
      </c>
      <c r="E58" s="95">
        <v>106</v>
      </c>
    </row>
    <row r="59" spans="2:5" ht="12.75" x14ac:dyDescent="0.2">
      <c r="B59" s="94" t="s">
        <v>109</v>
      </c>
      <c r="C59" s="95">
        <v>111</v>
      </c>
      <c r="D59" s="95">
        <v>127</v>
      </c>
      <c r="E59" s="95">
        <v>102</v>
      </c>
    </row>
    <row r="60" spans="2:5" ht="12.75" x14ac:dyDescent="0.2">
      <c r="B60" s="94" t="s">
        <v>111</v>
      </c>
      <c r="C60" s="95">
        <v>110</v>
      </c>
      <c r="D60" s="95">
        <v>89</v>
      </c>
      <c r="E60" s="95">
        <v>198</v>
      </c>
    </row>
    <row r="61" spans="2:5" ht="12.75" x14ac:dyDescent="0.2">
      <c r="B61" s="94" t="s">
        <v>113</v>
      </c>
      <c r="C61" s="95">
        <v>196</v>
      </c>
      <c r="D61" s="95">
        <v>169</v>
      </c>
      <c r="E61" s="95">
        <v>95</v>
      </c>
    </row>
    <row r="62" spans="2:5" ht="12.75" x14ac:dyDescent="0.2">
      <c r="B62" s="94" t="s">
        <v>114</v>
      </c>
      <c r="C62" s="95">
        <v>136</v>
      </c>
      <c r="D62" s="95">
        <v>120</v>
      </c>
      <c r="E62" s="95">
        <v>65</v>
      </c>
    </row>
    <row r="63" spans="2:5" ht="12.75" x14ac:dyDescent="0.2">
      <c r="B63" s="94" t="s">
        <v>115</v>
      </c>
      <c r="C63" s="95">
        <v>374</v>
      </c>
      <c r="D63" s="95">
        <v>335</v>
      </c>
      <c r="E63" s="95">
        <v>159</v>
      </c>
    </row>
  </sheetData>
  <mergeCells count="34">
    <mergeCell ref="B29:K29"/>
    <mergeCell ref="B30:K30"/>
    <mergeCell ref="I18:I19"/>
    <mergeCell ref="J18:J19"/>
    <mergeCell ref="K18:K19"/>
    <mergeCell ref="G5:G6"/>
    <mergeCell ref="B17:B19"/>
    <mergeCell ref="C17:E17"/>
    <mergeCell ref="F17:H17"/>
    <mergeCell ref="F2:H2"/>
    <mergeCell ref="F15:H15"/>
    <mergeCell ref="C18:C19"/>
    <mergeCell ref="D18:D19"/>
    <mergeCell ref="E18:E19"/>
    <mergeCell ref="F18:F19"/>
    <mergeCell ref="G18:G19"/>
    <mergeCell ref="H18:H19"/>
    <mergeCell ref="H5:H6"/>
    <mergeCell ref="C34:C35"/>
    <mergeCell ref="D34:D35"/>
    <mergeCell ref="E34:E35"/>
    <mergeCell ref="B40:K40"/>
    <mergeCell ref="I5:I6"/>
    <mergeCell ref="J5:J6"/>
    <mergeCell ref="K5:K6"/>
    <mergeCell ref="I17:K17"/>
    <mergeCell ref="B4:B6"/>
    <mergeCell ref="C4:E4"/>
    <mergeCell ref="F4:H4"/>
    <mergeCell ref="I4:K4"/>
    <mergeCell ref="C5:C6"/>
    <mergeCell ref="D5:D6"/>
    <mergeCell ref="E5:E6"/>
    <mergeCell ref="F5: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6"/>
  <sheetViews>
    <sheetView zoomScaleNormal="100" workbookViewId="0">
      <selection activeCell="E35" sqref="E35"/>
    </sheetView>
  </sheetViews>
  <sheetFormatPr baseColWidth="10" defaultColWidth="11.5703125" defaultRowHeight="12" x14ac:dyDescent="0.2"/>
  <cols>
    <col min="1" max="1" width="11.5703125" style="1"/>
    <col min="2" max="2" width="21.42578125" style="1" customWidth="1"/>
    <col min="3" max="16384" width="11.5703125" style="1"/>
  </cols>
  <sheetData>
    <row r="2" spans="2:11" x14ac:dyDescent="0.2">
      <c r="F2" s="169">
        <v>2019</v>
      </c>
      <c r="G2" s="169"/>
      <c r="H2" s="169"/>
    </row>
    <row r="3" spans="2:11" ht="12.75" thickBot="1" x14ac:dyDescent="0.25"/>
    <row r="4" spans="2:11" ht="12.75" thickBot="1" x14ac:dyDescent="0.25">
      <c r="B4" s="170" t="s">
        <v>0</v>
      </c>
      <c r="C4" s="173" t="s">
        <v>1</v>
      </c>
      <c r="D4" s="174"/>
      <c r="E4" s="175"/>
      <c r="F4" s="173" t="s">
        <v>2</v>
      </c>
      <c r="G4" s="174"/>
      <c r="H4" s="175"/>
      <c r="I4" s="173" t="s">
        <v>135</v>
      </c>
      <c r="J4" s="174"/>
      <c r="K4" s="175"/>
    </row>
    <row r="5" spans="2:11" x14ac:dyDescent="0.2">
      <c r="B5" s="171"/>
      <c r="C5" s="176" t="s">
        <v>4</v>
      </c>
      <c r="D5" s="164" t="s">
        <v>5</v>
      </c>
      <c r="E5" s="164" t="s">
        <v>6</v>
      </c>
      <c r="F5" s="164" t="s">
        <v>4</v>
      </c>
      <c r="G5" s="164" t="s">
        <v>5</v>
      </c>
      <c r="H5" s="164" t="s">
        <v>6</v>
      </c>
      <c r="I5" s="164" t="s">
        <v>4</v>
      </c>
      <c r="J5" s="164" t="s">
        <v>5</v>
      </c>
      <c r="K5" s="164" t="s">
        <v>6</v>
      </c>
    </row>
    <row r="6" spans="2:11" ht="12.75" thickBot="1" x14ac:dyDescent="0.25">
      <c r="B6" s="172"/>
      <c r="C6" s="177"/>
      <c r="D6" s="165"/>
      <c r="E6" s="165"/>
      <c r="F6" s="165"/>
      <c r="G6" s="165"/>
      <c r="H6" s="165"/>
      <c r="I6" s="165"/>
      <c r="J6" s="165"/>
      <c r="K6" s="165"/>
    </row>
    <row r="7" spans="2:11" ht="12.75" thickBot="1" x14ac:dyDescent="0.25">
      <c r="B7" s="68" t="s">
        <v>24</v>
      </c>
      <c r="C7" s="31">
        <v>0</v>
      </c>
      <c r="D7" s="4">
        <v>157</v>
      </c>
      <c r="E7" s="4">
        <v>25</v>
      </c>
      <c r="F7" s="31">
        <v>0</v>
      </c>
      <c r="G7" s="4">
        <v>195</v>
      </c>
      <c r="H7" s="4">
        <v>30</v>
      </c>
      <c r="I7" s="31">
        <v>0</v>
      </c>
      <c r="J7" s="4">
        <v>2431</v>
      </c>
      <c r="K7" s="4">
        <v>3</v>
      </c>
    </row>
    <row r="8" spans="2:11" ht="12.75" thickBot="1" x14ac:dyDescent="0.25">
      <c r="B8" s="68" t="s">
        <v>25</v>
      </c>
      <c r="C8" s="4">
        <v>0</v>
      </c>
      <c r="D8" s="4">
        <v>163</v>
      </c>
      <c r="E8" s="4">
        <v>30</v>
      </c>
      <c r="F8" s="4">
        <v>0</v>
      </c>
      <c r="G8" s="4">
        <v>132</v>
      </c>
      <c r="H8" s="4">
        <v>28</v>
      </c>
      <c r="I8" s="4">
        <v>0</v>
      </c>
      <c r="J8" s="4">
        <v>2340</v>
      </c>
      <c r="K8" s="4">
        <v>2</v>
      </c>
    </row>
    <row r="9" spans="2:11" ht="12.75" thickBot="1" x14ac:dyDescent="0.25">
      <c r="B9" s="68" t="s">
        <v>26</v>
      </c>
      <c r="C9" s="4">
        <v>0</v>
      </c>
      <c r="D9" s="4">
        <v>152</v>
      </c>
      <c r="E9" s="4">
        <v>27</v>
      </c>
      <c r="F9" s="4">
        <v>0</v>
      </c>
      <c r="G9" s="4">
        <v>170</v>
      </c>
      <c r="H9" s="4">
        <v>25</v>
      </c>
      <c r="I9" s="4">
        <v>0</v>
      </c>
      <c r="J9" s="4">
        <v>2386</v>
      </c>
      <c r="K9" s="4">
        <v>1</v>
      </c>
    </row>
    <row r="10" spans="2:11" ht="12.75" thickBot="1" x14ac:dyDescent="0.25">
      <c r="B10" s="68" t="s">
        <v>27</v>
      </c>
      <c r="C10" s="4">
        <v>0</v>
      </c>
      <c r="D10" s="4">
        <v>155</v>
      </c>
      <c r="E10" s="4">
        <v>23</v>
      </c>
      <c r="F10" s="4">
        <v>0</v>
      </c>
      <c r="G10" s="4">
        <v>261</v>
      </c>
      <c r="H10" s="4">
        <v>29</v>
      </c>
      <c r="I10" s="4">
        <v>0</v>
      </c>
      <c r="J10" s="4">
        <v>3221</v>
      </c>
      <c r="K10" s="4">
        <v>1</v>
      </c>
    </row>
    <row r="11" spans="2:11" x14ac:dyDescent="0.2">
      <c r="B11" s="7" t="s">
        <v>122</v>
      </c>
      <c r="D11" s="1">
        <f t="shared" ref="D11:K11" si="0">SUM(D7:D10)</f>
        <v>627</v>
      </c>
      <c r="E11" s="1">
        <f t="shared" si="0"/>
        <v>105</v>
      </c>
      <c r="G11" s="1">
        <f t="shared" si="0"/>
        <v>758</v>
      </c>
      <c r="H11" s="1">
        <f t="shared" si="0"/>
        <v>112</v>
      </c>
    </row>
    <row r="12" spans="2:11" x14ac:dyDescent="0.2">
      <c r="B12" s="7" t="s">
        <v>125</v>
      </c>
      <c r="C12" s="8"/>
      <c r="D12" s="8">
        <f t="shared" ref="D12:K12" si="1">+D11/4</f>
        <v>156.75</v>
      </c>
      <c r="E12" s="8">
        <f t="shared" si="1"/>
        <v>26.25</v>
      </c>
      <c r="F12" s="8"/>
      <c r="G12" s="8">
        <f t="shared" si="1"/>
        <v>189.5</v>
      </c>
      <c r="H12" s="8">
        <f t="shared" si="1"/>
        <v>28</v>
      </c>
      <c r="I12" s="8"/>
      <c r="J12" s="8"/>
      <c r="K12" s="8"/>
    </row>
    <row r="13" spans="2:11" ht="12.75" thickBot="1" x14ac:dyDescent="0.25">
      <c r="B13" s="7" t="s">
        <v>123</v>
      </c>
      <c r="D13" s="8">
        <f>SUM(C12:D12)</f>
        <v>156.75</v>
      </c>
      <c r="E13" s="8">
        <f>SUM(C12:E12)</f>
        <v>183</v>
      </c>
      <c r="G13" s="8">
        <f>SUM(F12:G12)</f>
        <v>189.5</v>
      </c>
      <c r="H13" s="8">
        <f>SUM(F12:H12)</f>
        <v>217.5</v>
      </c>
      <c r="J13" s="8"/>
      <c r="K13" s="8"/>
    </row>
    <row r="14" spans="2:11" ht="12.75" thickBot="1" x14ac:dyDescent="0.25">
      <c r="B14" s="10" t="s">
        <v>127</v>
      </c>
      <c r="C14" s="9"/>
      <c r="D14" s="9"/>
      <c r="E14" s="11">
        <f>+E12/E13</f>
        <v>0.14344262295081966</v>
      </c>
      <c r="F14" s="9"/>
      <c r="G14" s="12" t="s">
        <v>132</v>
      </c>
      <c r="H14" s="13">
        <f>+H13/E13</f>
        <v>1.1885245901639345</v>
      </c>
      <c r="I14" s="9"/>
      <c r="J14" s="9"/>
      <c r="K14" s="9"/>
    </row>
    <row r="16" spans="2:11" x14ac:dyDescent="0.2">
      <c r="F16" s="169">
        <v>2018</v>
      </c>
      <c r="G16" s="169"/>
      <c r="H16" s="169"/>
    </row>
    <row r="17" spans="1:12" ht="12.75" thickBot="1" x14ac:dyDescent="0.25"/>
    <row r="18" spans="1:12" ht="12.75" thickBot="1" x14ac:dyDescent="0.25">
      <c r="B18" s="170" t="s">
        <v>0</v>
      </c>
      <c r="C18" s="173" t="s">
        <v>1</v>
      </c>
      <c r="D18" s="174"/>
      <c r="E18" s="175"/>
      <c r="F18" s="173" t="s">
        <v>2</v>
      </c>
      <c r="G18" s="174"/>
      <c r="H18" s="175"/>
      <c r="I18" s="173" t="s">
        <v>135</v>
      </c>
      <c r="J18" s="174"/>
      <c r="K18" s="175"/>
      <c r="L18" s="2"/>
    </row>
    <row r="19" spans="1:12" x14ac:dyDescent="0.2">
      <c r="B19" s="171"/>
      <c r="C19" s="176" t="s">
        <v>4</v>
      </c>
      <c r="D19" s="164" t="s">
        <v>5</v>
      </c>
      <c r="E19" s="164" t="s">
        <v>6</v>
      </c>
      <c r="F19" s="164" t="s">
        <v>4</v>
      </c>
      <c r="G19" s="164" t="s">
        <v>5</v>
      </c>
      <c r="H19" s="164" t="s">
        <v>6</v>
      </c>
      <c r="I19" s="164" t="s">
        <v>4</v>
      </c>
      <c r="J19" s="164" t="s">
        <v>5</v>
      </c>
      <c r="K19" s="164" t="s">
        <v>6</v>
      </c>
      <c r="L19" s="2"/>
    </row>
    <row r="20" spans="1:12" ht="12.75" thickBot="1" x14ac:dyDescent="0.25">
      <c r="B20" s="172"/>
      <c r="C20" s="177"/>
      <c r="D20" s="165"/>
      <c r="E20" s="165"/>
      <c r="F20" s="165"/>
      <c r="G20" s="165"/>
      <c r="H20" s="165"/>
      <c r="I20" s="165"/>
      <c r="J20" s="165"/>
      <c r="K20" s="165"/>
      <c r="L20" s="2"/>
    </row>
    <row r="21" spans="1:12" ht="12.75" thickBot="1" x14ac:dyDescent="0.25">
      <c r="B21" s="68" t="s">
        <v>24</v>
      </c>
      <c r="C21" s="31">
        <v>0</v>
      </c>
      <c r="D21" s="31">
        <v>167</v>
      </c>
      <c r="E21" s="31">
        <v>20</v>
      </c>
      <c r="F21" s="31">
        <v>0</v>
      </c>
      <c r="G21" s="139">
        <v>23</v>
      </c>
      <c r="H21" s="31">
        <v>31</v>
      </c>
      <c r="I21" s="31">
        <v>0</v>
      </c>
      <c r="J21" s="31">
        <v>3056</v>
      </c>
      <c r="K21" s="31">
        <v>1</v>
      </c>
      <c r="L21" s="2"/>
    </row>
    <row r="22" spans="1:12" ht="12.75" thickBot="1" x14ac:dyDescent="0.25">
      <c r="B22" s="68" t="s">
        <v>25</v>
      </c>
      <c r="C22" s="4">
        <v>0</v>
      </c>
      <c r="D22" s="4">
        <v>175</v>
      </c>
      <c r="E22" s="4">
        <v>27</v>
      </c>
      <c r="F22" s="4">
        <v>0</v>
      </c>
      <c r="G22" s="120">
        <v>41</v>
      </c>
      <c r="H22" s="4">
        <v>26</v>
      </c>
      <c r="I22" s="4">
        <v>0</v>
      </c>
      <c r="J22" s="4">
        <v>3479</v>
      </c>
      <c r="K22" s="4">
        <v>0</v>
      </c>
      <c r="L22" s="2"/>
    </row>
    <row r="23" spans="1:12" ht="12.75" thickBot="1" x14ac:dyDescent="0.25">
      <c r="B23" s="68" t="s">
        <v>26</v>
      </c>
      <c r="C23" s="4">
        <v>0</v>
      </c>
      <c r="D23" s="4">
        <v>176</v>
      </c>
      <c r="E23" s="4">
        <v>27</v>
      </c>
      <c r="F23" s="4">
        <v>0</v>
      </c>
      <c r="G23" s="120">
        <v>36</v>
      </c>
      <c r="H23" s="4">
        <v>27</v>
      </c>
      <c r="I23" s="4">
        <v>0</v>
      </c>
      <c r="J23" s="4">
        <v>3021</v>
      </c>
      <c r="K23" s="4">
        <v>4</v>
      </c>
      <c r="L23" s="2"/>
    </row>
    <row r="24" spans="1:12" ht="12.75" thickBot="1" x14ac:dyDescent="0.25">
      <c r="B24" s="68" t="s">
        <v>27</v>
      </c>
      <c r="C24" s="4">
        <v>0</v>
      </c>
      <c r="D24" s="4">
        <v>166</v>
      </c>
      <c r="E24" s="4">
        <v>31</v>
      </c>
      <c r="F24" s="4">
        <v>0</v>
      </c>
      <c r="G24" s="120">
        <v>52</v>
      </c>
      <c r="H24" s="4">
        <v>29</v>
      </c>
      <c r="I24" s="4">
        <v>0</v>
      </c>
      <c r="J24" s="4">
        <v>3214</v>
      </c>
      <c r="K24" s="4">
        <v>5</v>
      </c>
      <c r="L24" s="2"/>
    </row>
    <row r="25" spans="1:12" x14ac:dyDescent="0.2">
      <c r="B25" s="7" t="s">
        <v>122</v>
      </c>
      <c r="D25" s="1">
        <f t="shared" ref="D25:K25" si="2">SUM(D21:D24)</f>
        <v>684</v>
      </c>
      <c r="E25" s="1">
        <f t="shared" si="2"/>
        <v>105</v>
      </c>
      <c r="G25" s="1">
        <f>SUM(G21:G24)</f>
        <v>152</v>
      </c>
      <c r="H25" s="1">
        <f t="shared" si="2"/>
        <v>113</v>
      </c>
    </row>
    <row r="26" spans="1:12" x14ac:dyDescent="0.2">
      <c r="B26" s="7" t="s">
        <v>125</v>
      </c>
      <c r="C26" s="8"/>
      <c r="D26" s="8">
        <f>+D25/4</f>
        <v>171</v>
      </c>
      <c r="E26" s="8">
        <f t="shared" ref="E26:K26" si="3">+E25/4</f>
        <v>26.25</v>
      </c>
      <c r="F26" s="8"/>
      <c r="G26" s="8">
        <f t="shared" si="3"/>
        <v>38</v>
      </c>
      <c r="H26" s="8">
        <f t="shared" si="3"/>
        <v>28.25</v>
      </c>
      <c r="I26" s="8"/>
      <c r="J26" s="8"/>
      <c r="K26" s="8"/>
    </row>
    <row r="27" spans="1:12" x14ac:dyDescent="0.2">
      <c r="B27" s="7" t="s">
        <v>123</v>
      </c>
      <c r="D27" s="9">
        <f>SUM(C26:D26)</f>
        <v>171</v>
      </c>
      <c r="E27" s="9">
        <f>SUM(C26:E26)</f>
        <v>197.25</v>
      </c>
      <c r="G27" s="9">
        <f>SUM(F26:G26)</f>
        <v>38</v>
      </c>
      <c r="H27" s="9">
        <f>SUM(F26:H26)</f>
        <v>66.25</v>
      </c>
      <c r="J27" s="9"/>
      <c r="K27" s="9"/>
    </row>
    <row r="28" spans="1:12" x14ac:dyDescent="0.2">
      <c r="B28" s="7" t="s">
        <v>126</v>
      </c>
      <c r="C28" s="11"/>
      <c r="D28" s="11">
        <f>+D11/D25</f>
        <v>0.91666666666666663</v>
      </c>
      <c r="E28" s="11">
        <f>+E11/E25</f>
        <v>1</v>
      </c>
      <c r="F28" s="11"/>
      <c r="G28" s="11">
        <f>+G11/G25</f>
        <v>4.9868421052631575</v>
      </c>
      <c r="H28" s="11">
        <f>+H11/H25</f>
        <v>0.99115044247787609</v>
      </c>
      <c r="I28" s="11"/>
      <c r="J28" s="11"/>
      <c r="K28" s="11"/>
    </row>
    <row r="29" spans="1:12" ht="12.75" thickBot="1" x14ac:dyDescent="0.25">
      <c r="B29" s="10" t="s">
        <v>128</v>
      </c>
      <c r="D29" s="80">
        <f>+D13/D27</f>
        <v>0.91666666666666663</v>
      </c>
      <c r="E29" s="80">
        <f>+E13/E27</f>
        <v>0.92775665399239549</v>
      </c>
      <c r="F29" s="80"/>
      <c r="G29" s="80"/>
      <c r="H29" s="80">
        <f>+H13/H27</f>
        <v>3.2830188679245285</v>
      </c>
      <c r="I29" s="80"/>
      <c r="J29" s="80"/>
      <c r="K29" s="80"/>
    </row>
    <row r="30" spans="1:12" x14ac:dyDescent="0.2">
      <c r="B30" s="23"/>
      <c r="D30" s="11"/>
      <c r="E30" s="11"/>
      <c r="F30" s="11"/>
      <c r="G30" s="11"/>
      <c r="H30" s="11"/>
      <c r="I30" s="11"/>
      <c r="J30" s="11"/>
      <c r="K30" s="11"/>
    </row>
    <row r="31" spans="1:12" ht="19.5" customHeight="1" x14ac:dyDescent="0.2">
      <c r="A31" s="27" t="s">
        <v>129</v>
      </c>
      <c r="B31" s="168" t="s">
        <v>265</v>
      </c>
      <c r="C31" s="168"/>
      <c r="D31" s="168"/>
      <c r="E31" s="168"/>
      <c r="F31" s="168"/>
      <c r="G31" s="168"/>
      <c r="H31" s="168"/>
      <c r="I31" s="168"/>
      <c r="J31" s="168"/>
      <c r="K31" s="168"/>
    </row>
    <row r="32" spans="1:12" ht="28.5" customHeight="1" x14ac:dyDescent="0.2">
      <c r="A32" s="28" t="s">
        <v>130</v>
      </c>
      <c r="B32" s="181" t="s">
        <v>298</v>
      </c>
      <c r="C32" s="168"/>
      <c r="D32" s="168"/>
      <c r="E32" s="168"/>
      <c r="F32" s="168"/>
      <c r="G32" s="168"/>
      <c r="H32" s="168"/>
      <c r="I32" s="168"/>
      <c r="J32" s="168"/>
      <c r="K32" s="168"/>
    </row>
    <row r="33" spans="1:11" ht="27.75" customHeight="1" x14ac:dyDescent="0.2">
      <c r="A33" s="28" t="s">
        <v>131</v>
      </c>
      <c r="B33" s="168" t="s">
        <v>266</v>
      </c>
      <c r="C33" s="168"/>
      <c r="D33" s="168"/>
      <c r="E33" s="168"/>
      <c r="F33" s="168"/>
      <c r="G33" s="168"/>
      <c r="H33" s="168"/>
      <c r="I33" s="168"/>
      <c r="J33" s="168"/>
      <c r="K33" s="168"/>
    </row>
    <row r="35" spans="1:11" ht="12.75" thickBot="1" x14ac:dyDescent="0.25"/>
    <row r="36" spans="1:11" x14ac:dyDescent="0.2">
      <c r="B36" s="151"/>
      <c r="C36" s="166" t="s">
        <v>1</v>
      </c>
      <c r="D36" s="166" t="s">
        <v>2</v>
      </c>
      <c r="E36" s="166" t="s">
        <v>3</v>
      </c>
    </row>
    <row r="37" spans="1:11" ht="12.75" thickBot="1" x14ac:dyDescent="0.25">
      <c r="B37" s="151"/>
      <c r="C37" s="167"/>
      <c r="D37" s="167"/>
      <c r="E37" s="167"/>
    </row>
    <row r="38" spans="1:11" ht="24.75" customHeight="1" thickBot="1" x14ac:dyDescent="0.25">
      <c r="B38" s="30" t="s">
        <v>72</v>
      </c>
      <c r="C38" s="31">
        <v>663</v>
      </c>
      <c r="D38" s="31">
        <v>920</v>
      </c>
      <c r="E38" s="31">
        <v>2708</v>
      </c>
    </row>
    <row r="39" spans="1:11" ht="24.75" thickBot="1" x14ac:dyDescent="0.25">
      <c r="B39" s="34" t="s">
        <v>186</v>
      </c>
      <c r="C39" s="86">
        <v>487</v>
      </c>
      <c r="D39" s="87">
        <v>299</v>
      </c>
      <c r="E39" s="88">
        <v>2081</v>
      </c>
    </row>
    <row r="40" spans="1:11" x14ac:dyDescent="0.2">
      <c r="C40" s="11">
        <f>+C38/C39</f>
        <v>1.3613963039014374</v>
      </c>
      <c r="D40" s="11">
        <f>+D38/D39</f>
        <v>3.0769230769230771</v>
      </c>
      <c r="E40" s="11">
        <f>+E38/E39</f>
        <v>1.3012974531475252</v>
      </c>
    </row>
    <row r="42" spans="1:11" ht="38.25" customHeight="1" x14ac:dyDescent="0.2">
      <c r="A42" s="27" t="s">
        <v>181</v>
      </c>
      <c r="B42" s="188" t="s">
        <v>208</v>
      </c>
      <c r="C42" s="188"/>
      <c r="D42" s="188"/>
      <c r="E42" s="188"/>
      <c r="F42" s="188"/>
      <c r="G42" s="188"/>
      <c r="H42" s="188"/>
      <c r="I42" s="188"/>
      <c r="J42" s="188"/>
      <c r="K42" s="188"/>
    </row>
    <row r="44" spans="1:11" ht="24" x14ac:dyDescent="0.2">
      <c r="B44" s="15" t="s">
        <v>74</v>
      </c>
      <c r="C44" s="16" t="s">
        <v>75</v>
      </c>
      <c r="D44" s="16" t="s">
        <v>76</v>
      </c>
      <c r="E44" s="17" t="s">
        <v>77</v>
      </c>
    </row>
    <row r="45" spans="1:11" x14ac:dyDescent="0.2">
      <c r="B45" s="18" t="s">
        <v>79</v>
      </c>
      <c r="C45" s="19">
        <v>381</v>
      </c>
      <c r="D45" s="19">
        <v>262</v>
      </c>
      <c r="E45" s="19">
        <v>2377</v>
      </c>
    </row>
    <row r="46" spans="1:11" x14ac:dyDescent="0.2">
      <c r="B46" s="18" t="s">
        <v>81</v>
      </c>
      <c r="C46" s="19">
        <v>470</v>
      </c>
      <c r="D46" s="19">
        <v>401</v>
      </c>
      <c r="E46" s="19">
        <v>1698</v>
      </c>
    </row>
    <row r="47" spans="1:11" x14ac:dyDescent="0.2">
      <c r="B47" s="18" t="s">
        <v>83</v>
      </c>
      <c r="C47" s="19">
        <v>305</v>
      </c>
      <c r="D47" s="19">
        <v>164</v>
      </c>
      <c r="E47" s="19">
        <v>2373</v>
      </c>
    </row>
    <row r="48" spans="1:11" x14ac:dyDescent="0.2">
      <c r="B48" s="18" t="s">
        <v>86</v>
      </c>
      <c r="C48" s="19">
        <v>325</v>
      </c>
      <c r="D48" s="19">
        <v>139</v>
      </c>
      <c r="E48" s="19">
        <v>1395</v>
      </c>
    </row>
    <row r="49" spans="2:5" x14ac:dyDescent="0.2">
      <c r="B49" s="18" t="s">
        <v>87</v>
      </c>
      <c r="C49" s="19">
        <v>371</v>
      </c>
      <c r="D49" s="19">
        <v>147</v>
      </c>
      <c r="E49" s="19">
        <v>1096</v>
      </c>
    </row>
    <row r="50" spans="2:5" x14ac:dyDescent="0.2">
      <c r="B50" s="18" t="s">
        <v>88</v>
      </c>
      <c r="C50" s="19">
        <v>598</v>
      </c>
      <c r="D50" s="19">
        <v>363</v>
      </c>
      <c r="E50" s="19">
        <v>2242</v>
      </c>
    </row>
    <row r="51" spans="2:5" x14ac:dyDescent="0.2">
      <c r="B51" s="18" t="s">
        <v>89</v>
      </c>
      <c r="C51" s="19">
        <v>587</v>
      </c>
      <c r="D51" s="19">
        <v>400</v>
      </c>
      <c r="E51" s="19">
        <v>1665</v>
      </c>
    </row>
    <row r="52" spans="2:5" x14ac:dyDescent="0.2">
      <c r="B52" s="18" t="s">
        <v>90</v>
      </c>
      <c r="C52" s="19">
        <v>716</v>
      </c>
      <c r="D52" s="19">
        <v>422</v>
      </c>
      <c r="E52" s="19">
        <v>2466</v>
      </c>
    </row>
    <row r="53" spans="2:5" x14ac:dyDescent="0.2">
      <c r="B53" s="18" t="s">
        <v>202</v>
      </c>
      <c r="C53" s="19">
        <v>389</v>
      </c>
      <c r="D53" s="19">
        <v>319</v>
      </c>
      <c r="E53" s="19">
        <v>1824</v>
      </c>
    </row>
    <row r="54" spans="2:5" x14ac:dyDescent="0.2">
      <c r="B54" s="18" t="s">
        <v>93</v>
      </c>
      <c r="C54" s="19">
        <v>505</v>
      </c>
      <c r="D54" s="19">
        <v>286</v>
      </c>
      <c r="E54" s="19">
        <v>2454</v>
      </c>
    </row>
    <row r="55" spans="2:5" x14ac:dyDescent="0.2">
      <c r="B55" s="18" t="s">
        <v>94</v>
      </c>
      <c r="C55" s="19">
        <v>459</v>
      </c>
      <c r="D55" s="19">
        <v>249</v>
      </c>
      <c r="E55" s="19">
        <v>1672</v>
      </c>
    </row>
    <row r="56" spans="2:5" x14ac:dyDescent="0.2">
      <c r="B56" s="18" t="s">
        <v>95</v>
      </c>
      <c r="C56" s="19">
        <v>486</v>
      </c>
      <c r="D56" s="19">
        <v>135</v>
      </c>
      <c r="E56" s="19">
        <v>2172</v>
      </c>
    </row>
    <row r="57" spans="2:5" x14ac:dyDescent="0.2">
      <c r="B57" s="18" t="s">
        <v>96</v>
      </c>
      <c r="C57" s="19">
        <v>532</v>
      </c>
      <c r="D57" s="19">
        <v>356</v>
      </c>
      <c r="E57" s="19">
        <v>1595</v>
      </c>
    </row>
    <row r="58" spans="2:5" x14ac:dyDescent="0.2">
      <c r="B58" s="18" t="s">
        <v>100</v>
      </c>
      <c r="C58" s="19">
        <v>223</v>
      </c>
      <c r="D58" s="19">
        <v>165</v>
      </c>
      <c r="E58" s="19">
        <v>1614</v>
      </c>
    </row>
    <row r="59" spans="2:5" x14ac:dyDescent="0.2">
      <c r="B59" s="18" t="s">
        <v>101</v>
      </c>
      <c r="C59" s="19">
        <v>663</v>
      </c>
      <c r="D59" s="19">
        <v>920</v>
      </c>
      <c r="E59" s="19">
        <v>2709</v>
      </c>
    </row>
    <row r="60" spans="2:5" x14ac:dyDescent="0.2">
      <c r="B60" s="18" t="s">
        <v>102</v>
      </c>
      <c r="C60" s="19">
        <v>230</v>
      </c>
      <c r="D60" s="19">
        <v>60</v>
      </c>
      <c r="E60" s="19">
        <v>1073</v>
      </c>
    </row>
    <row r="61" spans="2:5" x14ac:dyDescent="0.2">
      <c r="B61" s="18" t="s">
        <v>103</v>
      </c>
      <c r="C61" s="19">
        <v>525</v>
      </c>
      <c r="D61" s="19">
        <v>376</v>
      </c>
      <c r="E61" s="19" t="s">
        <v>207</v>
      </c>
    </row>
    <row r="62" spans="2:5" x14ac:dyDescent="0.2">
      <c r="B62" s="18" t="s">
        <v>104</v>
      </c>
      <c r="C62" s="19">
        <v>501</v>
      </c>
      <c r="D62" s="19">
        <v>461</v>
      </c>
      <c r="E62" s="19">
        <v>2183</v>
      </c>
    </row>
    <row r="63" spans="2:5" x14ac:dyDescent="0.2">
      <c r="B63" s="18" t="s">
        <v>105</v>
      </c>
      <c r="C63" s="19">
        <v>441</v>
      </c>
      <c r="D63" s="19">
        <v>311</v>
      </c>
      <c r="E63" s="19">
        <v>1838</v>
      </c>
    </row>
    <row r="64" spans="2:5" x14ac:dyDescent="0.2">
      <c r="B64" s="18" t="s">
        <v>106</v>
      </c>
      <c r="C64" s="19">
        <v>534</v>
      </c>
      <c r="D64" s="19">
        <v>204</v>
      </c>
      <c r="E64" s="19">
        <v>2088</v>
      </c>
    </row>
    <row r="65" spans="2:5" x14ac:dyDescent="0.2">
      <c r="B65" s="18" t="s">
        <v>107</v>
      </c>
      <c r="C65" s="19">
        <v>410</v>
      </c>
      <c r="D65" s="19">
        <v>461</v>
      </c>
      <c r="E65" s="19">
        <v>1163</v>
      </c>
    </row>
    <row r="66" spans="2:5" x14ac:dyDescent="0.2">
      <c r="B66" s="18" t="s">
        <v>108</v>
      </c>
      <c r="C66" s="19">
        <v>491</v>
      </c>
      <c r="D66" s="19">
        <v>345</v>
      </c>
      <c r="E66" s="19">
        <v>1204</v>
      </c>
    </row>
    <row r="67" spans="2:5" x14ac:dyDescent="0.2">
      <c r="B67" s="18" t="s">
        <v>109</v>
      </c>
      <c r="C67" s="19">
        <v>549</v>
      </c>
      <c r="D67" s="19">
        <v>185</v>
      </c>
      <c r="E67" s="19">
        <v>2419</v>
      </c>
    </row>
    <row r="68" spans="2:5" x14ac:dyDescent="0.2">
      <c r="B68" s="18" t="s">
        <v>111</v>
      </c>
      <c r="C68" s="19">
        <v>344</v>
      </c>
      <c r="D68" s="19">
        <v>185</v>
      </c>
      <c r="E68" s="19">
        <v>1906</v>
      </c>
    </row>
    <row r="69" spans="2:5" x14ac:dyDescent="0.2">
      <c r="B69" s="18" t="s">
        <v>112</v>
      </c>
      <c r="C69" s="19">
        <v>328</v>
      </c>
      <c r="D69" s="19">
        <v>347</v>
      </c>
      <c r="E69" s="19">
        <v>1320</v>
      </c>
    </row>
    <row r="70" spans="2:5" x14ac:dyDescent="0.2">
      <c r="B70" s="18" t="s">
        <v>113</v>
      </c>
      <c r="C70" s="19">
        <v>564</v>
      </c>
      <c r="D70" s="19">
        <v>373</v>
      </c>
      <c r="E70" s="19">
        <v>2708</v>
      </c>
    </row>
    <row r="71" spans="2:5" x14ac:dyDescent="0.2">
      <c r="B71" s="18" t="s">
        <v>114</v>
      </c>
      <c r="C71" s="19">
        <v>583</v>
      </c>
      <c r="D71" s="19">
        <v>358</v>
      </c>
      <c r="E71" s="19">
        <v>3056</v>
      </c>
    </row>
    <row r="72" spans="2:5" x14ac:dyDescent="0.2">
      <c r="B72" s="137" t="s">
        <v>115</v>
      </c>
      <c r="C72" s="19">
        <v>386</v>
      </c>
      <c r="D72" s="19">
        <v>253</v>
      </c>
      <c r="E72" s="19">
        <v>781</v>
      </c>
    </row>
    <row r="73" spans="2:5" x14ac:dyDescent="0.2">
      <c r="B73" s="18" t="s">
        <v>206</v>
      </c>
      <c r="C73" s="19">
        <v>598</v>
      </c>
      <c r="D73" s="19">
        <v>347</v>
      </c>
      <c r="E73" s="19">
        <v>1424</v>
      </c>
    </row>
    <row r="74" spans="2:5" x14ac:dyDescent="0.2">
      <c r="B74" s="18" t="s">
        <v>116</v>
      </c>
      <c r="C74" s="19">
        <v>335</v>
      </c>
      <c r="D74" s="19">
        <v>221</v>
      </c>
      <c r="E74" s="19">
        <v>1669</v>
      </c>
    </row>
    <row r="76" spans="2:5" x14ac:dyDescent="0.2">
      <c r="B76" s="1" t="s">
        <v>209</v>
      </c>
    </row>
  </sheetData>
  <mergeCells count="35">
    <mergeCell ref="C19:C20"/>
    <mergeCell ref="K5:K6"/>
    <mergeCell ref="B31:K31"/>
    <mergeCell ref="B32:K32"/>
    <mergeCell ref="B33:K33"/>
    <mergeCell ref="K19:K20"/>
    <mergeCell ref="B18:B20"/>
    <mergeCell ref="C18:E18"/>
    <mergeCell ref="I5:I6"/>
    <mergeCell ref="J5:J6"/>
    <mergeCell ref="F2:H2"/>
    <mergeCell ref="F16:H16"/>
    <mergeCell ref="H19:H20"/>
    <mergeCell ref="I19:I20"/>
    <mergeCell ref="J19:J20"/>
    <mergeCell ref="H5:H6"/>
    <mergeCell ref="I4:K4"/>
    <mergeCell ref="F18:H18"/>
    <mergeCell ref="I18:K18"/>
    <mergeCell ref="C36:C37"/>
    <mergeCell ref="D36:D37"/>
    <mergeCell ref="E36:E37"/>
    <mergeCell ref="B42:K42"/>
    <mergeCell ref="B4:B6"/>
    <mergeCell ref="C4:E4"/>
    <mergeCell ref="F4:H4"/>
    <mergeCell ref="C5:C6"/>
    <mergeCell ref="D5:D6"/>
    <mergeCell ref="E5:E6"/>
    <mergeCell ref="F5:F6"/>
    <mergeCell ref="G5:G6"/>
    <mergeCell ref="D19:D20"/>
    <mergeCell ref="E19:E20"/>
    <mergeCell ref="F19:F20"/>
    <mergeCell ref="G19:G2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O26" sqref="O26"/>
    </sheetView>
  </sheetViews>
  <sheetFormatPr baseColWidth="10" defaultColWidth="11.5703125" defaultRowHeight="12" customHeight="1" x14ac:dyDescent="0.2"/>
  <cols>
    <col min="1" max="2" width="11.5703125" style="1"/>
    <col min="3" max="3" width="21.140625" style="1" customWidth="1"/>
    <col min="4" max="16384" width="11.5703125" style="1"/>
  </cols>
  <sheetData>
    <row r="1" spans="2:13" ht="12" customHeight="1" x14ac:dyDescent="0.2">
      <c r="G1" s="169">
        <v>2019</v>
      </c>
      <c r="H1" s="169"/>
      <c r="I1" s="169"/>
    </row>
    <row r="2" spans="2:13" ht="12" customHeight="1" thickBot="1" x14ac:dyDescent="0.25"/>
    <row r="3" spans="2:13" ht="12" customHeight="1" thickBot="1" x14ac:dyDescent="0.25">
      <c r="B3" s="166" t="s">
        <v>28</v>
      </c>
      <c r="C3" s="170" t="s">
        <v>0</v>
      </c>
      <c r="D3" s="173" t="s">
        <v>1</v>
      </c>
      <c r="E3" s="174"/>
      <c r="F3" s="175"/>
      <c r="G3" s="173" t="s">
        <v>2</v>
      </c>
      <c r="H3" s="174"/>
      <c r="I3" s="175"/>
      <c r="J3" s="173" t="s">
        <v>3</v>
      </c>
      <c r="K3" s="174"/>
      <c r="L3" s="175"/>
      <c r="M3" s="2"/>
    </row>
    <row r="4" spans="2:13" ht="12" customHeight="1" x14ac:dyDescent="0.2">
      <c r="B4" s="178"/>
      <c r="C4" s="171"/>
      <c r="D4" s="176" t="s">
        <v>4</v>
      </c>
      <c r="E4" s="164" t="s">
        <v>5</v>
      </c>
      <c r="F4" s="164" t="s">
        <v>6</v>
      </c>
      <c r="G4" s="164" t="s">
        <v>4</v>
      </c>
      <c r="H4" s="164" t="s">
        <v>5</v>
      </c>
      <c r="I4" s="164" t="s">
        <v>6</v>
      </c>
      <c r="J4" s="164" t="s">
        <v>4</v>
      </c>
      <c r="K4" s="164" t="s">
        <v>5</v>
      </c>
      <c r="L4" s="164" t="s">
        <v>6</v>
      </c>
      <c r="M4" s="2"/>
    </row>
    <row r="5" spans="2:13" ht="12" customHeight="1" thickBot="1" x14ac:dyDescent="0.25">
      <c r="B5" s="167"/>
      <c r="C5" s="172"/>
      <c r="D5" s="177"/>
      <c r="E5" s="165"/>
      <c r="F5" s="165"/>
      <c r="G5" s="165"/>
      <c r="H5" s="165"/>
      <c r="I5" s="165"/>
      <c r="J5" s="165"/>
      <c r="K5" s="165"/>
      <c r="L5" s="165"/>
      <c r="M5" s="2"/>
    </row>
    <row r="6" spans="2:13" ht="12" customHeight="1" thickBot="1" x14ac:dyDescent="0.25">
      <c r="B6" s="40" t="s">
        <v>29</v>
      </c>
      <c r="C6" s="36" t="s">
        <v>24</v>
      </c>
      <c r="D6" s="4">
        <v>0</v>
      </c>
      <c r="E6" s="4">
        <v>12</v>
      </c>
      <c r="F6" s="4">
        <v>19</v>
      </c>
      <c r="G6" s="4">
        <v>0</v>
      </c>
      <c r="H6" s="4">
        <v>9</v>
      </c>
      <c r="I6" s="4">
        <v>14</v>
      </c>
      <c r="J6" s="4">
        <v>0</v>
      </c>
      <c r="K6" s="4">
        <v>73</v>
      </c>
      <c r="L6" s="4">
        <v>3</v>
      </c>
      <c r="M6" s="2"/>
    </row>
    <row r="7" spans="2:13" ht="12" customHeight="1" x14ac:dyDescent="0.2">
      <c r="B7" s="37"/>
      <c r="C7" s="7" t="s">
        <v>122</v>
      </c>
      <c r="D7" s="1">
        <f>SUM(D5:D6)</f>
        <v>0</v>
      </c>
      <c r="E7" s="1">
        <f t="shared" ref="E7:I7" si="0">SUM(E5:E6)</f>
        <v>12</v>
      </c>
      <c r="F7" s="1">
        <f t="shared" si="0"/>
        <v>19</v>
      </c>
      <c r="G7" s="1">
        <f t="shared" si="0"/>
        <v>0</v>
      </c>
      <c r="H7" s="1">
        <f t="shared" si="0"/>
        <v>9</v>
      </c>
      <c r="I7" s="1">
        <f t="shared" si="0"/>
        <v>14</v>
      </c>
      <c r="M7" s="2"/>
    </row>
    <row r="8" spans="2:13" ht="12" customHeight="1" x14ac:dyDescent="0.2">
      <c r="B8" s="37"/>
      <c r="C8" s="7" t="s">
        <v>125</v>
      </c>
      <c r="D8" s="8">
        <f>+D7</f>
        <v>0</v>
      </c>
      <c r="E8" s="8">
        <f t="shared" ref="E8:I8" si="1">+E7</f>
        <v>12</v>
      </c>
      <c r="F8" s="8">
        <f t="shared" si="1"/>
        <v>19</v>
      </c>
      <c r="G8" s="8">
        <f t="shared" si="1"/>
        <v>0</v>
      </c>
      <c r="H8" s="8">
        <f t="shared" si="1"/>
        <v>9</v>
      </c>
      <c r="I8" s="8">
        <f t="shared" si="1"/>
        <v>14</v>
      </c>
      <c r="J8" s="8"/>
      <c r="K8" s="8"/>
      <c r="L8" s="8"/>
      <c r="M8" s="2"/>
    </row>
    <row r="9" spans="2:13" ht="12" customHeight="1" thickBot="1" x14ac:dyDescent="0.25">
      <c r="B9" s="37"/>
      <c r="C9" s="7" t="s">
        <v>123</v>
      </c>
      <c r="E9" s="8">
        <f>SUM(D8:E8)</f>
        <v>12</v>
      </c>
      <c r="F9" s="8">
        <f>SUM(D8:F8)</f>
        <v>31</v>
      </c>
      <c r="H9" s="8">
        <f>SUM(G8:H8)</f>
        <v>9</v>
      </c>
      <c r="I9" s="8">
        <f>SUM(G8:I8)</f>
        <v>23</v>
      </c>
      <c r="K9" s="8"/>
      <c r="L9" s="8"/>
      <c r="M9" s="2"/>
    </row>
    <row r="10" spans="2:13" ht="12" customHeight="1" thickBot="1" x14ac:dyDescent="0.25">
      <c r="C10" s="10" t="s">
        <v>127</v>
      </c>
      <c r="D10" s="9"/>
      <c r="E10" s="9"/>
      <c r="F10" s="11">
        <f>+F8/F9</f>
        <v>0.61290322580645162</v>
      </c>
      <c r="G10" s="9"/>
      <c r="H10" s="12" t="s">
        <v>132</v>
      </c>
      <c r="I10" s="13">
        <f>+I9/F9</f>
        <v>0.74193548387096775</v>
      </c>
      <c r="J10" s="9"/>
      <c r="K10" s="9"/>
      <c r="L10" s="9"/>
    </row>
    <row r="12" spans="2:13" ht="12" customHeight="1" x14ac:dyDescent="0.2">
      <c r="F12" s="11"/>
    </row>
    <row r="13" spans="2:13" ht="12" customHeight="1" x14ac:dyDescent="0.2">
      <c r="G13" s="169">
        <v>2018</v>
      </c>
      <c r="H13" s="169"/>
      <c r="I13" s="169"/>
    </row>
    <row r="14" spans="2:13" ht="12" customHeight="1" thickBot="1" x14ac:dyDescent="0.25"/>
    <row r="15" spans="2:13" ht="12" customHeight="1" thickBot="1" x14ac:dyDescent="0.25">
      <c r="B15" s="166" t="s">
        <v>28</v>
      </c>
      <c r="C15" s="170" t="s">
        <v>0</v>
      </c>
      <c r="D15" s="173" t="s">
        <v>1</v>
      </c>
      <c r="E15" s="174"/>
      <c r="F15" s="175"/>
      <c r="G15" s="173" t="s">
        <v>2</v>
      </c>
      <c r="H15" s="174"/>
      <c r="I15" s="175"/>
      <c r="J15" s="173" t="s">
        <v>3</v>
      </c>
      <c r="K15" s="174"/>
      <c r="L15" s="175"/>
      <c r="M15" s="2"/>
    </row>
    <row r="16" spans="2:13" ht="12" customHeight="1" x14ac:dyDescent="0.2">
      <c r="B16" s="178"/>
      <c r="C16" s="171"/>
      <c r="D16" s="176" t="s">
        <v>4</v>
      </c>
      <c r="E16" s="164" t="s">
        <v>5</v>
      </c>
      <c r="F16" s="164" t="s">
        <v>6</v>
      </c>
      <c r="G16" s="164" t="s">
        <v>4</v>
      </c>
      <c r="H16" s="164" t="s">
        <v>5</v>
      </c>
      <c r="I16" s="164" t="s">
        <v>6</v>
      </c>
      <c r="J16" s="164" t="s">
        <v>4</v>
      </c>
      <c r="K16" s="164" t="s">
        <v>5</v>
      </c>
      <c r="L16" s="164" t="s">
        <v>6</v>
      </c>
      <c r="M16" s="2"/>
    </row>
    <row r="17" spans="2:13" ht="12" customHeight="1" thickBot="1" x14ac:dyDescent="0.25">
      <c r="B17" s="167"/>
      <c r="C17" s="172"/>
      <c r="D17" s="177"/>
      <c r="E17" s="165"/>
      <c r="F17" s="165"/>
      <c r="G17" s="165"/>
      <c r="H17" s="165"/>
      <c r="I17" s="165"/>
      <c r="J17" s="165"/>
      <c r="K17" s="165"/>
      <c r="L17" s="165"/>
      <c r="M17" s="2"/>
    </row>
    <row r="18" spans="2:13" ht="12" customHeight="1" thickBot="1" x14ac:dyDescent="0.25">
      <c r="B18" s="40" t="s">
        <v>29</v>
      </c>
      <c r="C18" s="36" t="s">
        <v>24</v>
      </c>
      <c r="D18" s="127">
        <v>0</v>
      </c>
      <c r="E18" s="127">
        <v>12</v>
      </c>
      <c r="F18" s="127">
        <v>24</v>
      </c>
      <c r="G18" s="127">
        <v>0</v>
      </c>
      <c r="H18" s="127">
        <v>21</v>
      </c>
      <c r="I18" s="127">
        <v>20</v>
      </c>
      <c r="J18" s="127">
        <v>0</v>
      </c>
      <c r="K18" s="127">
        <v>86</v>
      </c>
      <c r="L18" s="127">
        <v>3</v>
      </c>
      <c r="M18" s="2"/>
    </row>
    <row r="19" spans="2:13" ht="12" customHeight="1" x14ac:dyDescent="0.2">
      <c r="C19" s="7" t="s">
        <v>122</v>
      </c>
      <c r="D19" s="1">
        <f>SUM(D17:D18)</f>
        <v>0</v>
      </c>
      <c r="E19" s="1">
        <f t="shared" ref="E19:I19" si="2">SUM(E17:E18)</f>
        <v>12</v>
      </c>
      <c r="F19" s="1">
        <f t="shared" si="2"/>
        <v>24</v>
      </c>
      <c r="G19" s="1">
        <f t="shared" si="2"/>
        <v>0</v>
      </c>
      <c r="H19" s="1">
        <f t="shared" si="2"/>
        <v>21</v>
      </c>
      <c r="I19" s="1">
        <f t="shared" si="2"/>
        <v>20</v>
      </c>
    </row>
    <row r="20" spans="2:13" ht="12" customHeight="1" x14ac:dyDescent="0.2">
      <c r="C20" s="7" t="s">
        <v>125</v>
      </c>
      <c r="D20" s="8">
        <f>+D19</f>
        <v>0</v>
      </c>
      <c r="E20" s="8">
        <f>+E19</f>
        <v>12</v>
      </c>
      <c r="F20" s="8">
        <f>+F19</f>
        <v>24</v>
      </c>
      <c r="G20" s="8">
        <f t="shared" ref="G20:I20" si="3">+G19</f>
        <v>0</v>
      </c>
      <c r="H20" s="8">
        <f t="shared" si="3"/>
        <v>21</v>
      </c>
      <c r="I20" s="8">
        <f t="shared" si="3"/>
        <v>20</v>
      </c>
      <c r="J20" s="8"/>
      <c r="K20" s="8"/>
      <c r="L20" s="8"/>
    </row>
    <row r="21" spans="2:13" ht="12" customHeight="1" x14ac:dyDescent="0.2">
      <c r="C21" s="7" t="s">
        <v>123</v>
      </c>
      <c r="E21" s="9">
        <f>SUM(D20:E20)</f>
        <v>12</v>
      </c>
      <c r="F21" s="9">
        <f>SUM(D20:F20)</f>
        <v>36</v>
      </c>
      <c r="H21" s="9">
        <f>SUM(G20:H20)</f>
        <v>21</v>
      </c>
      <c r="I21" s="9">
        <f>SUM(G20:I20)</f>
        <v>41</v>
      </c>
      <c r="K21" s="9"/>
      <c r="L21" s="9"/>
    </row>
    <row r="22" spans="2:13" ht="12" customHeight="1" x14ac:dyDescent="0.2">
      <c r="C22" s="7" t="s">
        <v>126</v>
      </c>
      <c r="D22" s="11"/>
      <c r="E22" s="11">
        <f>+E7/E19</f>
        <v>1</v>
      </c>
      <c r="F22" s="11">
        <f>+F7/F19</f>
        <v>0.79166666666666663</v>
      </c>
      <c r="G22" s="11"/>
      <c r="H22" s="11">
        <f t="shared" ref="H22:I22" si="4">+H6/H19</f>
        <v>0.42857142857142855</v>
      </c>
      <c r="I22" s="11">
        <f t="shared" si="4"/>
        <v>0.7</v>
      </c>
      <c r="J22" s="11"/>
      <c r="K22" s="11"/>
      <c r="L22" s="11"/>
    </row>
    <row r="23" spans="2:13" ht="12" customHeight="1" thickBot="1" x14ac:dyDescent="0.25">
      <c r="C23" s="10" t="s">
        <v>128</v>
      </c>
      <c r="E23" s="80">
        <f>+E9/E21</f>
        <v>1</v>
      </c>
      <c r="F23" s="80">
        <f t="shared" ref="F23:I23" si="5">+F9/F21</f>
        <v>0.86111111111111116</v>
      </c>
      <c r="G23" s="80"/>
      <c r="H23" s="80">
        <f t="shared" si="5"/>
        <v>0.42857142857142855</v>
      </c>
      <c r="I23" s="80">
        <f t="shared" si="5"/>
        <v>0.56097560975609762</v>
      </c>
      <c r="J23" s="11"/>
      <c r="K23" s="11"/>
      <c r="L23" s="11"/>
    </row>
    <row r="24" spans="2:13" ht="12" customHeight="1" x14ac:dyDescent="0.2">
      <c r="C24" s="23"/>
      <c r="E24" s="11"/>
      <c r="F24" s="11"/>
      <c r="G24" s="11"/>
      <c r="H24" s="11"/>
      <c r="I24" s="11"/>
      <c r="J24" s="11"/>
      <c r="K24" s="11"/>
      <c r="L24" s="11"/>
    </row>
    <row r="25" spans="2:13" ht="27" customHeight="1" x14ac:dyDescent="0.2">
      <c r="B25" s="27" t="s">
        <v>129</v>
      </c>
      <c r="C25" s="168" t="s">
        <v>294</v>
      </c>
      <c r="D25" s="168"/>
      <c r="E25" s="168"/>
      <c r="F25" s="168"/>
      <c r="G25" s="168"/>
      <c r="H25" s="168"/>
      <c r="I25" s="168"/>
      <c r="J25" s="168"/>
      <c r="K25" s="168"/>
      <c r="L25" s="168"/>
    </row>
    <row r="26" spans="2:13" ht="12" customHeight="1" x14ac:dyDescent="0.2">
      <c r="B26" s="28" t="s">
        <v>130</v>
      </c>
      <c r="C26" s="168" t="s">
        <v>267</v>
      </c>
      <c r="D26" s="168"/>
      <c r="E26" s="168"/>
      <c r="F26" s="168"/>
      <c r="G26" s="168"/>
      <c r="H26" s="168"/>
      <c r="I26" s="168"/>
      <c r="J26" s="168"/>
      <c r="K26" s="168"/>
      <c r="L26" s="168"/>
    </row>
    <row r="27" spans="2:13" ht="12" customHeight="1" thickBot="1" x14ac:dyDescent="0.25"/>
    <row r="28" spans="2:13" ht="12" customHeight="1" x14ac:dyDescent="0.2">
      <c r="C28" s="76"/>
      <c r="D28" s="166" t="s">
        <v>1</v>
      </c>
      <c r="E28" s="166" t="s">
        <v>2</v>
      </c>
      <c r="F28" s="166" t="s">
        <v>3</v>
      </c>
    </row>
    <row r="29" spans="2:13" ht="12" customHeight="1" thickBot="1" x14ac:dyDescent="0.25">
      <c r="C29" s="76"/>
      <c r="D29" s="191"/>
      <c r="E29" s="191"/>
      <c r="F29" s="191"/>
    </row>
    <row r="30" spans="2:13" ht="12" customHeight="1" thickBot="1" x14ac:dyDescent="0.25">
      <c r="C30" s="30" t="s">
        <v>72</v>
      </c>
      <c r="D30" s="31">
        <v>152</v>
      </c>
      <c r="E30" s="31">
        <v>159</v>
      </c>
      <c r="F30" s="31">
        <v>74</v>
      </c>
    </row>
    <row r="31" spans="2:13" ht="12" customHeight="1" thickBot="1" x14ac:dyDescent="0.25">
      <c r="C31" s="34" t="s">
        <v>186</v>
      </c>
      <c r="D31" s="86">
        <v>125</v>
      </c>
      <c r="E31" s="87">
        <v>81</v>
      </c>
      <c r="F31" s="88">
        <v>108</v>
      </c>
    </row>
    <row r="32" spans="2:13" ht="12" customHeight="1" x14ac:dyDescent="0.2">
      <c r="D32" s="11">
        <f>+D30/D31</f>
        <v>1.216</v>
      </c>
      <c r="E32" s="11">
        <f>+E30/E31</f>
        <v>1.962962962962963</v>
      </c>
      <c r="F32" s="11">
        <f>+F30/F31</f>
        <v>0.68518518518518523</v>
      </c>
    </row>
    <row r="34" spans="1:11" ht="12" customHeight="1" x14ac:dyDescent="0.2">
      <c r="A34" s="27" t="s">
        <v>181</v>
      </c>
      <c r="B34" s="188" t="s">
        <v>231</v>
      </c>
      <c r="C34" s="188"/>
      <c r="D34" s="188"/>
      <c r="E34" s="188"/>
      <c r="F34" s="188"/>
      <c r="G34" s="188"/>
      <c r="H34" s="188"/>
      <c r="I34" s="188"/>
      <c r="J34" s="188"/>
      <c r="K34" s="188"/>
    </row>
    <row r="35" spans="1:11" ht="12" customHeight="1" thickBot="1" x14ac:dyDescent="0.25"/>
    <row r="36" spans="1:11" ht="24.75" customHeight="1" x14ac:dyDescent="0.2">
      <c r="C36" s="98" t="s">
        <v>74</v>
      </c>
      <c r="D36" s="99" t="s">
        <v>75</v>
      </c>
      <c r="E36" s="99" t="s">
        <v>76</v>
      </c>
      <c r="F36" s="100" t="s">
        <v>77</v>
      </c>
    </row>
    <row r="37" spans="1:11" ht="12" customHeight="1" x14ac:dyDescent="0.2">
      <c r="C37" s="101" t="s">
        <v>101</v>
      </c>
      <c r="D37" s="95">
        <v>152</v>
      </c>
      <c r="E37" s="95">
        <v>159</v>
      </c>
      <c r="F37" s="102">
        <v>74</v>
      </c>
    </row>
    <row r="38" spans="1:11" ht="12" customHeight="1" x14ac:dyDescent="0.2">
      <c r="C38" s="101" t="s">
        <v>104</v>
      </c>
      <c r="D38" s="95">
        <v>38</v>
      </c>
      <c r="E38" s="95">
        <v>35</v>
      </c>
      <c r="F38" s="102">
        <v>20</v>
      </c>
    </row>
    <row r="39" spans="1:11" ht="12" customHeight="1" x14ac:dyDescent="0.2">
      <c r="C39" s="101" t="s">
        <v>106</v>
      </c>
      <c r="D39" s="95">
        <v>229</v>
      </c>
      <c r="E39" s="95">
        <v>126</v>
      </c>
      <c r="F39" s="102">
        <v>173</v>
      </c>
    </row>
    <row r="40" spans="1:11" ht="12" customHeight="1" x14ac:dyDescent="0.2">
      <c r="C40" s="101" t="s">
        <v>108</v>
      </c>
      <c r="D40" s="95">
        <v>68</v>
      </c>
      <c r="E40" s="95">
        <v>33</v>
      </c>
      <c r="F40" s="102">
        <v>68</v>
      </c>
    </row>
    <row r="41" spans="1:11" ht="12" customHeight="1" thickBot="1" x14ac:dyDescent="0.25">
      <c r="C41" s="103" t="s">
        <v>114</v>
      </c>
      <c r="D41" s="104">
        <v>140</v>
      </c>
      <c r="E41" s="104">
        <v>53</v>
      </c>
      <c r="F41" s="105">
        <v>203</v>
      </c>
    </row>
  </sheetData>
  <mergeCells count="36">
    <mergeCell ref="C25:L25"/>
    <mergeCell ref="C26:L26"/>
    <mergeCell ref="G1:I1"/>
    <mergeCell ref="G13:I13"/>
    <mergeCell ref="E16:E17"/>
    <mergeCell ref="F16:F17"/>
    <mergeCell ref="G16:G17"/>
    <mergeCell ref="H16:H17"/>
    <mergeCell ref="I16:I17"/>
    <mergeCell ref="I4:I5"/>
    <mergeCell ref="L4:L5"/>
    <mergeCell ref="B15:B17"/>
    <mergeCell ref="C15:C17"/>
    <mergeCell ref="D15:F15"/>
    <mergeCell ref="G15:I15"/>
    <mergeCell ref="J15:L15"/>
    <mergeCell ref="D16:D17"/>
    <mergeCell ref="K16:K17"/>
    <mergeCell ref="L16:L17"/>
    <mergeCell ref="J16:J17"/>
    <mergeCell ref="D28:D29"/>
    <mergeCell ref="E28:E29"/>
    <mergeCell ref="F28:F29"/>
    <mergeCell ref="B34:K34"/>
    <mergeCell ref="B3:B5"/>
    <mergeCell ref="C3:C5"/>
    <mergeCell ref="D3:F3"/>
    <mergeCell ref="G3:I3"/>
    <mergeCell ref="J3:L3"/>
    <mergeCell ref="D4:D5"/>
    <mergeCell ref="E4:E5"/>
    <mergeCell ref="F4:F5"/>
    <mergeCell ref="G4:G5"/>
    <mergeCell ref="H4:H5"/>
    <mergeCell ref="J4:J5"/>
    <mergeCell ref="K4:K5"/>
  </mergeCells>
  <pageMargins left="0.70866141732283472" right="0.70866141732283472" top="0.74803149606299213" bottom="0.74803149606299213" header="0.31496062992125984" footer="0.31496062992125984"/>
  <pageSetup paperSize="14" scale="75" orientation="landscape" horizontalDpi="4294967293"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5"/>
  <sheetViews>
    <sheetView zoomScaleNormal="100" zoomScaleSheetLayoutView="100" workbookViewId="0">
      <selection activeCell="E59" sqref="E59"/>
    </sheetView>
  </sheetViews>
  <sheetFormatPr baseColWidth="10" defaultColWidth="11.5703125" defaultRowHeight="12" customHeight="1" x14ac:dyDescent="0.2"/>
  <cols>
    <col min="1" max="2" width="11.5703125" style="1"/>
    <col min="3" max="3" width="19" style="1" customWidth="1"/>
    <col min="4" max="16384" width="11.5703125" style="1"/>
  </cols>
  <sheetData>
    <row r="2" spans="2:13" ht="12" customHeight="1" x14ac:dyDescent="0.2">
      <c r="G2" s="169">
        <v>2019</v>
      </c>
      <c r="H2" s="169"/>
      <c r="I2" s="169"/>
    </row>
    <row r="3" spans="2:13" ht="12" customHeight="1" thickBot="1" x14ac:dyDescent="0.25"/>
    <row r="4" spans="2:13" ht="12" customHeight="1" thickBot="1" x14ac:dyDescent="0.25">
      <c r="B4" s="166" t="s">
        <v>28</v>
      </c>
      <c r="C4" s="170" t="s">
        <v>0</v>
      </c>
      <c r="D4" s="173" t="s">
        <v>1</v>
      </c>
      <c r="E4" s="174"/>
      <c r="F4" s="175"/>
      <c r="G4" s="173" t="s">
        <v>2</v>
      </c>
      <c r="H4" s="174"/>
      <c r="I4" s="175"/>
      <c r="J4" s="173" t="s">
        <v>3</v>
      </c>
      <c r="K4" s="174"/>
      <c r="L4" s="175"/>
      <c r="M4" s="2"/>
    </row>
    <row r="5" spans="2:13" ht="12" customHeight="1" x14ac:dyDescent="0.2">
      <c r="B5" s="178"/>
      <c r="C5" s="171"/>
      <c r="D5" s="176" t="s">
        <v>4</v>
      </c>
      <c r="E5" s="164" t="s">
        <v>5</v>
      </c>
      <c r="F5" s="164" t="s">
        <v>6</v>
      </c>
      <c r="G5" s="164" t="s">
        <v>4</v>
      </c>
      <c r="H5" s="164" t="s">
        <v>5</v>
      </c>
      <c r="I5" s="164" t="s">
        <v>6</v>
      </c>
      <c r="J5" s="164" t="s">
        <v>4</v>
      </c>
      <c r="K5" s="164" t="s">
        <v>5</v>
      </c>
      <c r="L5" s="164" t="s">
        <v>6</v>
      </c>
      <c r="M5" s="2"/>
    </row>
    <row r="6" spans="2:13" ht="12" customHeight="1" thickBot="1" x14ac:dyDescent="0.25">
      <c r="B6" s="167"/>
      <c r="C6" s="172"/>
      <c r="D6" s="177"/>
      <c r="E6" s="165"/>
      <c r="F6" s="165"/>
      <c r="G6" s="165"/>
      <c r="H6" s="165"/>
      <c r="I6" s="165"/>
      <c r="J6" s="165"/>
      <c r="K6" s="165"/>
      <c r="L6" s="165"/>
      <c r="M6" s="2"/>
    </row>
    <row r="7" spans="2:13" ht="12" customHeight="1" thickBot="1" x14ac:dyDescent="0.25">
      <c r="B7" s="192" t="s">
        <v>29</v>
      </c>
      <c r="C7" s="44" t="s">
        <v>24</v>
      </c>
      <c r="D7" s="4">
        <v>91</v>
      </c>
      <c r="E7" s="4">
        <v>0</v>
      </c>
      <c r="F7" s="4">
        <v>40</v>
      </c>
      <c r="G7" s="4">
        <v>67</v>
      </c>
      <c r="H7" s="4">
        <v>0</v>
      </c>
      <c r="I7" s="4">
        <v>46</v>
      </c>
      <c r="J7" s="4">
        <v>351</v>
      </c>
      <c r="K7" s="4">
        <v>0</v>
      </c>
      <c r="L7" s="4">
        <v>3</v>
      </c>
      <c r="M7" s="2"/>
    </row>
    <row r="8" spans="2:13" ht="12" customHeight="1" thickBot="1" x14ac:dyDescent="0.25">
      <c r="B8" s="193"/>
      <c r="C8" s="44" t="s">
        <v>25</v>
      </c>
      <c r="D8" s="4">
        <v>93</v>
      </c>
      <c r="E8" s="120">
        <v>4</v>
      </c>
      <c r="F8" s="4">
        <v>48</v>
      </c>
      <c r="G8" s="4">
        <v>60</v>
      </c>
      <c r="H8" s="4">
        <v>0</v>
      </c>
      <c r="I8" s="4">
        <v>50</v>
      </c>
      <c r="J8" s="4">
        <v>337</v>
      </c>
      <c r="K8" s="120">
        <v>4</v>
      </c>
      <c r="L8" s="4">
        <v>10</v>
      </c>
      <c r="M8" s="2"/>
    </row>
    <row r="9" spans="2:13" ht="12" customHeight="1" thickBot="1" x14ac:dyDescent="0.25">
      <c r="B9" s="193"/>
      <c r="C9" s="44" t="s">
        <v>26</v>
      </c>
      <c r="D9" s="4">
        <v>101</v>
      </c>
      <c r="E9" s="4">
        <v>0</v>
      </c>
      <c r="F9" s="4">
        <v>48</v>
      </c>
      <c r="G9" s="4">
        <v>69</v>
      </c>
      <c r="H9" s="4">
        <v>0</v>
      </c>
      <c r="I9" s="4">
        <v>45</v>
      </c>
      <c r="J9" s="4">
        <v>368</v>
      </c>
      <c r="K9" s="4">
        <v>0</v>
      </c>
      <c r="L9" s="4">
        <v>12</v>
      </c>
      <c r="M9" s="2"/>
    </row>
    <row r="10" spans="2:13" ht="12" customHeight="1" thickBot="1" x14ac:dyDescent="0.25">
      <c r="B10" s="193"/>
      <c r="C10" s="44" t="s">
        <v>27</v>
      </c>
      <c r="D10" s="4">
        <v>103</v>
      </c>
      <c r="E10" s="4">
        <v>0</v>
      </c>
      <c r="F10" s="4">
        <v>45</v>
      </c>
      <c r="G10" s="4">
        <v>105</v>
      </c>
      <c r="H10" s="4">
        <v>0</v>
      </c>
      <c r="I10" s="4">
        <v>49</v>
      </c>
      <c r="J10" s="4">
        <v>409</v>
      </c>
      <c r="K10" s="4">
        <v>0</v>
      </c>
      <c r="L10" s="4">
        <v>8</v>
      </c>
      <c r="M10" s="2"/>
    </row>
    <row r="11" spans="2:13" ht="12" customHeight="1" thickBot="1" x14ac:dyDescent="0.25">
      <c r="B11" s="194"/>
      <c r="C11" s="44" t="s">
        <v>31</v>
      </c>
      <c r="D11" s="4">
        <v>56</v>
      </c>
      <c r="E11" s="4">
        <v>1</v>
      </c>
      <c r="F11" s="4">
        <v>45</v>
      </c>
      <c r="G11" s="4">
        <v>24</v>
      </c>
      <c r="H11" s="4">
        <v>2</v>
      </c>
      <c r="I11" s="4">
        <v>38</v>
      </c>
      <c r="J11" s="4">
        <v>179</v>
      </c>
      <c r="K11" s="4">
        <v>31</v>
      </c>
      <c r="L11" s="4">
        <v>10</v>
      </c>
      <c r="M11" s="2"/>
    </row>
    <row r="12" spans="2:13" ht="12" customHeight="1" x14ac:dyDescent="0.2">
      <c r="B12" s="37"/>
      <c r="C12" s="7" t="s">
        <v>122</v>
      </c>
      <c r="D12" s="1">
        <f>SUM(D7:D11)</f>
        <v>444</v>
      </c>
      <c r="E12" s="1">
        <f t="shared" ref="E12" si="0">SUM(E7:E11)</f>
        <v>5</v>
      </c>
      <c r="F12" s="1">
        <f t="shared" ref="F12" si="1">SUM(F7:F11)</f>
        <v>226</v>
      </c>
      <c r="G12" s="1">
        <f t="shared" ref="G12" si="2">SUM(G7:G11)</f>
        <v>325</v>
      </c>
      <c r="H12" s="1">
        <f t="shared" ref="H12" si="3">SUM(H7:H11)</f>
        <v>2</v>
      </c>
      <c r="I12" s="1">
        <f t="shared" ref="I12" si="4">SUM(I7:I11)</f>
        <v>228</v>
      </c>
      <c r="M12" s="2"/>
    </row>
    <row r="13" spans="2:13" ht="12" customHeight="1" x14ac:dyDescent="0.2">
      <c r="B13" s="37"/>
      <c r="C13" s="7" t="s">
        <v>125</v>
      </c>
      <c r="D13" s="8">
        <f>+D12/5</f>
        <v>88.8</v>
      </c>
      <c r="E13" s="8">
        <f>+E12/5</f>
        <v>1</v>
      </c>
      <c r="F13" s="8">
        <f t="shared" ref="F13" si="5">+F12/5</f>
        <v>45.2</v>
      </c>
      <c r="G13" s="8">
        <f t="shared" ref="G13" si="6">+G12/5</f>
        <v>65</v>
      </c>
      <c r="H13" s="8">
        <f t="shared" ref="H13" si="7">+H12/5</f>
        <v>0.4</v>
      </c>
      <c r="I13" s="8">
        <f t="shared" ref="I13" si="8">+I12/5</f>
        <v>45.6</v>
      </c>
      <c r="J13" s="8"/>
      <c r="K13" s="8"/>
      <c r="L13" s="8"/>
      <c r="M13" s="2"/>
    </row>
    <row r="14" spans="2:13" ht="12" customHeight="1" thickBot="1" x14ac:dyDescent="0.25">
      <c r="B14" s="37"/>
      <c r="C14" s="7" t="s">
        <v>123</v>
      </c>
      <c r="E14" s="8">
        <f>SUM(D13:E13)</f>
        <v>89.8</v>
      </c>
      <c r="F14" s="8">
        <f>SUM(D13:F13)</f>
        <v>135</v>
      </c>
      <c r="H14" s="8">
        <f>SUM(G13:H13)</f>
        <v>65.400000000000006</v>
      </c>
      <c r="I14" s="8">
        <f>SUM(G13:I13)</f>
        <v>111</v>
      </c>
      <c r="K14" s="8"/>
      <c r="L14" s="8"/>
      <c r="M14" s="2"/>
    </row>
    <row r="15" spans="2:13" ht="12" customHeight="1" thickBot="1" x14ac:dyDescent="0.25">
      <c r="C15" s="10" t="s">
        <v>127</v>
      </c>
      <c r="D15" s="9"/>
      <c r="E15" s="9"/>
      <c r="F15" s="11">
        <f>+F13/F14</f>
        <v>0.33481481481481484</v>
      </c>
      <c r="G15" s="9"/>
      <c r="H15" s="12" t="s">
        <v>132</v>
      </c>
      <c r="I15" s="13">
        <f>+I14/F14</f>
        <v>0.82222222222222219</v>
      </c>
      <c r="J15" s="9"/>
      <c r="K15" s="9"/>
      <c r="L15" s="9"/>
    </row>
    <row r="18" spans="2:13" ht="12" customHeight="1" x14ac:dyDescent="0.2">
      <c r="G18" s="169">
        <v>2018</v>
      </c>
      <c r="H18" s="169"/>
      <c r="I18" s="169"/>
    </row>
    <row r="19" spans="2:13" ht="12" customHeight="1" thickBot="1" x14ac:dyDescent="0.25"/>
    <row r="20" spans="2:13" ht="12" customHeight="1" thickBot="1" x14ac:dyDescent="0.25">
      <c r="B20" s="166" t="s">
        <v>28</v>
      </c>
      <c r="C20" s="170" t="s">
        <v>0</v>
      </c>
      <c r="D20" s="173" t="s">
        <v>1</v>
      </c>
      <c r="E20" s="174"/>
      <c r="F20" s="175"/>
      <c r="G20" s="173" t="s">
        <v>2</v>
      </c>
      <c r="H20" s="174"/>
      <c r="I20" s="175"/>
      <c r="J20" s="173" t="s">
        <v>3</v>
      </c>
      <c r="K20" s="174"/>
      <c r="L20" s="175"/>
      <c r="M20" s="2"/>
    </row>
    <row r="21" spans="2:13" ht="12" customHeight="1" x14ac:dyDescent="0.2">
      <c r="B21" s="178"/>
      <c r="C21" s="171"/>
      <c r="D21" s="176" t="s">
        <v>4</v>
      </c>
      <c r="E21" s="164" t="s">
        <v>5</v>
      </c>
      <c r="F21" s="164" t="s">
        <v>6</v>
      </c>
      <c r="G21" s="164" t="s">
        <v>4</v>
      </c>
      <c r="H21" s="164" t="s">
        <v>5</v>
      </c>
      <c r="I21" s="164" t="s">
        <v>6</v>
      </c>
      <c r="J21" s="164" t="s">
        <v>4</v>
      </c>
      <c r="K21" s="164" t="s">
        <v>5</v>
      </c>
      <c r="L21" s="164" t="s">
        <v>6</v>
      </c>
      <c r="M21" s="2"/>
    </row>
    <row r="22" spans="2:13" ht="12" customHeight="1" thickBot="1" x14ac:dyDescent="0.25">
      <c r="B22" s="167"/>
      <c r="C22" s="172"/>
      <c r="D22" s="177"/>
      <c r="E22" s="165"/>
      <c r="F22" s="165"/>
      <c r="G22" s="165"/>
      <c r="H22" s="165"/>
      <c r="I22" s="165"/>
      <c r="J22" s="165"/>
      <c r="K22" s="165"/>
      <c r="L22" s="165"/>
      <c r="M22" s="2"/>
    </row>
    <row r="23" spans="2:13" ht="12" customHeight="1" thickBot="1" x14ac:dyDescent="0.25">
      <c r="B23" s="192" t="s">
        <v>29</v>
      </c>
      <c r="C23" s="44" t="s">
        <v>24</v>
      </c>
      <c r="D23" s="31">
        <v>80</v>
      </c>
      <c r="E23" s="31">
        <v>0</v>
      </c>
      <c r="F23" s="31">
        <v>46</v>
      </c>
      <c r="G23" s="31">
        <v>56</v>
      </c>
      <c r="H23" s="31">
        <v>0</v>
      </c>
      <c r="I23" s="31">
        <v>52</v>
      </c>
      <c r="J23" s="31">
        <v>251</v>
      </c>
      <c r="K23" s="31">
        <v>0</v>
      </c>
      <c r="L23" s="31">
        <v>4</v>
      </c>
      <c r="M23" s="2"/>
    </row>
    <row r="24" spans="2:13" ht="12" customHeight="1" thickBot="1" x14ac:dyDescent="0.25">
      <c r="B24" s="193"/>
      <c r="C24" s="44" t="s">
        <v>25</v>
      </c>
      <c r="D24" s="4">
        <v>68</v>
      </c>
      <c r="E24" s="31">
        <v>0</v>
      </c>
      <c r="F24" s="4">
        <v>51</v>
      </c>
      <c r="G24" s="4">
        <v>87</v>
      </c>
      <c r="H24" s="31">
        <v>0</v>
      </c>
      <c r="I24" s="4">
        <v>47</v>
      </c>
      <c r="J24" s="4">
        <v>202</v>
      </c>
      <c r="K24" s="31">
        <v>0</v>
      </c>
      <c r="L24" s="4">
        <v>9</v>
      </c>
      <c r="M24" s="2"/>
    </row>
    <row r="25" spans="2:13" ht="12" customHeight="1" thickBot="1" x14ac:dyDescent="0.25">
      <c r="B25" s="193"/>
      <c r="C25" s="44" t="s">
        <v>26</v>
      </c>
      <c r="D25" s="4">
        <v>76</v>
      </c>
      <c r="E25" s="31">
        <v>0</v>
      </c>
      <c r="F25" s="4">
        <v>51</v>
      </c>
      <c r="G25" s="4">
        <v>81</v>
      </c>
      <c r="H25" s="31">
        <v>0</v>
      </c>
      <c r="I25" s="4">
        <v>57</v>
      </c>
      <c r="J25" s="4">
        <v>300</v>
      </c>
      <c r="K25" s="31">
        <v>0</v>
      </c>
      <c r="L25" s="4">
        <v>3</v>
      </c>
      <c r="M25" s="2"/>
    </row>
    <row r="26" spans="2:13" ht="12" customHeight="1" thickBot="1" x14ac:dyDescent="0.25">
      <c r="B26" s="193"/>
      <c r="C26" s="44" t="s">
        <v>27</v>
      </c>
      <c r="D26" s="4">
        <v>81</v>
      </c>
      <c r="E26" s="31">
        <v>0</v>
      </c>
      <c r="F26" s="4">
        <v>48</v>
      </c>
      <c r="G26" s="4">
        <v>57</v>
      </c>
      <c r="H26" s="31">
        <v>0</v>
      </c>
      <c r="I26" s="4">
        <v>54</v>
      </c>
      <c r="J26" s="4">
        <v>346</v>
      </c>
      <c r="K26" s="31">
        <v>0</v>
      </c>
      <c r="L26" s="4">
        <v>4</v>
      </c>
      <c r="M26" s="2"/>
    </row>
    <row r="27" spans="2:13" ht="12" customHeight="1" thickBot="1" x14ac:dyDescent="0.25">
      <c r="B27" s="194"/>
      <c r="C27" s="44" t="s">
        <v>31</v>
      </c>
      <c r="D27" s="4">
        <v>30</v>
      </c>
      <c r="E27" s="4">
        <v>1</v>
      </c>
      <c r="F27" s="4">
        <v>60</v>
      </c>
      <c r="G27" s="4">
        <v>14</v>
      </c>
      <c r="H27" s="4">
        <v>3</v>
      </c>
      <c r="I27" s="4">
        <v>46</v>
      </c>
      <c r="J27" s="4">
        <v>106</v>
      </c>
      <c r="K27" s="4">
        <v>35</v>
      </c>
      <c r="L27" s="4">
        <v>17</v>
      </c>
      <c r="M27" s="2"/>
    </row>
    <row r="28" spans="2:13" ht="12" customHeight="1" x14ac:dyDescent="0.2">
      <c r="C28" s="7" t="s">
        <v>122</v>
      </c>
      <c r="D28" s="1">
        <f>SUM(D23:D27)</f>
        <v>335</v>
      </c>
      <c r="E28" s="1">
        <f t="shared" ref="E28:I28" si="9">SUM(E23:E27)</f>
        <v>1</v>
      </c>
      <c r="F28" s="1">
        <f t="shared" si="9"/>
        <v>256</v>
      </c>
      <c r="G28" s="1">
        <f t="shared" si="9"/>
        <v>295</v>
      </c>
      <c r="H28" s="1">
        <f t="shared" si="9"/>
        <v>3</v>
      </c>
      <c r="I28" s="1">
        <f t="shared" si="9"/>
        <v>256</v>
      </c>
      <c r="M28" s="2"/>
    </row>
    <row r="29" spans="2:13" ht="12" customHeight="1" x14ac:dyDescent="0.2">
      <c r="C29" s="7" t="s">
        <v>125</v>
      </c>
      <c r="D29" s="8">
        <f>+D28/5</f>
        <v>67</v>
      </c>
      <c r="E29" s="8">
        <f t="shared" ref="E29:I29" si="10">+E28/5</f>
        <v>0.2</v>
      </c>
      <c r="F29" s="8">
        <f t="shared" si="10"/>
        <v>51.2</v>
      </c>
      <c r="G29" s="8">
        <f t="shared" si="10"/>
        <v>59</v>
      </c>
      <c r="H29" s="8">
        <f t="shared" si="10"/>
        <v>0.6</v>
      </c>
      <c r="I29" s="8">
        <f t="shared" si="10"/>
        <v>51.2</v>
      </c>
      <c r="J29" s="8"/>
      <c r="K29" s="8"/>
      <c r="L29" s="8"/>
      <c r="M29" s="2"/>
    </row>
    <row r="30" spans="2:13" ht="12" customHeight="1" x14ac:dyDescent="0.2">
      <c r="C30" s="7" t="s">
        <v>123</v>
      </c>
      <c r="E30" s="9">
        <f>SUM(D29:E29)</f>
        <v>67.2</v>
      </c>
      <c r="F30" s="9">
        <f>SUM(D29:F29)</f>
        <v>118.4</v>
      </c>
      <c r="H30" s="9">
        <f>SUM(G29:H29)</f>
        <v>59.6</v>
      </c>
      <c r="I30" s="9">
        <f>SUM(G29:I29)</f>
        <v>110.80000000000001</v>
      </c>
      <c r="K30" s="9"/>
      <c r="L30" s="9"/>
      <c r="M30" s="2"/>
    </row>
    <row r="31" spans="2:13" ht="12" customHeight="1" x14ac:dyDescent="0.2">
      <c r="C31" s="7" t="s">
        <v>126</v>
      </c>
      <c r="D31" s="11">
        <f>+D12/D28</f>
        <v>1.3253731343283581</v>
      </c>
      <c r="E31" s="11">
        <f t="shared" ref="E31:I31" si="11">+E12/E28</f>
        <v>5</v>
      </c>
      <c r="F31" s="11">
        <f t="shared" si="11"/>
        <v>0.8828125</v>
      </c>
      <c r="G31" s="11">
        <f t="shared" si="11"/>
        <v>1.1016949152542372</v>
      </c>
      <c r="H31" s="11">
        <f t="shared" si="11"/>
        <v>0.66666666666666663</v>
      </c>
      <c r="I31" s="11">
        <f t="shared" si="11"/>
        <v>0.890625</v>
      </c>
      <c r="J31" s="11"/>
      <c r="K31" s="11"/>
      <c r="L31" s="11"/>
      <c r="M31" s="2"/>
    </row>
    <row r="32" spans="2:13" ht="12" customHeight="1" thickBot="1" x14ac:dyDescent="0.25">
      <c r="C32" s="10" t="s">
        <v>128</v>
      </c>
      <c r="E32" s="11">
        <f>+E14/E30</f>
        <v>1.3363095238095237</v>
      </c>
      <c r="F32" s="11">
        <f t="shared" ref="F32:I32" si="12">+F14/F30</f>
        <v>1.1402027027027026</v>
      </c>
      <c r="G32" s="11"/>
      <c r="H32" s="11">
        <f t="shared" si="12"/>
        <v>1.0973154362416109</v>
      </c>
      <c r="I32" s="11">
        <f t="shared" si="12"/>
        <v>1.0018050541516244</v>
      </c>
      <c r="J32" s="11"/>
      <c r="K32" s="11"/>
      <c r="L32" s="11"/>
    </row>
    <row r="33" spans="2:13" ht="12" customHeight="1" x14ac:dyDescent="0.2">
      <c r="C33" s="23"/>
      <c r="E33" s="11"/>
      <c r="F33" s="11"/>
      <c r="G33" s="11"/>
      <c r="H33" s="11"/>
      <c r="I33" s="11"/>
      <c r="J33" s="11"/>
      <c r="K33" s="11"/>
      <c r="L33" s="11"/>
    </row>
    <row r="34" spans="2:13" ht="12" customHeight="1" x14ac:dyDescent="0.2">
      <c r="B34" s="27" t="s">
        <v>129</v>
      </c>
      <c r="C34" s="168" t="s">
        <v>268</v>
      </c>
      <c r="D34" s="168"/>
      <c r="E34" s="168"/>
      <c r="F34" s="168"/>
      <c r="G34" s="168"/>
      <c r="H34" s="168"/>
      <c r="I34" s="168"/>
      <c r="J34" s="168"/>
      <c r="K34" s="168"/>
      <c r="L34" s="168"/>
    </row>
    <row r="35" spans="2:13" ht="12" customHeight="1" x14ac:dyDescent="0.2">
      <c r="B35" s="28" t="s">
        <v>130</v>
      </c>
      <c r="C35" s="168" t="s">
        <v>136</v>
      </c>
      <c r="D35" s="168"/>
      <c r="E35" s="168"/>
      <c r="F35" s="168"/>
      <c r="G35" s="168"/>
      <c r="H35" s="168"/>
      <c r="I35" s="168"/>
      <c r="J35" s="168"/>
      <c r="K35" s="168"/>
      <c r="L35" s="168"/>
    </row>
    <row r="36" spans="2:13" ht="12" customHeight="1" x14ac:dyDescent="0.2">
      <c r="B36" s="28"/>
      <c r="C36" s="141"/>
      <c r="D36" s="141"/>
      <c r="E36" s="141"/>
      <c r="F36" s="141"/>
      <c r="G36" s="141"/>
      <c r="H36" s="141"/>
      <c r="I36" s="141"/>
      <c r="J36" s="141"/>
      <c r="K36" s="141"/>
      <c r="L36" s="141"/>
    </row>
    <row r="37" spans="2:13" ht="12" customHeight="1" x14ac:dyDescent="0.2">
      <c r="G37" s="169">
        <v>2019</v>
      </c>
      <c r="H37" s="169"/>
      <c r="I37" s="169"/>
    </row>
    <row r="38" spans="2:13" ht="12" customHeight="1" thickBot="1" x14ac:dyDescent="0.25"/>
    <row r="39" spans="2:13" ht="12" customHeight="1" thickBot="1" x14ac:dyDescent="0.25">
      <c r="B39" s="166" t="s">
        <v>28</v>
      </c>
      <c r="C39" s="170" t="s">
        <v>0</v>
      </c>
      <c r="D39" s="173" t="s">
        <v>1</v>
      </c>
      <c r="E39" s="174"/>
      <c r="F39" s="175"/>
      <c r="G39" s="173" t="s">
        <v>2</v>
      </c>
      <c r="H39" s="174"/>
      <c r="I39" s="175"/>
      <c r="J39" s="173" t="s">
        <v>3</v>
      </c>
      <c r="K39" s="174"/>
      <c r="L39" s="175"/>
      <c r="M39" s="2"/>
    </row>
    <row r="40" spans="2:13" ht="12" customHeight="1" x14ac:dyDescent="0.2">
      <c r="B40" s="178"/>
      <c r="C40" s="171"/>
      <c r="D40" s="176" t="s">
        <v>4</v>
      </c>
      <c r="E40" s="164" t="s">
        <v>5</v>
      </c>
      <c r="F40" s="164" t="s">
        <v>6</v>
      </c>
      <c r="G40" s="164" t="s">
        <v>4</v>
      </c>
      <c r="H40" s="164" t="s">
        <v>5</v>
      </c>
      <c r="I40" s="164" t="s">
        <v>6</v>
      </c>
      <c r="J40" s="164" t="s">
        <v>4</v>
      </c>
      <c r="K40" s="164" t="s">
        <v>5</v>
      </c>
      <c r="L40" s="164" t="s">
        <v>6</v>
      </c>
      <c r="M40" s="2"/>
    </row>
    <row r="41" spans="2:13" ht="12" customHeight="1" thickBot="1" x14ac:dyDescent="0.25">
      <c r="B41" s="167"/>
      <c r="C41" s="172"/>
      <c r="D41" s="177"/>
      <c r="E41" s="165"/>
      <c r="F41" s="165"/>
      <c r="G41" s="165"/>
      <c r="H41" s="165"/>
      <c r="I41" s="165"/>
      <c r="J41" s="165"/>
      <c r="K41" s="165"/>
      <c r="L41" s="165"/>
      <c r="M41" s="2"/>
    </row>
    <row r="42" spans="2:13" ht="12" customHeight="1" thickBot="1" x14ac:dyDescent="0.25">
      <c r="B42" s="192" t="s">
        <v>32</v>
      </c>
      <c r="C42" s="61" t="s">
        <v>24</v>
      </c>
      <c r="D42" s="4">
        <v>51</v>
      </c>
      <c r="E42" s="4">
        <v>1</v>
      </c>
      <c r="F42" s="4">
        <v>28</v>
      </c>
      <c r="G42" s="4">
        <v>34</v>
      </c>
      <c r="H42" s="4">
        <v>2</v>
      </c>
      <c r="I42" s="4">
        <v>25</v>
      </c>
      <c r="J42" s="4">
        <v>69</v>
      </c>
      <c r="K42" s="4">
        <v>0</v>
      </c>
      <c r="L42" s="4">
        <v>7</v>
      </c>
      <c r="M42" s="2"/>
    </row>
    <row r="43" spans="2:13" ht="12" customHeight="1" thickBot="1" x14ac:dyDescent="0.25">
      <c r="B43" s="195"/>
      <c r="C43" s="61" t="s">
        <v>25</v>
      </c>
      <c r="D43" s="4">
        <v>51</v>
      </c>
      <c r="E43" s="4">
        <v>0</v>
      </c>
      <c r="F43" s="4">
        <v>28</v>
      </c>
      <c r="G43" s="4">
        <v>43</v>
      </c>
      <c r="H43" s="4">
        <v>2</v>
      </c>
      <c r="I43" s="4">
        <v>26</v>
      </c>
      <c r="J43" s="4">
        <v>128</v>
      </c>
      <c r="K43" s="4">
        <v>2</v>
      </c>
      <c r="L43" s="4">
        <v>4</v>
      </c>
      <c r="M43" s="2"/>
    </row>
    <row r="44" spans="2:13" ht="12" customHeight="1" x14ac:dyDescent="0.2">
      <c r="B44" s="37"/>
      <c r="C44" s="7" t="s">
        <v>122</v>
      </c>
      <c r="D44" s="1">
        <f>SUM(D42:D43)</f>
        <v>102</v>
      </c>
      <c r="E44" s="1">
        <f t="shared" ref="E44:I44" si="13">SUM(E42:E43)</f>
        <v>1</v>
      </c>
      <c r="F44" s="1">
        <f t="shared" si="13"/>
        <v>56</v>
      </c>
      <c r="G44" s="1">
        <f t="shared" si="13"/>
        <v>77</v>
      </c>
      <c r="H44" s="1">
        <f t="shared" si="13"/>
        <v>4</v>
      </c>
      <c r="I44" s="1">
        <f t="shared" si="13"/>
        <v>51</v>
      </c>
      <c r="M44" s="2"/>
    </row>
    <row r="45" spans="2:13" ht="12" customHeight="1" x14ac:dyDescent="0.2">
      <c r="B45" s="37"/>
      <c r="C45" s="7" t="s">
        <v>125</v>
      </c>
      <c r="D45" s="8">
        <f>+D44/2</f>
        <v>51</v>
      </c>
      <c r="E45" s="8">
        <f t="shared" ref="E45:I45" si="14">+E44/2</f>
        <v>0.5</v>
      </c>
      <c r="F45" s="8">
        <f t="shared" si="14"/>
        <v>28</v>
      </c>
      <c r="G45" s="8">
        <f t="shared" si="14"/>
        <v>38.5</v>
      </c>
      <c r="H45" s="8">
        <f t="shared" si="14"/>
        <v>2</v>
      </c>
      <c r="I45" s="8">
        <f t="shared" si="14"/>
        <v>25.5</v>
      </c>
      <c r="J45" s="8"/>
      <c r="K45" s="8"/>
      <c r="L45" s="8"/>
      <c r="M45" s="2"/>
    </row>
    <row r="46" spans="2:13" ht="12" customHeight="1" thickBot="1" x14ac:dyDescent="0.25">
      <c r="B46" s="37"/>
      <c r="C46" s="7" t="s">
        <v>123</v>
      </c>
      <c r="E46" s="8">
        <f>SUM(D45:E45)</f>
        <v>51.5</v>
      </c>
      <c r="F46" s="8">
        <f>SUM(D45:F45)</f>
        <v>79.5</v>
      </c>
      <c r="H46" s="8">
        <f>SUM(G45:H45)</f>
        <v>40.5</v>
      </c>
      <c r="I46" s="8">
        <f>SUM(G45:I45)</f>
        <v>66</v>
      </c>
      <c r="K46" s="8"/>
      <c r="L46" s="8"/>
      <c r="M46" s="2"/>
    </row>
    <row r="47" spans="2:13" ht="12" customHeight="1" thickBot="1" x14ac:dyDescent="0.25">
      <c r="C47" s="10" t="s">
        <v>127</v>
      </c>
      <c r="D47" s="9"/>
      <c r="E47" s="9"/>
      <c r="F47" s="11">
        <f>+F45/F46</f>
        <v>0.3522012578616352</v>
      </c>
      <c r="G47" s="9"/>
      <c r="H47" s="12" t="s">
        <v>132</v>
      </c>
      <c r="I47" s="13">
        <f>+I46/F46</f>
        <v>0.83018867924528306</v>
      </c>
      <c r="J47" s="9"/>
      <c r="K47" s="9"/>
      <c r="L47" s="9"/>
    </row>
    <row r="49" spans="2:13" ht="12" customHeight="1" x14ac:dyDescent="0.2">
      <c r="G49" s="169">
        <v>2018</v>
      </c>
      <c r="H49" s="169"/>
      <c r="I49" s="169"/>
    </row>
    <row r="50" spans="2:13" ht="12" customHeight="1" thickBot="1" x14ac:dyDescent="0.25"/>
    <row r="51" spans="2:13" ht="12" customHeight="1" thickBot="1" x14ac:dyDescent="0.25">
      <c r="B51" s="166" t="s">
        <v>28</v>
      </c>
      <c r="C51" s="170" t="s">
        <v>0</v>
      </c>
      <c r="D51" s="173" t="s">
        <v>1</v>
      </c>
      <c r="E51" s="174"/>
      <c r="F51" s="175"/>
      <c r="G51" s="173" t="s">
        <v>2</v>
      </c>
      <c r="H51" s="174"/>
      <c r="I51" s="175"/>
      <c r="J51" s="173" t="s">
        <v>3</v>
      </c>
      <c r="K51" s="174"/>
      <c r="L51" s="175"/>
      <c r="M51" s="2"/>
    </row>
    <row r="52" spans="2:13" ht="12" customHeight="1" x14ac:dyDescent="0.2">
      <c r="B52" s="178"/>
      <c r="C52" s="171"/>
      <c r="D52" s="176" t="s">
        <v>4</v>
      </c>
      <c r="E52" s="164" t="s">
        <v>5</v>
      </c>
      <c r="F52" s="164" t="s">
        <v>6</v>
      </c>
      <c r="G52" s="164" t="s">
        <v>4</v>
      </c>
      <c r="H52" s="164" t="s">
        <v>5</v>
      </c>
      <c r="I52" s="164" t="s">
        <v>6</v>
      </c>
      <c r="J52" s="164" t="s">
        <v>4</v>
      </c>
      <c r="K52" s="164" t="s">
        <v>5</v>
      </c>
      <c r="L52" s="164" t="s">
        <v>6</v>
      </c>
      <c r="M52" s="2"/>
    </row>
    <row r="53" spans="2:13" ht="12" customHeight="1" thickBot="1" x14ac:dyDescent="0.25">
      <c r="B53" s="167"/>
      <c r="C53" s="172"/>
      <c r="D53" s="177"/>
      <c r="E53" s="165"/>
      <c r="F53" s="165"/>
      <c r="G53" s="165"/>
      <c r="H53" s="165"/>
      <c r="I53" s="165"/>
      <c r="J53" s="165"/>
      <c r="K53" s="165"/>
      <c r="L53" s="165"/>
      <c r="M53" s="2"/>
    </row>
    <row r="54" spans="2:13" ht="12" customHeight="1" thickBot="1" x14ac:dyDescent="0.25">
      <c r="B54" s="192" t="s">
        <v>32</v>
      </c>
      <c r="C54" s="44" t="s">
        <v>24</v>
      </c>
      <c r="D54" s="31">
        <v>32</v>
      </c>
      <c r="E54" s="31">
        <v>0</v>
      </c>
      <c r="F54" s="31">
        <v>22</v>
      </c>
      <c r="G54" s="31">
        <v>37</v>
      </c>
      <c r="H54" s="31">
        <v>0</v>
      </c>
      <c r="I54" s="31">
        <v>21</v>
      </c>
      <c r="J54" s="31">
        <v>42</v>
      </c>
      <c r="K54" s="31">
        <v>1</v>
      </c>
      <c r="L54" s="31">
        <v>5</v>
      </c>
      <c r="M54" s="2"/>
    </row>
    <row r="55" spans="2:13" ht="12" customHeight="1" thickBot="1" x14ac:dyDescent="0.25">
      <c r="B55" s="194"/>
      <c r="C55" s="44" t="s">
        <v>25</v>
      </c>
      <c r="D55" s="4">
        <v>25</v>
      </c>
      <c r="E55" s="4">
        <v>0</v>
      </c>
      <c r="F55" s="4">
        <v>21</v>
      </c>
      <c r="G55" s="4">
        <v>30</v>
      </c>
      <c r="H55" s="4">
        <v>0</v>
      </c>
      <c r="I55" s="4">
        <v>21</v>
      </c>
      <c r="J55" s="4">
        <v>113</v>
      </c>
      <c r="K55" s="4">
        <v>4</v>
      </c>
      <c r="L55" s="4">
        <v>2</v>
      </c>
      <c r="M55" s="2"/>
    </row>
    <row r="56" spans="2:13" ht="12" customHeight="1" x14ac:dyDescent="0.2">
      <c r="C56" s="7" t="s">
        <v>122</v>
      </c>
      <c r="D56" s="1">
        <f>SUM(D54:D55)</f>
        <v>57</v>
      </c>
      <c r="E56" s="1">
        <f t="shared" ref="E56:I56" si="15">SUM(E54:E55)</f>
        <v>0</v>
      </c>
      <c r="F56" s="1">
        <f t="shared" si="15"/>
        <v>43</v>
      </c>
      <c r="G56" s="1">
        <f t="shared" si="15"/>
        <v>67</v>
      </c>
      <c r="H56" s="1">
        <f t="shared" si="15"/>
        <v>0</v>
      </c>
      <c r="I56" s="1">
        <f t="shared" si="15"/>
        <v>42</v>
      </c>
      <c r="M56" s="2"/>
    </row>
    <row r="57" spans="2:13" ht="12" customHeight="1" x14ac:dyDescent="0.2">
      <c r="C57" s="7" t="s">
        <v>125</v>
      </c>
      <c r="D57" s="8">
        <f>+D56/2</f>
        <v>28.5</v>
      </c>
      <c r="E57" s="8">
        <f t="shared" ref="E57:I57" si="16">+E56/2</f>
        <v>0</v>
      </c>
      <c r="F57" s="8">
        <f t="shared" si="16"/>
        <v>21.5</v>
      </c>
      <c r="G57" s="8">
        <f t="shared" si="16"/>
        <v>33.5</v>
      </c>
      <c r="H57" s="8">
        <f t="shared" si="16"/>
        <v>0</v>
      </c>
      <c r="I57" s="8">
        <f t="shared" si="16"/>
        <v>21</v>
      </c>
      <c r="J57" s="8"/>
      <c r="K57" s="8"/>
      <c r="L57" s="8"/>
      <c r="M57" s="2"/>
    </row>
    <row r="58" spans="2:13" ht="12" customHeight="1" x14ac:dyDescent="0.2">
      <c r="C58" s="7" t="s">
        <v>123</v>
      </c>
      <c r="E58" s="9">
        <f>SUM(D57:E57)</f>
        <v>28.5</v>
      </c>
      <c r="F58" s="9">
        <f>SUM(D57:F57)</f>
        <v>50</v>
      </c>
      <c r="H58" s="9">
        <f>SUM(G57:H57)</f>
        <v>33.5</v>
      </c>
      <c r="I58" s="9">
        <f>SUM(G57:I57)</f>
        <v>54.5</v>
      </c>
      <c r="K58" s="9"/>
      <c r="L58" s="9"/>
      <c r="M58" s="2"/>
    </row>
    <row r="59" spans="2:13" ht="12" customHeight="1" x14ac:dyDescent="0.2">
      <c r="C59" s="7" t="s">
        <v>126</v>
      </c>
      <c r="D59" s="11">
        <f t="shared" ref="D59:I59" si="17">+D44/D56</f>
        <v>1.7894736842105263</v>
      </c>
      <c r="E59" s="11"/>
      <c r="F59" s="11">
        <f t="shared" si="17"/>
        <v>1.3023255813953489</v>
      </c>
      <c r="G59" s="11">
        <f t="shared" si="17"/>
        <v>1.1492537313432836</v>
      </c>
      <c r="H59" s="11"/>
      <c r="I59" s="11">
        <f t="shared" si="17"/>
        <v>1.2142857142857142</v>
      </c>
      <c r="J59" s="11"/>
      <c r="K59" s="11"/>
      <c r="L59" s="11"/>
    </row>
    <row r="60" spans="2:13" ht="12" customHeight="1" thickBot="1" x14ac:dyDescent="0.25">
      <c r="C60" s="10" t="s">
        <v>128</v>
      </c>
      <c r="E60" s="11">
        <f>+E46/E58</f>
        <v>1.8070175438596492</v>
      </c>
      <c r="F60" s="11">
        <f t="shared" ref="F60:I60" si="18">+F46/F58</f>
        <v>1.59</v>
      </c>
      <c r="G60" s="11"/>
      <c r="H60" s="11">
        <f t="shared" si="18"/>
        <v>1.208955223880597</v>
      </c>
      <c r="I60" s="11">
        <f t="shared" si="18"/>
        <v>1.2110091743119267</v>
      </c>
      <c r="J60" s="11"/>
      <c r="K60" s="11"/>
      <c r="L60" s="11"/>
    </row>
    <row r="61" spans="2:13" ht="12" customHeight="1" x14ac:dyDescent="0.2">
      <c r="C61" s="23"/>
      <c r="E61" s="11"/>
      <c r="F61" s="11"/>
      <c r="G61" s="11"/>
      <c r="H61" s="11"/>
      <c r="I61" s="11"/>
      <c r="J61" s="11"/>
      <c r="K61" s="11"/>
      <c r="L61" s="11"/>
    </row>
    <row r="62" spans="2:13" ht="29.25" customHeight="1" x14ac:dyDescent="0.2">
      <c r="B62" s="27" t="s">
        <v>129</v>
      </c>
      <c r="C62" s="168" t="s">
        <v>269</v>
      </c>
      <c r="D62" s="168"/>
      <c r="E62" s="168"/>
      <c r="F62" s="168"/>
      <c r="G62" s="168"/>
      <c r="H62" s="168"/>
      <c r="I62" s="168"/>
      <c r="J62" s="168"/>
      <c r="K62" s="168"/>
      <c r="L62" s="168"/>
    </row>
    <row r="63" spans="2:13" ht="12" customHeight="1" x14ac:dyDescent="0.2">
      <c r="B63" s="28" t="s">
        <v>130</v>
      </c>
      <c r="C63" s="168" t="s">
        <v>270</v>
      </c>
      <c r="D63" s="168"/>
      <c r="E63" s="168"/>
      <c r="F63" s="168"/>
      <c r="G63" s="168"/>
      <c r="H63" s="168"/>
      <c r="I63" s="168"/>
      <c r="J63" s="168"/>
      <c r="K63" s="168"/>
      <c r="L63" s="168"/>
    </row>
    <row r="64" spans="2:13" ht="12" customHeight="1" x14ac:dyDescent="0.2">
      <c r="B64" s="28"/>
      <c r="C64" s="141"/>
      <c r="D64" s="141"/>
      <c r="E64" s="141"/>
      <c r="F64" s="141"/>
      <c r="G64" s="141"/>
      <c r="H64" s="141"/>
      <c r="I64" s="141"/>
      <c r="J64" s="141"/>
      <c r="K64" s="141"/>
      <c r="L64" s="141"/>
    </row>
    <row r="65" spans="2:13" ht="12" customHeight="1" x14ac:dyDescent="0.2">
      <c r="B65" s="28"/>
      <c r="C65" s="141"/>
      <c r="D65" s="141"/>
      <c r="E65" s="141"/>
      <c r="F65" s="141"/>
      <c r="G65" s="196">
        <v>2019</v>
      </c>
      <c r="H65" s="196"/>
      <c r="I65" s="196"/>
      <c r="J65" s="141"/>
      <c r="K65" s="141"/>
      <c r="L65" s="141"/>
    </row>
    <row r="66" spans="2:13" ht="12" customHeight="1" thickBot="1" x14ac:dyDescent="0.25">
      <c r="B66" s="28"/>
      <c r="C66" s="141"/>
      <c r="D66" s="141"/>
      <c r="E66" s="141"/>
      <c r="F66" s="141"/>
      <c r="G66" s="141"/>
      <c r="H66" s="141"/>
      <c r="I66" s="141"/>
      <c r="J66" s="141"/>
      <c r="K66" s="141"/>
      <c r="L66" s="141"/>
    </row>
    <row r="67" spans="2:13" ht="12" customHeight="1" thickBot="1" x14ac:dyDescent="0.25">
      <c r="B67" s="166" t="s">
        <v>28</v>
      </c>
      <c r="C67" s="170" t="s">
        <v>0</v>
      </c>
      <c r="D67" s="173" t="s">
        <v>1</v>
      </c>
      <c r="E67" s="174"/>
      <c r="F67" s="175"/>
      <c r="G67" s="173" t="s">
        <v>2</v>
      </c>
      <c r="H67" s="174"/>
      <c r="I67" s="175"/>
      <c r="J67" s="173" t="s">
        <v>3</v>
      </c>
      <c r="K67" s="174"/>
      <c r="L67" s="175"/>
      <c r="M67" s="2"/>
    </row>
    <row r="68" spans="2:13" ht="12" customHeight="1" x14ac:dyDescent="0.2">
      <c r="B68" s="178"/>
      <c r="C68" s="171"/>
      <c r="D68" s="176" t="s">
        <v>4</v>
      </c>
      <c r="E68" s="164" t="s">
        <v>5</v>
      </c>
      <c r="F68" s="164" t="s">
        <v>6</v>
      </c>
      <c r="G68" s="164" t="s">
        <v>4</v>
      </c>
      <c r="H68" s="164" t="s">
        <v>5</v>
      </c>
      <c r="I68" s="164" t="s">
        <v>6</v>
      </c>
      <c r="J68" s="164" t="s">
        <v>4</v>
      </c>
      <c r="K68" s="164" t="s">
        <v>5</v>
      </c>
      <c r="L68" s="164" t="s">
        <v>6</v>
      </c>
      <c r="M68" s="2"/>
    </row>
    <row r="69" spans="2:13" ht="12" customHeight="1" thickBot="1" x14ac:dyDescent="0.25">
      <c r="B69" s="167"/>
      <c r="C69" s="172"/>
      <c r="D69" s="177"/>
      <c r="E69" s="165"/>
      <c r="F69" s="165"/>
      <c r="G69" s="165"/>
      <c r="H69" s="165"/>
      <c r="I69" s="165"/>
      <c r="J69" s="165"/>
      <c r="K69" s="165"/>
      <c r="L69" s="165"/>
      <c r="M69" s="2"/>
    </row>
    <row r="70" spans="2:13" ht="12" customHeight="1" thickBot="1" x14ac:dyDescent="0.25">
      <c r="B70" s="192" t="s">
        <v>33</v>
      </c>
      <c r="C70" s="44" t="s">
        <v>24</v>
      </c>
      <c r="D70" s="4">
        <v>68</v>
      </c>
      <c r="E70" s="120">
        <v>0</v>
      </c>
      <c r="F70" s="120">
        <v>24</v>
      </c>
      <c r="G70" s="4">
        <v>35</v>
      </c>
      <c r="H70" s="120">
        <v>0</v>
      </c>
      <c r="I70" s="120">
        <v>22</v>
      </c>
      <c r="J70" s="4">
        <v>360</v>
      </c>
      <c r="K70" s="4">
        <v>7</v>
      </c>
      <c r="L70" s="4">
        <v>3</v>
      </c>
      <c r="M70" s="2"/>
    </row>
    <row r="71" spans="2:13" ht="12" customHeight="1" thickBot="1" x14ac:dyDescent="0.25">
      <c r="B71" s="194"/>
      <c r="C71" s="44" t="s">
        <v>25</v>
      </c>
      <c r="D71" s="4">
        <v>65</v>
      </c>
      <c r="E71" s="120">
        <v>0</v>
      </c>
      <c r="F71" s="120">
        <v>25</v>
      </c>
      <c r="G71" s="4">
        <v>47</v>
      </c>
      <c r="H71" s="120">
        <v>0</v>
      </c>
      <c r="I71" s="120">
        <v>20</v>
      </c>
      <c r="J71" s="4">
        <v>264</v>
      </c>
      <c r="K71" s="4">
        <v>7</v>
      </c>
      <c r="L71" s="4">
        <v>3</v>
      </c>
      <c r="M71" s="2"/>
    </row>
    <row r="72" spans="2:13" ht="12" customHeight="1" x14ac:dyDescent="0.2">
      <c r="B72" s="37"/>
      <c r="C72" s="7" t="s">
        <v>122</v>
      </c>
      <c r="D72" s="1">
        <f>SUM(D70:D71)</f>
        <v>133</v>
      </c>
      <c r="E72" s="1">
        <f t="shared" ref="E72:G72" si="19">SUM(E70:E71)</f>
        <v>0</v>
      </c>
      <c r="F72" s="1">
        <f t="shared" si="19"/>
        <v>49</v>
      </c>
      <c r="G72" s="1">
        <f t="shared" si="19"/>
        <v>82</v>
      </c>
      <c r="H72" s="1">
        <f>SUM(H70:H71)</f>
        <v>0</v>
      </c>
      <c r="I72" s="1">
        <f>SUM(I70:I71)</f>
        <v>42</v>
      </c>
      <c r="M72" s="2"/>
    </row>
    <row r="73" spans="2:13" ht="12" customHeight="1" x14ac:dyDescent="0.2">
      <c r="B73" s="37"/>
      <c r="C73" s="7" t="s">
        <v>125</v>
      </c>
      <c r="D73" s="8">
        <f>+D72/2</f>
        <v>66.5</v>
      </c>
      <c r="E73" s="8">
        <f t="shared" ref="E73" si="20">+E72/2</f>
        <v>0</v>
      </c>
      <c r="F73" s="8">
        <f t="shared" ref="F73" si="21">+F72/2</f>
        <v>24.5</v>
      </c>
      <c r="G73" s="8">
        <f t="shared" ref="G73" si="22">+G72/2</f>
        <v>41</v>
      </c>
      <c r="H73" s="8">
        <f t="shared" ref="H73" si="23">+H72/2</f>
        <v>0</v>
      </c>
      <c r="I73" s="8">
        <f t="shared" ref="I73" si="24">+I72/2</f>
        <v>21</v>
      </c>
      <c r="J73" s="8"/>
      <c r="K73" s="8"/>
      <c r="L73" s="8"/>
      <c r="M73" s="2"/>
    </row>
    <row r="74" spans="2:13" ht="12" customHeight="1" thickBot="1" x14ac:dyDescent="0.25">
      <c r="B74" s="37"/>
      <c r="C74" s="7" t="s">
        <v>123</v>
      </c>
      <c r="E74" s="8">
        <f>SUM(D73:E73)</f>
        <v>66.5</v>
      </c>
      <c r="F74" s="8">
        <f>SUM(D73:F73)</f>
        <v>91</v>
      </c>
      <c r="H74" s="8">
        <f>SUM(G73:H73)</f>
        <v>41</v>
      </c>
      <c r="I74" s="8">
        <f>SUM(G73:I73)</f>
        <v>62</v>
      </c>
      <c r="K74" s="8"/>
      <c r="L74" s="8"/>
      <c r="M74" s="2"/>
    </row>
    <row r="75" spans="2:13" ht="12" customHeight="1" thickBot="1" x14ac:dyDescent="0.25">
      <c r="C75" s="10" t="s">
        <v>127</v>
      </c>
      <c r="D75" s="9"/>
      <c r="E75" s="9"/>
      <c r="F75" s="11">
        <f>+F73/F74</f>
        <v>0.26923076923076922</v>
      </c>
      <c r="G75" s="9"/>
      <c r="H75" s="12" t="s">
        <v>132</v>
      </c>
      <c r="I75" s="13">
        <f>+I74/F74</f>
        <v>0.68131868131868134</v>
      </c>
      <c r="J75" s="9"/>
      <c r="K75" s="9"/>
      <c r="L75" s="9"/>
    </row>
    <row r="77" spans="2:13" ht="12" customHeight="1" x14ac:dyDescent="0.2">
      <c r="G77" s="169">
        <v>2018</v>
      </c>
      <c r="H77" s="169"/>
      <c r="I77" s="169"/>
    </row>
    <row r="78" spans="2:13" ht="12" customHeight="1" thickBot="1" x14ac:dyDescent="0.25"/>
    <row r="79" spans="2:13" ht="12" customHeight="1" thickBot="1" x14ac:dyDescent="0.25">
      <c r="B79" s="166" t="s">
        <v>28</v>
      </c>
      <c r="C79" s="170" t="s">
        <v>0</v>
      </c>
      <c r="D79" s="173" t="s">
        <v>1</v>
      </c>
      <c r="E79" s="174"/>
      <c r="F79" s="175"/>
      <c r="G79" s="173" t="s">
        <v>2</v>
      </c>
      <c r="H79" s="174"/>
      <c r="I79" s="175"/>
      <c r="J79" s="173" t="s">
        <v>3</v>
      </c>
      <c r="K79" s="174"/>
      <c r="L79" s="175"/>
    </row>
    <row r="80" spans="2:13" ht="12" customHeight="1" x14ac:dyDescent="0.2">
      <c r="B80" s="178"/>
      <c r="C80" s="171"/>
      <c r="D80" s="176" t="s">
        <v>4</v>
      </c>
      <c r="E80" s="164" t="s">
        <v>5</v>
      </c>
      <c r="F80" s="164" t="s">
        <v>6</v>
      </c>
      <c r="G80" s="164" t="s">
        <v>4</v>
      </c>
      <c r="H80" s="164" t="s">
        <v>5</v>
      </c>
      <c r="I80" s="164" t="s">
        <v>6</v>
      </c>
      <c r="J80" s="164" t="s">
        <v>4</v>
      </c>
      <c r="K80" s="164" t="s">
        <v>5</v>
      </c>
      <c r="L80" s="164" t="s">
        <v>6</v>
      </c>
    </row>
    <row r="81" spans="2:16" ht="12" customHeight="1" thickBot="1" x14ac:dyDescent="0.25">
      <c r="B81" s="167"/>
      <c r="C81" s="172"/>
      <c r="D81" s="177"/>
      <c r="E81" s="165"/>
      <c r="F81" s="165"/>
      <c r="G81" s="165"/>
      <c r="H81" s="165"/>
      <c r="I81" s="165"/>
      <c r="J81" s="165"/>
      <c r="K81" s="165"/>
      <c r="L81" s="165"/>
    </row>
    <row r="82" spans="2:16" ht="12" customHeight="1" thickBot="1" x14ac:dyDescent="0.25">
      <c r="B82" s="192" t="s">
        <v>33</v>
      </c>
      <c r="C82" s="44" t="s">
        <v>24</v>
      </c>
      <c r="D82" s="31">
        <v>55</v>
      </c>
      <c r="E82" s="31">
        <v>0</v>
      </c>
      <c r="F82" s="31">
        <v>20</v>
      </c>
      <c r="G82" s="31">
        <v>36</v>
      </c>
      <c r="H82" s="31">
        <v>0</v>
      </c>
      <c r="I82" s="31">
        <v>13</v>
      </c>
      <c r="J82" s="31">
        <v>312</v>
      </c>
      <c r="K82" s="31">
        <v>5</v>
      </c>
      <c r="L82" s="31">
        <v>7</v>
      </c>
    </row>
    <row r="83" spans="2:16" ht="12" customHeight="1" thickBot="1" x14ac:dyDescent="0.25">
      <c r="B83" s="194"/>
      <c r="C83" s="44" t="s">
        <v>25</v>
      </c>
      <c r="D83" s="4">
        <v>60</v>
      </c>
      <c r="E83" s="4">
        <v>0</v>
      </c>
      <c r="F83" s="4">
        <v>17</v>
      </c>
      <c r="G83" s="4">
        <v>41</v>
      </c>
      <c r="H83" s="4">
        <v>0</v>
      </c>
      <c r="I83" s="4">
        <v>13</v>
      </c>
      <c r="J83" s="4">
        <v>234</v>
      </c>
      <c r="K83" s="4">
        <v>4</v>
      </c>
      <c r="L83" s="4">
        <v>4</v>
      </c>
    </row>
    <row r="84" spans="2:16" ht="12" customHeight="1" x14ac:dyDescent="0.2">
      <c r="C84" s="7" t="s">
        <v>122</v>
      </c>
      <c r="D84" s="1">
        <f>SUM(D82:D83)</f>
        <v>115</v>
      </c>
      <c r="E84" s="1">
        <f t="shared" ref="E84:I84" si="25">SUM(E82:E83)</f>
        <v>0</v>
      </c>
      <c r="F84" s="1">
        <f t="shared" si="25"/>
        <v>37</v>
      </c>
      <c r="G84" s="1">
        <f t="shared" si="25"/>
        <v>77</v>
      </c>
      <c r="H84" s="1">
        <f t="shared" si="25"/>
        <v>0</v>
      </c>
      <c r="I84" s="1">
        <f t="shared" si="25"/>
        <v>26</v>
      </c>
    </row>
    <row r="85" spans="2:16" ht="12" customHeight="1" x14ac:dyDescent="0.2">
      <c r="C85" s="7" t="s">
        <v>125</v>
      </c>
      <c r="D85" s="8">
        <f>+D84/2</f>
        <v>57.5</v>
      </c>
      <c r="E85" s="8">
        <f t="shared" ref="E85" si="26">+E84/2</f>
        <v>0</v>
      </c>
      <c r="F85" s="8">
        <f t="shared" ref="F85" si="27">+F84/2</f>
        <v>18.5</v>
      </c>
      <c r="G85" s="8">
        <f t="shared" ref="G85" si="28">+G84/2</f>
        <v>38.5</v>
      </c>
      <c r="H85" s="8">
        <f t="shared" ref="H85" si="29">+H84/2</f>
        <v>0</v>
      </c>
      <c r="I85" s="8">
        <f t="shared" ref="I85" si="30">+I84/2</f>
        <v>13</v>
      </c>
      <c r="J85" s="8"/>
      <c r="K85" s="8"/>
      <c r="L85" s="8"/>
    </row>
    <row r="86" spans="2:16" ht="12" customHeight="1" x14ac:dyDescent="0.2">
      <c r="C86" s="7" t="s">
        <v>123</v>
      </c>
      <c r="E86" s="9">
        <f>SUM(D85:E85)</f>
        <v>57.5</v>
      </c>
      <c r="F86" s="9">
        <f>SUM(D85:F85)</f>
        <v>76</v>
      </c>
      <c r="H86" s="9">
        <f>SUM(G85:H85)</f>
        <v>38.5</v>
      </c>
      <c r="I86" s="9">
        <f>SUM(G85:I85)</f>
        <v>51.5</v>
      </c>
      <c r="K86" s="9"/>
      <c r="L86" s="9"/>
    </row>
    <row r="87" spans="2:16" ht="12" customHeight="1" x14ac:dyDescent="0.2">
      <c r="C87" s="7" t="s">
        <v>126</v>
      </c>
      <c r="D87" s="11">
        <f>+D72/D84</f>
        <v>1.1565217391304348</v>
      </c>
      <c r="E87" s="11"/>
      <c r="F87" s="11">
        <f t="shared" ref="F87:I87" si="31">+F72/F84</f>
        <v>1.3243243243243243</v>
      </c>
      <c r="G87" s="11">
        <f t="shared" si="31"/>
        <v>1.0649350649350648</v>
      </c>
      <c r="H87" s="11"/>
      <c r="I87" s="11">
        <f t="shared" si="31"/>
        <v>1.6153846153846154</v>
      </c>
      <c r="J87" s="11"/>
      <c r="K87" s="11"/>
      <c r="L87" s="11"/>
    </row>
    <row r="88" spans="2:16" ht="12" customHeight="1" thickBot="1" x14ac:dyDescent="0.25">
      <c r="C88" s="10" t="s">
        <v>128</v>
      </c>
      <c r="E88" s="11">
        <f>+E74/E86</f>
        <v>1.1565217391304348</v>
      </c>
      <c r="F88" s="11">
        <f>+F74/F86</f>
        <v>1.1973684210526316</v>
      </c>
      <c r="G88" s="11"/>
      <c r="H88" s="11">
        <f>+H74/H86</f>
        <v>1.0649350649350648</v>
      </c>
      <c r="I88" s="11">
        <f>+I74/I86</f>
        <v>1.203883495145631</v>
      </c>
      <c r="J88" s="11"/>
      <c r="K88" s="11"/>
      <c r="L88" s="11"/>
    </row>
    <row r="89" spans="2:16" ht="12" customHeight="1" x14ac:dyDescent="0.2">
      <c r="C89" s="23"/>
      <c r="E89" s="11"/>
      <c r="F89" s="11"/>
      <c r="G89" s="11"/>
      <c r="H89" s="11"/>
      <c r="I89" s="11"/>
      <c r="J89" s="11"/>
      <c r="K89" s="11"/>
      <c r="L89" s="11"/>
    </row>
    <row r="90" spans="2:16" ht="26.25" customHeight="1" x14ac:dyDescent="0.2">
      <c r="B90" s="27" t="s">
        <v>129</v>
      </c>
      <c r="C90" s="168" t="s">
        <v>271</v>
      </c>
      <c r="D90" s="168"/>
      <c r="E90" s="168"/>
      <c r="F90" s="168"/>
      <c r="G90" s="168"/>
      <c r="H90" s="168"/>
      <c r="I90" s="168"/>
      <c r="J90" s="168"/>
      <c r="K90" s="168"/>
      <c r="L90" s="168"/>
    </row>
    <row r="91" spans="2:16" ht="21" customHeight="1" x14ac:dyDescent="0.2">
      <c r="B91" s="28" t="s">
        <v>130</v>
      </c>
      <c r="C91" s="168" t="s">
        <v>272</v>
      </c>
      <c r="D91" s="168"/>
      <c r="E91" s="168"/>
      <c r="F91" s="168"/>
      <c r="G91" s="168"/>
      <c r="H91" s="168"/>
      <c r="I91" s="168"/>
      <c r="J91" s="168"/>
      <c r="K91" s="168"/>
      <c r="L91" s="168"/>
    </row>
    <row r="92" spans="2:16" ht="12" customHeight="1" thickBot="1" x14ac:dyDescent="0.25">
      <c r="P92" s="9"/>
    </row>
    <row r="93" spans="2:16" ht="12" customHeight="1" x14ac:dyDescent="0.2">
      <c r="C93" s="141"/>
      <c r="D93" s="166" t="s">
        <v>1</v>
      </c>
      <c r="E93" s="166" t="s">
        <v>2</v>
      </c>
      <c r="F93" s="166" t="s">
        <v>3</v>
      </c>
    </row>
    <row r="94" spans="2:16" ht="12" customHeight="1" thickBot="1" x14ac:dyDescent="0.25">
      <c r="C94" s="141"/>
      <c r="D94" s="191"/>
      <c r="E94" s="191"/>
      <c r="F94" s="191"/>
    </row>
    <row r="95" spans="2:16" ht="12" customHeight="1" thickBot="1" x14ac:dyDescent="0.25">
      <c r="C95" s="30" t="s">
        <v>72</v>
      </c>
      <c r="D95" s="31">
        <v>292</v>
      </c>
      <c r="E95" s="31">
        <v>249</v>
      </c>
      <c r="F95" s="31">
        <v>231</v>
      </c>
    </row>
    <row r="96" spans="2:16" ht="12" customHeight="1" thickBot="1" x14ac:dyDescent="0.25">
      <c r="C96" s="34" t="s">
        <v>212</v>
      </c>
      <c r="D96" s="33">
        <v>402</v>
      </c>
      <c r="E96" s="31">
        <v>328</v>
      </c>
      <c r="F96" s="31">
        <v>308</v>
      </c>
    </row>
    <row r="97" spans="1:11" ht="12" customHeight="1" thickBot="1" x14ac:dyDescent="0.25">
      <c r="C97" s="34" t="s">
        <v>186</v>
      </c>
      <c r="D97" s="86">
        <v>325</v>
      </c>
      <c r="E97" s="87">
        <v>283</v>
      </c>
      <c r="F97" s="88">
        <v>341</v>
      </c>
    </row>
    <row r="98" spans="1:11" ht="12" customHeight="1" x14ac:dyDescent="0.2">
      <c r="D98" s="11">
        <f>+D96/D97</f>
        <v>1.236923076923077</v>
      </c>
      <c r="E98" s="11">
        <f>+E96/E97</f>
        <v>1.1590106007067138</v>
      </c>
      <c r="F98" s="11">
        <f>+F96/F97</f>
        <v>0.90322580645161288</v>
      </c>
    </row>
    <row r="100" spans="1:11" ht="12" customHeight="1" x14ac:dyDescent="0.2">
      <c r="A100" s="27" t="s">
        <v>181</v>
      </c>
      <c r="B100" s="188" t="s">
        <v>214</v>
      </c>
      <c r="C100" s="188"/>
      <c r="D100" s="188"/>
      <c r="E100" s="188"/>
      <c r="F100" s="188"/>
      <c r="G100" s="188"/>
      <c r="H100" s="188"/>
      <c r="I100" s="188"/>
      <c r="J100" s="188"/>
      <c r="K100" s="188"/>
    </row>
    <row r="102" spans="1:11" ht="12" customHeight="1" x14ac:dyDescent="0.2">
      <c r="C102" s="15" t="s">
        <v>74</v>
      </c>
      <c r="D102" s="16" t="s">
        <v>75</v>
      </c>
      <c r="E102" s="16" t="s">
        <v>76</v>
      </c>
      <c r="F102" s="17" t="s">
        <v>77</v>
      </c>
    </row>
    <row r="103" spans="1:11" ht="12" customHeight="1" x14ac:dyDescent="0.2">
      <c r="C103" s="18" t="s">
        <v>79</v>
      </c>
      <c r="D103" s="19">
        <v>196</v>
      </c>
      <c r="E103" s="19">
        <v>144</v>
      </c>
      <c r="F103" s="19">
        <v>253</v>
      </c>
    </row>
    <row r="104" spans="1:11" ht="12" customHeight="1" x14ac:dyDescent="0.2">
      <c r="C104" s="18" t="s">
        <v>81</v>
      </c>
      <c r="D104" s="19">
        <v>384</v>
      </c>
      <c r="E104" s="19">
        <v>412</v>
      </c>
      <c r="F104" s="19">
        <v>923</v>
      </c>
    </row>
    <row r="105" spans="1:11" ht="12" customHeight="1" x14ac:dyDescent="0.2">
      <c r="C105" s="18" t="s">
        <v>83</v>
      </c>
      <c r="D105" s="19">
        <v>365</v>
      </c>
      <c r="E105" s="19">
        <v>302</v>
      </c>
      <c r="F105" s="19">
        <v>466</v>
      </c>
    </row>
    <row r="106" spans="1:11" ht="12" customHeight="1" x14ac:dyDescent="0.2">
      <c r="C106" s="18" t="s">
        <v>84</v>
      </c>
      <c r="D106" s="19">
        <v>249</v>
      </c>
      <c r="E106" s="19">
        <v>251</v>
      </c>
      <c r="F106" s="19">
        <v>84</v>
      </c>
    </row>
    <row r="107" spans="1:11" ht="12" customHeight="1" x14ac:dyDescent="0.2">
      <c r="C107" s="18" t="s">
        <v>86</v>
      </c>
      <c r="D107" s="19">
        <v>186</v>
      </c>
      <c r="E107" s="19">
        <v>161</v>
      </c>
      <c r="F107" s="19">
        <v>87</v>
      </c>
    </row>
    <row r="108" spans="1:11" ht="12" customHeight="1" x14ac:dyDescent="0.2">
      <c r="C108" s="18" t="s">
        <v>87</v>
      </c>
      <c r="D108" s="19">
        <v>177</v>
      </c>
      <c r="E108" s="19">
        <v>146</v>
      </c>
      <c r="F108" s="19">
        <v>224</v>
      </c>
    </row>
    <row r="109" spans="1:11" ht="12" customHeight="1" x14ac:dyDescent="0.2">
      <c r="C109" s="18" t="s">
        <v>88</v>
      </c>
      <c r="D109" s="19">
        <v>294</v>
      </c>
      <c r="E109" s="19">
        <v>297</v>
      </c>
      <c r="F109" s="19">
        <v>259</v>
      </c>
    </row>
    <row r="110" spans="1:11" ht="12" customHeight="1" x14ac:dyDescent="0.2">
      <c r="C110" s="18" t="s">
        <v>89</v>
      </c>
      <c r="D110" s="19">
        <v>277</v>
      </c>
      <c r="E110" s="19">
        <v>274</v>
      </c>
      <c r="F110" s="19">
        <v>90</v>
      </c>
    </row>
    <row r="111" spans="1:11" ht="12" customHeight="1" x14ac:dyDescent="0.2">
      <c r="C111" s="18" t="s">
        <v>90</v>
      </c>
      <c r="D111" s="19">
        <v>664</v>
      </c>
      <c r="E111" s="19">
        <v>611</v>
      </c>
      <c r="F111" s="19">
        <v>324</v>
      </c>
    </row>
    <row r="112" spans="1:11" ht="12" customHeight="1" x14ac:dyDescent="0.2">
      <c r="C112" s="18" t="s">
        <v>91</v>
      </c>
      <c r="D112" s="19">
        <v>294</v>
      </c>
      <c r="E112" s="19">
        <v>210</v>
      </c>
      <c r="F112" s="19">
        <v>334</v>
      </c>
    </row>
    <row r="113" spans="3:6" ht="12" customHeight="1" x14ac:dyDescent="0.2">
      <c r="C113" s="18" t="s">
        <v>92</v>
      </c>
      <c r="D113" s="19">
        <v>187</v>
      </c>
      <c r="E113" s="19">
        <v>139</v>
      </c>
      <c r="F113" s="19">
        <v>215</v>
      </c>
    </row>
    <row r="114" spans="3:6" ht="12" customHeight="1" x14ac:dyDescent="0.2">
      <c r="C114" s="18" t="s">
        <v>93</v>
      </c>
      <c r="D114" s="19">
        <v>339</v>
      </c>
      <c r="E114" s="19">
        <v>289</v>
      </c>
      <c r="F114" s="19">
        <v>297</v>
      </c>
    </row>
    <row r="115" spans="3:6" ht="12" customHeight="1" x14ac:dyDescent="0.2">
      <c r="C115" s="18" t="s">
        <v>94</v>
      </c>
      <c r="D115" s="19">
        <v>388</v>
      </c>
      <c r="E115" s="19">
        <v>308</v>
      </c>
      <c r="F115" s="19">
        <v>651</v>
      </c>
    </row>
    <row r="116" spans="3:6" ht="12" customHeight="1" x14ac:dyDescent="0.2">
      <c r="C116" s="18" t="s">
        <v>95</v>
      </c>
      <c r="D116" s="19">
        <v>298</v>
      </c>
      <c r="E116" s="19">
        <v>204</v>
      </c>
      <c r="F116" s="19">
        <v>381</v>
      </c>
    </row>
    <row r="117" spans="3:6" ht="12" customHeight="1" x14ac:dyDescent="0.2">
      <c r="C117" s="18" t="s">
        <v>96</v>
      </c>
      <c r="D117" s="19">
        <v>335</v>
      </c>
      <c r="E117" s="19">
        <v>292</v>
      </c>
      <c r="F117" s="19">
        <v>269</v>
      </c>
    </row>
    <row r="118" spans="3:6" ht="12" customHeight="1" x14ac:dyDescent="0.2">
      <c r="C118" s="18" t="s">
        <v>100</v>
      </c>
      <c r="D118" s="19">
        <v>264</v>
      </c>
      <c r="E118" s="19">
        <v>142</v>
      </c>
      <c r="F118" s="19">
        <v>707</v>
      </c>
    </row>
    <row r="119" spans="3:6" ht="12" customHeight="1" x14ac:dyDescent="0.2">
      <c r="C119" s="18" t="s">
        <v>101</v>
      </c>
      <c r="D119" s="19">
        <v>402</v>
      </c>
      <c r="E119" s="19">
        <v>328</v>
      </c>
      <c r="F119" s="19">
        <v>308</v>
      </c>
    </row>
    <row r="120" spans="3:6" ht="12" customHeight="1" x14ac:dyDescent="0.2">
      <c r="C120" s="18" t="s">
        <v>102</v>
      </c>
      <c r="D120" s="19">
        <v>313</v>
      </c>
      <c r="E120" s="19">
        <v>269</v>
      </c>
      <c r="F120" s="19">
        <v>300</v>
      </c>
    </row>
    <row r="121" spans="3:6" ht="12" customHeight="1" x14ac:dyDescent="0.2">
      <c r="C121" s="18" t="s">
        <v>103</v>
      </c>
      <c r="D121" s="19">
        <v>295</v>
      </c>
      <c r="E121" s="19">
        <v>236</v>
      </c>
      <c r="F121" s="19">
        <v>297</v>
      </c>
    </row>
    <row r="122" spans="3:6" ht="12" customHeight="1" x14ac:dyDescent="0.2">
      <c r="C122" s="18" t="s">
        <v>104</v>
      </c>
      <c r="D122" s="19">
        <v>452</v>
      </c>
      <c r="E122" s="19">
        <v>342</v>
      </c>
      <c r="F122" s="19">
        <v>601</v>
      </c>
    </row>
    <row r="123" spans="3:6" ht="12" customHeight="1" x14ac:dyDescent="0.2">
      <c r="C123" s="18" t="s">
        <v>105</v>
      </c>
      <c r="D123" s="19">
        <v>391</v>
      </c>
      <c r="E123" s="19">
        <v>381</v>
      </c>
      <c r="F123" s="19">
        <v>381</v>
      </c>
    </row>
    <row r="124" spans="3:6" ht="12" customHeight="1" x14ac:dyDescent="0.2">
      <c r="C124" s="18" t="s">
        <v>106</v>
      </c>
      <c r="D124" s="19">
        <v>523</v>
      </c>
      <c r="E124" s="19">
        <v>428</v>
      </c>
      <c r="F124" s="19">
        <v>374</v>
      </c>
    </row>
    <row r="125" spans="3:6" ht="12" customHeight="1" x14ac:dyDescent="0.2">
      <c r="C125" s="18" t="s">
        <v>107</v>
      </c>
      <c r="D125" s="19">
        <v>332</v>
      </c>
      <c r="E125" s="19">
        <v>314</v>
      </c>
      <c r="F125" s="19">
        <v>274</v>
      </c>
    </row>
    <row r="126" spans="3:6" ht="12" customHeight="1" x14ac:dyDescent="0.2">
      <c r="C126" s="18" t="s">
        <v>108</v>
      </c>
      <c r="D126" s="19">
        <v>310</v>
      </c>
      <c r="E126" s="19">
        <v>294</v>
      </c>
      <c r="F126" s="19">
        <v>176</v>
      </c>
    </row>
    <row r="127" spans="3:6" ht="12" customHeight="1" x14ac:dyDescent="0.2">
      <c r="C127" s="18" t="s">
        <v>109</v>
      </c>
      <c r="D127" s="152">
        <v>382</v>
      </c>
      <c r="E127" s="19">
        <v>402</v>
      </c>
      <c r="F127" s="19">
        <v>582</v>
      </c>
    </row>
    <row r="128" spans="3:6" ht="12" customHeight="1" x14ac:dyDescent="0.2">
      <c r="C128" s="18" t="s">
        <v>111</v>
      </c>
      <c r="D128" s="19">
        <v>254</v>
      </c>
      <c r="E128" s="19">
        <v>179</v>
      </c>
      <c r="F128" s="19">
        <v>380</v>
      </c>
    </row>
    <row r="129" spans="3:6" ht="12" customHeight="1" x14ac:dyDescent="0.2">
      <c r="C129" s="18" t="s">
        <v>113</v>
      </c>
      <c r="D129" s="19">
        <v>344</v>
      </c>
      <c r="E129" s="19">
        <v>323</v>
      </c>
      <c r="F129" s="19">
        <v>330</v>
      </c>
    </row>
    <row r="130" spans="3:6" ht="12" customHeight="1" x14ac:dyDescent="0.2">
      <c r="C130" s="18" t="s">
        <v>114</v>
      </c>
      <c r="D130" s="19">
        <v>261</v>
      </c>
      <c r="E130" s="19">
        <v>245</v>
      </c>
      <c r="F130" s="19">
        <v>238</v>
      </c>
    </row>
    <row r="131" spans="3:6" ht="12" customHeight="1" x14ac:dyDescent="0.2">
      <c r="C131" s="137" t="s">
        <v>115</v>
      </c>
      <c r="D131" s="19">
        <v>240</v>
      </c>
      <c r="E131" s="19">
        <v>216</v>
      </c>
      <c r="F131" s="19">
        <v>160</v>
      </c>
    </row>
    <row r="132" spans="3:6" ht="12" customHeight="1" x14ac:dyDescent="0.2">
      <c r="C132" s="18" t="s">
        <v>210</v>
      </c>
      <c r="D132" s="19">
        <v>372</v>
      </c>
      <c r="E132" s="19">
        <v>369</v>
      </c>
      <c r="F132" s="19">
        <v>476</v>
      </c>
    </row>
    <row r="133" spans="3:6" ht="12" customHeight="1" x14ac:dyDescent="0.2">
      <c r="C133" s="18" t="s">
        <v>211</v>
      </c>
      <c r="D133" s="19">
        <v>308</v>
      </c>
      <c r="E133" s="19">
        <v>253</v>
      </c>
      <c r="F133" s="19">
        <v>145</v>
      </c>
    </row>
    <row r="135" spans="3:6" ht="12" customHeight="1" x14ac:dyDescent="0.2">
      <c r="C135" s="1" t="s">
        <v>213</v>
      </c>
    </row>
  </sheetData>
  <mergeCells count="106">
    <mergeCell ref="C90:L90"/>
    <mergeCell ref="C91:L91"/>
    <mergeCell ref="J79:L79"/>
    <mergeCell ref="K80:K81"/>
    <mergeCell ref="L80:L81"/>
    <mergeCell ref="B82:B83"/>
    <mergeCell ref="F80:F81"/>
    <mergeCell ref="G80:G81"/>
    <mergeCell ref="E80:E81"/>
    <mergeCell ref="H80:H81"/>
    <mergeCell ref="I80:I81"/>
    <mergeCell ref="J80:J81"/>
    <mergeCell ref="B70:B71"/>
    <mergeCell ref="B79:B81"/>
    <mergeCell ref="C79:C81"/>
    <mergeCell ref="D79:F79"/>
    <mergeCell ref="G79:I79"/>
    <mergeCell ref="D80:D81"/>
    <mergeCell ref="G77:I77"/>
    <mergeCell ref="C63:L63"/>
    <mergeCell ref="G65:I65"/>
    <mergeCell ref="J67:L67"/>
    <mergeCell ref="D68:D69"/>
    <mergeCell ref="E68:E69"/>
    <mergeCell ref="F68:F69"/>
    <mergeCell ref="G68:G69"/>
    <mergeCell ref="H68:H69"/>
    <mergeCell ref="I68:I69"/>
    <mergeCell ref="J68:J69"/>
    <mergeCell ref="K68:K69"/>
    <mergeCell ref="L68:L69"/>
    <mergeCell ref="B54:B55"/>
    <mergeCell ref="G49:I49"/>
    <mergeCell ref="B67:B69"/>
    <mergeCell ref="C67:C69"/>
    <mergeCell ref="D67:F67"/>
    <mergeCell ref="G67:I67"/>
    <mergeCell ref="C62:L62"/>
    <mergeCell ref="J51:L51"/>
    <mergeCell ref="D52:D53"/>
    <mergeCell ref="E52:E53"/>
    <mergeCell ref="F52:F53"/>
    <mergeCell ref="G52:G53"/>
    <mergeCell ref="H52:H53"/>
    <mergeCell ref="I52:I53"/>
    <mergeCell ref="J52:J53"/>
    <mergeCell ref="K52:K53"/>
    <mergeCell ref="L52:L53"/>
    <mergeCell ref="D51:F51"/>
    <mergeCell ref="G51:I51"/>
    <mergeCell ref="D40:D41"/>
    <mergeCell ref="E40:E41"/>
    <mergeCell ref="F40:F41"/>
    <mergeCell ref="G40:G41"/>
    <mergeCell ref="H40:H41"/>
    <mergeCell ref="I40:I41"/>
    <mergeCell ref="J40:J41"/>
    <mergeCell ref="K40:K41"/>
    <mergeCell ref="L40:L41"/>
    <mergeCell ref="G2:I2"/>
    <mergeCell ref="B39:B41"/>
    <mergeCell ref="C39:C41"/>
    <mergeCell ref="D39:F39"/>
    <mergeCell ref="G39:I39"/>
    <mergeCell ref="I5:I6"/>
    <mergeCell ref="G5:G6"/>
    <mergeCell ref="H5:H6"/>
    <mergeCell ref="C34:L34"/>
    <mergeCell ref="C35:L35"/>
    <mergeCell ref="J20:L20"/>
    <mergeCell ref="D21:D22"/>
    <mergeCell ref="E21:E22"/>
    <mergeCell ref="F21:F22"/>
    <mergeCell ref="G21:G22"/>
    <mergeCell ref="H21:H22"/>
    <mergeCell ref="I21:I22"/>
    <mergeCell ref="J21:J22"/>
    <mergeCell ref="K21:K22"/>
    <mergeCell ref="L21:L22"/>
    <mergeCell ref="J5:J6"/>
    <mergeCell ref="G37:I37"/>
    <mergeCell ref="J39:L39"/>
    <mergeCell ref="D93:D94"/>
    <mergeCell ref="E93:E94"/>
    <mergeCell ref="B100:K100"/>
    <mergeCell ref="F93:F94"/>
    <mergeCell ref="K5:K6"/>
    <mergeCell ref="L5:L6"/>
    <mergeCell ref="B7:B11"/>
    <mergeCell ref="B20:B22"/>
    <mergeCell ref="C20:C22"/>
    <mergeCell ref="D20:F20"/>
    <mergeCell ref="G20:I20"/>
    <mergeCell ref="B4:B6"/>
    <mergeCell ref="C4:C6"/>
    <mergeCell ref="D4:F4"/>
    <mergeCell ref="G4:I4"/>
    <mergeCell ref="J4:L4"/>
    <mergeCell ref="D5:D6"/>
    <mergeCell ref="E5:E6"/>
    <mergeCell ref="F5:F6"/>
    <mergeCell ref="B23:B27"/>
    <mergeCell ref="G18:I18"/>
    <mergeCell ref="B42:B43"/>
    <mergeCell ref="B51:B53"/>
    <mergeCell ref="C51:C53"/>
  </mergeCells>
  <pageMargins left="0.70866141732283472" right="0.70866141732283472" top="0.74803149606299213" bottom="0.74803149606299213" header="0.31496062992125984" footer="0.31496062992125984"/>
  <pageSetup paperSize="14" scale="75"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Discp.</vt:lpstr>
      <vt:lpstr>T-Admv.</vt:lpstr>
      <vt:lpstr>J-Admv.</vt:lpstr>
      <vt:lpstr>T-SCFL</vt:lpstr>
      <vt:lpstr>T-SP</vt:lpstr>
      <vt:lpstr>Espec.</vt:lpstr>
      <vt:lpstr>EPMS</vt:lpstr>
      <vt:lpstr>Extinc.</vt:lpstr>
      <vt:lpstr>P-Cto</vt:lpstr>
      <vt:lpstr>P-Mcp</vt:lpstr>
      <vt:lpstr>Gtías</vt:lpstr>
      <vt:lpstr>RPA-Cto</vt:lpstr>
      <vt:lpstr>RPA-Mcp</vt:lpstr>
      <vt:lpstr>C-Cto</vt:lpstr>
      <vt:lpstr>C-Mcp</vt:lpstr>
      <vt:lpstr>Fmla.</vt:lpstr>
      <vt:lpstr>Laboral</vt:lpstr>
      <vt:lpstr>Prom-Cto.</vt:lpstr>
      <vt:lpstr>PqCCM</vt:lpstr>
      <vt:lpstr>PqCLab</vt:lpstr>
      <vt:lpstr>Prom.-Mcp</vt:lpstr>
      <vt:lpstr>consol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2019-01-16T15:54:14Z</cp:lastPrinted>
  <dcterms:created xsi:type="dcterms:W3CDTF">2018-08-16T19:29:42Z</dcterms:created>
  <dcterms:modified xsi:type="dcterms:W3CDTF">2019-06-13T14:57:05Z</dcterms:modified>
</cp:coreProperties>
</file>