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1955" documentId="8_{A088CA7D-09A6-48E9-866F-DB469E36B216}" xr6:coauthVersionLast="47" xr6:coauthVersionMax="47" xr10:uidLastSave="{7DBFEA22-91AB-46D0-B479-9AE4D5EFFF6D}"/>
  <workbookProtection workbookAlgorithmName="SHA-512" workbookHashValue="E3lVnwqDipX5cTOOyPfrObWgpTh9T8C4suteZ5wXeKUbdF9Ncvj4Zr2rH9T4+kUBEW/mVPy4KA0j8RuYwsCLlg==" workbookSaltValue="bcEYi0cvCBpH2Bu1KQ6xqQ==" workbookSpinCount="100000" lockStructure="1"/>
  <bookViews>
    <workbookView xWindow="-120" yWindow="-120" windowWidth="29040" windowHeight="15840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'1_Base_2024'!$B$10:$F$40</definedName>
    <definedName name="_xlnm._FilterDatabase" localSheetId="2" hidden="1">'2_BaseCS_2024'!$B$10:$F$10</definedName>
    <definedName name="_xlnm._FilterDatabase" localSheetId="5" hidden="1">'5_Calendario_2024'!$E$88:$K$113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U63" i="10"/>
  <c r="V63" i="10" s="1"/>
  <c r="W63" i="10" s="1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V91" i="10" s="1"/>
  <c r="E118" i="10"/>
  <c r="M64" i="10"/>
  <c r="M91" i="10"/>
  <c r="E37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64" i="10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U71" i="10" l="1"/>
  <c r="U72" i="10" s="1"/>
  <c r="U69" i="10"/>
  <c r="N67" i="10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N126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Y90" i="10"/>
  <c r="E71" i="10"/>
  <c r="H117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U73" i="10" l="1"/>
  <c r="N41" i="10"/>
  <c r="G119" i="10"/>
  <c r="N42" i="10"/>
  <c r="G121" i="10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G122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Edward Peña</author>
  </authors>
  <commentList>
    <comment ref="B110" authorId="0" shapeId="0" xr:uid="{2A170A20-0BD2-4647-84C7-778C89C294C4}">
      <text>
        <r>
          <rPr>
            <b/>
            <sz val="9"/>
            <color indexed="81"/>
            <rFont val="Tahoma"/>
            <family val="2"/>
          </rPr>
          <t>Alejandro Peña:</t>
        </r>
        <r>
          <rPr>
            <sz val="9"/>
            <color indexed="81"/>
            <rFont val="Tahoma"/>
            <family val="2"/>
          </rPr>
          <t xml:space="preserve">
y 3</t>
        </r>
      </text>
    </comment>
    <comment ref="B111" authorId="0" shapeId="0" xr:uid="{0271DCB6-E2F6-46B0-9962-44D4E9EEF818}">
      <text>
        <r>
          <rPr>
            <b/>
            <sz val="9"/>
            <color indexed="81"/>
            <rFont val="Tahoma"/>
            <family val="2"/>
          </rPr>
          <t>Alejandro Peña:</t>
        </r>
        <r>
          <rPr>
            <sz val="9"/>
            <color indexed="81"/>
            <rFont val="Tahoma"/>
            <family val="2"/>
          </rPr>
          <t xml:space="preserve">
y 3</t>
        </r>
      </text>
    </comment>
  </commentList>
</comments>
</file>

<file path=xl/sharedStrings.xml><?xml version="1.0" encoding="utf-8"?>
<sst xmlns="http://schemas.openxmlformats.org/spreadsheetml/2006/main" count="6381" uniqueCount="145">
  <si>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</si>
  <si>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</si>
  <si>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</si>
  <si>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</si>
  <si>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</si>
  <si>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</si>
  <si>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</si>
  <si>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</si>
  <si>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</si>
  <si>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</si>
  <si>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</si>
  <si>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</si>
  <si>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</si>
  <si>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</si>
  <si>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</si>
  <si>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</si>
  <si>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</si>
  <si>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</si>
  <si>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</si>
  <si>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</si>
  <si>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</si>
  <si>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</si>
  <si>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</si>
  <si>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</si>
  <si>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</si>
  <si>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</si>
  <si>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</si>
  <si>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</si>
  <si>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</si>
  <si>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</si>
  <si>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</si>
  <si>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</si>
  <si>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</si>
  <si>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</si>
  <si>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</si>
  <si>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</si>
  <si>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</si>
  <si>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</si>
  <si>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</si>
  <si>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</si>
  <si>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</si>
  <si>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</si>
  <si>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</si>
  <si>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</si>
  <si>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</si>
  <si>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</si>
  <si>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</si>
  <si>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</si>
  <si>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</si>
  <si>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</si>
  <si>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</si>
  <si>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</si>
  <si>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</si>
  <si>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</si>
  <si>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PSAA06-3645</t>
  </si>
  <si>
    <t>Escribiente (1) de Juzgado Municipal PSAA06-3645</t>
  </si>
  <si>
    <t>Citador (1) de Juzgado Municipal PSAA06-3645</t>
  </si>
  <si>
    <t>Citador (2) de Juzgado Municipal PSAA06-3645</t>
  </si>
  <si>
    <t>Citador (3) de Juzgado Municipal PSAA06-3645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</si>
  <si>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</si>
  <si>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</si>
  <si>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</si>
  <si>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</si>
  <si>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Juzgado 01 Penal Circuito de Girardot</t>
  </si>
  <si>
    <t>Juzgado 02 Penal Circuito de Girardot</t>
  </si>
  <si>
    <t>Juzgado 01 Ejecución de Penas y Medidas de Seguridad de Girardot</t>
  </si>
  <si>
    <t>Juzgado 01 Penal Municipal de Girardot</t>
  </si>
  <si>
    <t>Juzgado 02 Penal Municipal de Girardot</t>
  </si>
  <si>
    <t>Juzgado 03 Penal Municipal de Girardot</t>
  </si>
  <si>
    <t>Juzgado 01 Civil Circuito de Girardot</t>
  </si>
  <si>
    <t>Juzgado 02 Civil Circuito de Girardot</t>
  </si>
  <si>
    <t>Juzgado 01 Civil Municipal de Girardot</t>
  </si>
  <si>
    <t>Juzgado 02 Civil Municipal de Girardot</t>
  </si>
  <si>
    <t>Juzgado 03 Civil Municipal de Girardot</t>
  </si>
  <si>
    <t>Juzgado 04 Civil Municipal de Girardot</t>
  </si>
  <si>
    <t>Juzgado 01 Promiscuo Familia de Girardot</t>
  </si>
  <si>
    <t>Juzgado 02 Promiscuo Familia de Girardot</t>
  </si>
  <si>
    <t>Juzgado 01 Laboral de Girardot</t>
  </si>
  <si>
    <t>Juzgado 01 Administrativo de Girardot</t>
  </si>
  <si>
    <t>Juzgado 02 Administrativo de Girardot</t>
  </si>
  <si>
    <t>Juzgado 03 Administrativo de Girardot</t>
  </si>
  <si>
    <t>Juzgado 01 Promiscuo Municipal de Flandes</t>
  </si>
  <si>
    <t>Juzgado 02 Promiscuo Municipal de Flandes</t>
  </si>
  <si>
    <t>Juzgado 01 Promiscuo Municipal de Agua de Dios</t>
  </si>
  <si>
    <t>Juzgado 01 Promiscuo Municipal de Guataquí</t>
  </si>
  <si>
    <t>Juzgado 01 Promiscuo Municipal de Jerusalén</t>
  </si>
  <si>
    <t>Juzgado 01 Promiscuo Municipal de Nariño</t>
  </si>
  <si>
    <t>Juzgado 01 Promiscuo Municipal de Nilo</t>
  </si>
  <si>
    <t>Juzgado 01 Promiscuo Municipal de Ricaurte</t>
  </si>
  <si>
    <t>Juzgado 02 Promiscuo Municipal de Ricaurte</t>
  </si>
  <si>
    <t>Juzgado 01 Promiscuo Municipal de Tocaima</t>
  </si>
  <si>
    <t>Juzgado 01 Promiscuo Municipal de Viotá</t>
  </si>
  <si>
    <t>Unidad Judicial Municipal de Girardot CSJCUA23-112</t>
  </si>
  <si>
    <t>Moreno Zabala Adriana</t>
  </si>
  <si>
    <t>Ballesteros Albarracín Luis Francisco</t>
  </si>
  <si>
    <t>Mora López Mayra Alejandra</t>
  </si>
  <si>
    <t>Caraballo Martínez Alexander</t>
  </si>
  <si>
    <t>Roncancio López Claudia Isabel</t>
  </si>
  <si>
    <t>Morales Cuesta Fernando Trino Ulises</t>
  </si>
  <si>
    <t>Riaño Sánchez Yamith</t>
  </si>
  <si>
    <t>Cuello López Jeffer Alfonso</t>
  </si>
  <si>
    <t>Pulido Chiguasuque Deisy Lorena</t>
  </si>
  <si>
    <t xml:space="preserve">González García Alfredo </t>
  </si>
  <si>
    <t>Reyes Castro Diana Gicela</t>
  </si>
  <si>
    <t>Ortega Rubiano Mónica Yajaira</t>
  </si>
  <si>
    <t>Cárdenas Hurtado Ana Fabiola</t>
  </si>
  <si>
    <t>Castaño Rodríguez Juan Felipe</t>
  </si>
  <si>
    <t>Urrego Medina Gloria Leticia</t>
  </si>
  <si>
    <t>Díaz Romero Wilson Yesid</t>
  </si>
  <si>
    <t>Martínez Arias Julián Gabriel</t>
  </si>
  <si>
    <t>Herrera Sierra Amauri Orlando</t>
  </si>
  <si>
    <t>Moreno Naranjo Johana Elizabeth</t>
  </si>
  <si>
    <t>Villanueva Tamara Santy Elena</t>
  </si>
  <si>
    <t>Bula Narváez Pablo Manuel</t>
  </si>
  <si>
    <t>Vásquez Blanco Hernán David</t>
  </si>
  <si>
    <t>Molano Martínez Ligia Sofía</t>
  </si>
  <si>
    <t>Araújo Gámez María Martha</t>
  </si>
  <si>
    <t>Nicolás Gil Calderón</t>
  </si>
  <si>
    <t>Leal Peralta Luz Andrea</t>
  </si>
  <si>
    <t>Lesmes Camacho Juan Carlos</t>
  </si>
  <si>
    <t>Lozada Barrera Martha Patricia</t>
  </si>
  <si>
    <t>Cancelado Quiroga Luz Stella</t>
  </si>
  <si>
    <t>Centro de Servicios de Girardot</t>
  </si>
  <si>
    <t>Lozada Barrera Gonzalo</t>
  </si>
  <si>
    <t>Asistente Judicial (1) PSAA15-10402</t>
  </si>
  <si>
    <t>PSAA15-10402</t>
  </si>
  <si>
    <t>Citador (4) PSAA15-10402</t>
  </si>
  <si>
    <t>CSJCUA18-42</t>
  </si>
  <si>
    <t>Citador (5) Municipal CSJCUA18-42</t>
  </si>
  <si>
    <t>Circuito de Girardot - Calendario del cargo del Centro de Servicios</t>
  </si>
  <si>
    <t>Circuito de Girardot - Calendario del Juzgado</t>
  </si>
  <si>
    <t>Circuito de Girardot - Lista de Jueces</t>
  </si>
  <si>
    <t>Circuito de Girardot - Lista de cargos del Centro de Servicios</t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</si>
  <si>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</si>
  <si>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</si>
  <si>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x</t>
  </si>
  <si>
    <t>Disfrute de este compensatorio podrá ser dentro del año siguiente mediante solicitud.</t>
  </si>
  <si>
    <t>Disfrute de este compensatorio podrá ser dentro del mes siguiente mediante solicitud.</t>
  </si>
  <si>
    <t>CSJCUO24-58</t>
  </si>
  <si>
    <t>CSJCUO24-61</t>
  </si>
  <si>
    <t>CSJCUO24-138</t>
  </si>
  <si>
    <t>CSJCUO24-471</t>
  </si>
  <si>
    <t>Juzgado 01 Penal Municipal de Girardot y Juzgado 03 Penal Municipal de Girardot</t>
  </si>
  <si>
    <t>Juzgado 01 Penal Municipal de Girardot y Juzgado 02 Penal Municipal de Girardot</t>
  </si>
  <si>
    <t>Juzgado 02 Penal Municipal de Girardot y Juzgado 03 Penal Municipal de Girardot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</si>
</sst>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1" fillId="7" borderId="0" xfId="0" applyNumberFormat="1" applyFont="1" applyFill="1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B1:P40"/>
  <sheetViews>
    <sheetView topLeftCell="A13" zoomScaleNormal="100" workbookViewId="0">
      <selection activeCell="D32" sqref="D3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3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28.42578125" style="3" bestFit="1" customWidth="1"/>
    <col min="9" max="9" width="24.7109375" style="3" bestFit="1" customWidth="1"/>
    <col min="10" max="16384" width="11.42578125" style="3"/>
  </cols>
  <sheetData>
    <row r="1" spans="2:16" ht="12.75" customHeight="1" x14ac:dyDescent="0.25"/>
    <row r="2" spans="2:16" ht="12.75" customHeight="1" x14ac:dyDescent="0.25"/>
    <row r="3" spans="2:16" ht="12.75" customHeight="1" x14ac:dyDescent="0.25"/>
    <row r="4" spans="2:16" ht="12.75" customHeight="1" x14ac:dyDescent="0.25"/>
    <row r="5" spans="2:16" ht="12.75" customHeight="1" x14ac:dyDescent="0.25"/>
    <row r="6" spans="2:16" ht="12.75" customHeight="1" x14ac:dyDescent="0.25"/>
    <row r="7" spans="2:16" ht="12.75" customHeight="1" x14ac:dyDescent="0.25"/>
    <row r="8" spans="2:16" ht="12.75" customHeight="1" x14ac:dyDescent="0.25"/>
    <row r="9" spans="2:16" ht="12.75" customHeight="1" x14ac:dyDescent="0.25"/>
    <row r="10" spans="2:16" ht="12.75" customHeight="1" x14ac:dyDescent="0.25">
      <c r="B10" s="1" t="s">
        <v>2</v>
      </c>
      <c r="C10" s="1" t="s">
        <v>15</v>
      </c>
      <c r="D10" s="3" t="s">
        <v>3</v>
      </c>
      <c r="E10" s="1" t="s">
        <v>4</v>
      </c>
      <c r="F10" s="2" t="s">
        <v>5</v>
      </c>
    </row>
    <row r="11" spans="2:16" ht="12.75" customHeight="1" x14ac:dyDescent="0.25">
      <c r="B11" s="1">
        <v>0</v>
      </c>
      <c r="C11" s="1" t="s">
        <v>46</v>
      </c>
      <c r="D11" s="3" t="s">
        <v>92</v>
      </c>
      <c r="E11" s="1" t="s">
        <v>46</v>
      </c>
      <c r="F11" s="2" t="s">
        <v>92</v>
      </c>
      <c r="I11" s="12"/>
      <c r="J11" s="12"/>
      <c r="K11" s="12"/>
    </row>
    <row r="12" spans="2:16" ht="12.75" customHeight="1" x14ac:dyDescent="0.25">
      <c r="B12" s="1">
        <v>1</v>
      </c>
      <c r="C12" s="1">
        <v>49719593</v>
      </c>
      <c r="D12" s="3" t="s">
        <v>116</v>
      </c>
      <c r="E12" s="1">
        <v>258784089001</v>
      </c>
      <c r="F12" s="2" t="s">
        <v>91</v>
      </c>
      <c r="G12" s="3" t="s">
        <v>135</v>
      </c>
      <c r="H12" s="12"/>
      <c r="I12" s="12"/>
      <c r="J12" s="12"/>
      <c r="K12" s="12"/>
      <c r="L12" s="12"/>
      <c r="M12" s="12"/>
      <c r="N12" s="12"/>
      <c r="O12" s="12"/>
      <c r="P12" s="12"/>
    </row>
    <row r="13" spans="2:16" ht="12.75" customHeight="1" x14ac:dyDescent="0.25">
      <c r="B13" s="1">
        <v>2</v>
      </c>
      <c r="C13" s="1">
        <v>79514456</v>
      </c>
      <c r="D13" s="3" t="s">
        <v>94</v>
      </c>
      <c r="E13" s="1">
        <v>253073104001</v>
      </c>
      <c r="F13" s="2" t="s">
        <v>63</v>
      </c>
      <c r="H13" s="12"/>
      <c r="I13" s="12"/>
      <c r="J13" s="12"/>
      <c r="K13" s="12"/>
      <c r="L13" s="12"/>
      <c r="M13" s="12"/>
      <c r="N13" s="12"/>
      <c r="O13" s="12"/>
      <c r="P13" s="12"/>
    </row>
    <row r="14" spans="2:16" ht="12.75" customHeight="1" x14ac:dyDescent="0.25">
      <c r="B14" s="1">
        <v>3</v>
      </c>
      <c r="C14" s="1">
        <v>15047054</v>
      </c>
      <c r="D14" s="3" t="s">
        <v>113</v>
      </c>
      <c r="E14" s="1">
        <v>256124089001</v>
      </c>
      <c r="F14" s="2" t="s">
        <v>88</v>
      </c>
      <c r="G14" s="3" t="s">
        <v>135</v>
      </c>
      <c r="H14" s="12"/>
      <c r="I14" s="12"/>
      <c r="J14" s="12"/>
      <c r="K14" s="12"/>
      <c r="L14" s="12"/>
      <c r="M14" s="12"/>
      <c r="N14" s="12"/>
      <c r="O14" s="12"/>
      <c r="P14" s="12"/>
    </row>
    <row r="15" spans="2:16" ht="12.75" customHeight="1" x14ac:dyDescent="0.25">
      <c r="B15" s="1">
        <v>4</v>
      </c>
      <c r="C15" s="1">
        <v>1098618511</v>
      </c>
      <c r="D15" s="3" t="s">
        <v>121</v>
      </c>
      <c r="E15" s="1">
        <v>732754089002</v>
      </c>
      <c r="F15" s="2" t="s">
        <v>82</v>
      </c>
      <c r="G15" s="3" t="s">
        <v>135</v>
      </c>
      <c r="H15" s="12"/>
      <c r="I15" s="12"/>
      <c r="J15" s="12"/>
      <c r="K15" s="12"/>
      <c r="L15" s="12"/>
      <c r="M15" s="12"/>
      <c r="N15" s="12"/>
      <c r="O15" s="12"/>
      <c r="P15" s="12"/>
    </row>
    <row r="16" spans="2:16" ht="12.75" customHeight="1" x14ac:dyDescent="0.25">
      <c r="B16" s="1">
        <v>5</v>
      </c>
      <c r="C16" s="1">
        <v>72222579</v>
      </c>
      <c r="D16" s="3" t="s">
        <v>96</v>
      </c>
      <c r="E16" s="1">
        <v>253074004002</v>
      </c>
      <c r="F16" s="2" t="s">
        <v>67</v>
      </c>
      <c r="H16" s="12"/>
      <c r="I16" s="12"/>
      <c r="J16" s="12"/>
      <c r="K16" s="12"/>
      <c r="L16" s="12"/>
      <c r="M16" s="12"/>
      <c r="N16" s="12"/>
      <c r="O16" s="12"/>
      <c r="P16" s="12"/>
    </row>
    <row r="17" spans="2:16" ht="12.75" customHeight="1" x14ac:dyDescent="0.25">
      <c r="B17" s="1">
        <v>6</v>
      </c>
      <c r="C17" s="1">
        <v>46681943</v>
      </c>
      <c r="D17" s="3" t="s">
        <v>105</v>
      </c>
      <c r="E17" s="1">
        <v>253073333001</v>
      </c>
      <c r="F17" s="2" t="s">
        <v>78</v>
      </c>
      <c r="H17" s="12"/>
      <c r="I17" s="12"/>
      <c r="J17" s="12"/>
      <c r="K17" s="12"/>
      <c r="L17" s="12"/>
      <c r="M17" s="12"/>
      <c r="N17" s="12"/>
      <c r="O17" s="12"/>
      <c r="P17" s="14"/>
    </row>
    <row r="18" spans="2:16" ht="12.75" customHeight="1" x14ac:dyDescent="0.25">
      <c r="B18" s="1">
        <v>7</v>
      </c>
      <c r="C18" s="1">
        <v>1053769898</v>
      </c>
      <c r="D18" s="3" t="s">
        <v>106</v>
      </c>
      <c r="E18" s="1">
        <v>253073333002</v>
      </c>
      <c r="F18" s="2" t="s">
        <v>79</v>
      </c>
      <c r="H18" s="12"/>
      <c r="I18" s="12"/>
      <c r="J18" s="12"/>
      <c r="K18" s="12"/>
      <c r="L18" s="12"/>
      <c r="M18" s="12"/>
      <c r="N18" s="12"/>
      <c r="O18" s="12"/>
      <c r="P18" s="12"/>
    </row>
    <row r="19" spans="2:16" ht="12.75" customHeight="1" x14ac:dyDescent="0.25">
      <c r="B19" s="1">
        <v>8</v>
      </c>
      <c r="C19" s="1">
        <v>9020619</v>
      </c>
      <c r="D19" s="3" t="s">
        <v>100</v>
      </c>
      <c r="E19" s="1">
        <v>253074003001</v>
      </c>
      <c r="F19" s="2" t="s">
        <v>71</v>
      </c>
      <c r="H19" s="12"/>
      <c r="I19" s="12"/>
      <c r="J19" s="12"/>
      <c r="K19" s="12"/>
      <c r="L19" s="12"/>
      <c r="M19" s="12"/>
      <c r="N19" s="12"/>
      <c r="O19" s="12"/>
      <c r="P19" s="12"/>
    </row>
    <row r="20" spans="2:16" ht="12.75" customHeight="1" x14ac:dyDescent="0.25">
      <c r="B20" s="1">
        <v>9</v>
      </c>
      <c r="C20" s="1">
        <v>19490486</v>
      </c>
      <c r="D20" s="3" t="s">
        <v>108</v>
      </c>
      <c r="E20" s="1">
        <v>256014089001</v>
      </c>
      <c r="F20" s="2" t="s">
        <v>83</v>
      </c>
      <c r="G20" s="3" t="s">
        <v>135</v>
      </c>
      <c r="H20" s="12"/>
      <c r="I20" s="12"/>
      <c r="J20" s="12"/>
      <c r="K20" s="12"/>
      <c r="L20" s="12"/>
      <c r="M20" s="12"/>
      <c r="N20" s="12"/>
      <c r="O20" s="12"/>
      <c r="P20" s="14"/>
    </row>
    <row r="21" spans="2:16" ht="12.75" customHeight="1" x14ac:dyDescent="0.25">
      <c r="B21" s="1">
        <v>10</v>
      </c>
      <c r="C21" s="1">
        <v>11511018</v>
      </c>
      <c r="D21" s="3" t="s">
        <v>102</v>
      </c>
      <c r="E21" s="1">
        <v>253074003004</v>
      </c>
      <c r="F21" s="2" t="s">
        <v>74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2:16" ht="12.75" customHeight="1" x14ac:dyDescent="0.25">
      <c r="B22" s="1">
        <v>11</v>
      </c>
      <c r="C22" s="1">
        <v>3119071</v>
      </c>
      <c r="D22" s="3" t="s">
        <v>110</v>
      </c>
      <c r="E22" s="1">
        <v>253684089001</v>
      </c>
      <c r="F22" s="2" t="s">
        <v>85</v>
      </c>
      <c r="G22" s="3" t="s">
        <v>135</v>
      </c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12.75" customHeight="1" x14ac:dyDescent="0.25">
      <c r="B23" s="1">
        <v>12</v>
      </c>
      <c r="C23" s="1">
        <v>28538940</v>
      </c>
      <c r="D23" s="3" t="s">
        <v>118</v>
      </c>
      <c r="E23" s="1">
        <v>253074004001</v>
      </c>
      <c r="F23" s="2" t="s">
        <v>66</v>
      </c>
      <c r="H23" s="12"/>
      <c r="I23" s="12"/>
      <c r="J23" s="12"/>
      <c r="K23" s="12"/>
      <c r="L23" s="12"/>
      <c r="M23" s="12"/>
      <c r="N23" s="12"/>
      <c r="O23" s="12"/>
      <c r="P23" s="14"/>
    </row>
    <row r="24" spans="2:16" ht="12.75" customHeight="1" x14ac:dyDescent="0.25">
      <c r="B24" s="1">
        <v>13</v>
      </c>
      <c r="C24" s="1">
        <v>80755484</v>
      </c>
      <c r="D24" s="3" t="s">
        <v>119</v>
      </c>
      <c r="E24" s="1">
        <v>253073184002</v>
      </c>
      <c r="F24" s="2" t="s">
        <v>76</v>
      </c>
      <c r="H24" s="12"/>
      <c r="I24" s="12"/>
      <c r="J24" s="12"/>
      <c r="K24" s="12"/>
      <c r="L24" s="12"/>
      <c r="M24" s="12"/>
      <c r="N24" s="12"/>
      <c r="O24" s="12"/>
      <c r="P24" s="12"/>
    </row>
    <row r="25" spans="2:16" ht="12.75" customHeight="1" x14ac:dyDescent="0.25">
      <c r="B25" s="1">
        <v>14</v>
      </c>
      <c r="C25" s="1">
        <v>39554551</v>
      </c>
      <c r="D25" s="3" t="s">
        <v>120</v>
      </c>
      <c r="E25" s="1">
        <v>732754089001</v>
      </c>
      <c r="F25" s="2" t="s">
        <v>81</v>
      </c>
      <c r="G25" s="3" t="s">
        <v>135</v>
      </c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5">
      <c r="B26" s="1">
        <v>15</v>
      </c>
      <c r="C26" s="1">
        <v>11380553</v>
      </c>
      <c r="D26" s="3" t="s">
        <v>109</v>
      </c>
      <c r="E26" s="1">
        <v>253244089001</v>
      </c>
      <c r="F26" s="2" t="s">
        <v>84</v>
      </c>
      <c r="G26" s="3" t="s">
        <v>135</v>
      </c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5">
      <c r="B27" s="1">
        <v>16</v>
      </c>
      <c r="C27" s="1">
        <v>41682929</v>
      </c>
      <c r="D27" s="3" t="s">
        <v>115</v>
      </c>
      <c r="E27" s="1">
        <v>258154089001</v>
      </c>
      <c r="F27" s="2" t="s">
        <v>90</v>
      </c>
      <c r="G27" s="3" t="s">
        <v>135</v>
      </c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5">
      <c r="B28" s="1">
        <v>17</v>
      </c>
      <c r="C28" s="1">
        <v>1013583131</v>
      </c>
      <c r="D28" s="3" t="s">
        <v>95</v>
      </c>
      <c r="E28" s="1">
        <v>253073187001</v>
      </c>
      <c r="F28" s="2" t="s">
        <v>65</v>
      </c>
      <c r="H28" s="12"/>
      <c r="I28" s="12"/>
      <c r="J28" s="12"/>
      <c r="K28" s="12"/>
      <c r="L28" s="12"/>
      <c r="M28" s="12"/>
      <c r="N28" s="12"/>
      <c r="O28" s="12"/>
      <c r="P28" s="12"/>
    </row>
    <row r="29" spans="2:16" ht="15" x14ac:dyDescent="0.25">
      <c r="B29" s="1">
        <v>18</v>
      </c>
      <c r="C29" s="1">
        <v>80352396</v>
      </c>
      <c r="D29" s="3" t="s">
        <v>98</v>
      </c>
      <c r="E29" s="1">
        <v>253073103002</v>
      </c>
      <c r="F29" s="2" t="s">
        <v>70</v>
      </c>
      <c r="H29" s="12"/>
      <c r="I29" s="12"/>
      <c r="J29" s="12"/>
      <c r="K29" s="12"/>
      <c r="L29" s="12"/>
      <c r="M29" s="12"/>
      <c r="N29" s="12"/>
      <c r="O29" s="12"/>
      <c r="P29" s="14"/>
    </row>
    <row r="30" spans="2:16" ht="15" x14ac:dyDescent="0.25">
      <c r="B30" s="1">
        <v>19</v>
      </c>
      <c r="C30" s="1">
        <v>52967291</v>
      </c>
      <c r="D30" s="3" t="s">
        <v>111</v>
      </c>
      <c r="E30" s="1">
        <v>254834089001</v>
      </c>
      <c r="F30" s="2" t="s">
        <v>86</v>
      </c>
      <c r="G30" s="3" t="s">
        <v>135</v>
      </c>
      <c r="H30" s="12"/>
      <c r="I30" s="12"/>
      <c r="J30" s="12"/>
      <c r="K30" s="12"/>
      <c r="L30" s="12"/>
      <c r="M30" s="12"/>
      <c r="N30" s="12"/>
      <c r="O30" s="12"/>
      <c r="P30" s="14"/>
    </row>
    <row r="31" spans="2:16" ht="15" x14ac:dyDescent="0.25">
      <c r="B31" s="1">
        <v>20</v>
      </c>
      <c r="C31" s="1">
        <v>52965841</v>
      </c>
      <c r="D31" s="3" t="s">
        <v>93</v>
      </c>
      <c r="E31" s="1">
        <v>253074003003</v>
      </c>
      <c r="F31" s="2" t="s">
        <v>73</v>
      </c>
      <c r="H31" s="12"/>
      <c r="I31" s="12"/>
      <c r="J31" s="12"/>
      <c r="K31" s="12"/>
      <c r="L31" s="12"/>
      <c r="M31" s="12"/>
      <c r="N31" s="12"/>
      <c r="O31" s="12"/>
      <c r="P31" s="14"/>
    </row>
    <row r="32" spans="2:16" x14ac:dyDescent="0.25">
      <c r="B32" s="1">
        <v>21</v>
      </c>
      <c r="C32" s="1">
        <v>80768854</v>
      </c>
      <c r="D32" s="3" t="s">
        <v>117</v>
      </c>
      <c r="E32" s="1">
        <v>253073104002</v>
      </c>
      <c r="F32" s="2" t="s">
        <v>64</v>
      </c>
      <c r="H32" s="12"/>
      <c r="I32" s="12"/>
      <c r="J32" s="12"/>
      <c r="K32" s="12"/>
      <c r="L32" s="12"/>
      <c r="M32" s="12"/>
      <c r="N32" s="12"/>
      <c r="O32" s="12"/>
      <c r="P32" s="12"/>
    </row>
    <row r="33" spans="2:16" x14ac:dyDescent="0.25">
      <c r="B33" s="1">
        <v>22</v>
      </c>
      <c r="C33" s="1">
        <v>60364530</v>
      </c>
      <c r="D33" s="3" t="s">
        <v>104</v>
      </c>
      <c r="E33" s="1">
        <v>253073105001</v>
      </c>
      <c r="F33" s="2" t="s">
        <v>77</v>
      </c>
      <c r="H33" s="12"/>
      <c r="I33" s="12"/>
      <c r="J33" s="12"/>
      <c r="K33" s="12"/>
      <c r="L33" s="12"/>
      <c r="M33" s="12"/>
      <c r="N33" s="12"/>
      <c r="O33" s="12"/>
      <c r="P33" s="12"/>
    </row>
    <row r="34" spans="2:16" x14ac:dyDescent="0.25">
      <c r="B34" s="1">
        <v>23</v>
      </c>
      <c r="C34" s="1">
        <v>53052102</v>
      </c>
      <c r="D34" s="3" t="s">
        <v>101</v>
      </c>
      <c r="E34" s="1">
        <v>253074003002</v>
      </c>
      <c r="F34" s="2" t="s">
        <v>72</v>
      </c>
      <c r="H34" s="12"/>
      <c r="I34" s="12"/>
      <c r="J34" s="12"/>
      <c r="K34" s="12"/>
      <c r="L34" s="12"/>
      <c r="M34" s="12"/>
      <c r="N34" s="12"/>
      <c r="O34" s="12"/>
      <c r="P34" s="12"/>
    </row>
    <row r="35" spans="2:16" x14ac:dyDescent="0.25">
      <c r="B35" s="1">
        <v>24</v>
      </c>
      <c r="C35" s="1">
        <v>65784482</v>
      </c>
      <c r="D35" s="3" t="s">
        <v>103</v>
      </c>
      <c r="E35" s="1">
        <v>253073184001</v>
      </c>
      <c r="F35" s="2" t="s">
        <v>75</v>
      </c>
      <c r="H35" s="12"/>
      <c r="I35" s="12"/>
      <c r="J35" s="12"/>
      <c r="K35" s="12"/>
      <c r="L35" s="12"/>
      <c r="M35" s="12"/>
      <c r="N35" s="12"/>
      <c r="O35" s="12"/>
      <c r="P35" s="12"/>
    </row>
    <row r="36" spans="2:16" x14ac:dyDescent="0.25">
      <c r="B36" s="1">
        <v>25</v>
      </c>
      <c r="C36" s="1">
        <v>5477805</v>
      </c>
      <c r="D36" s="3" t="s">
        <v>99</v>
      </c>
      <c r="E36" s="1">
        <v>253073103001</v>
      </c>
      <c r="F36" s="2" t="s">
        <v>69</v>
      </c>
      <c r="H36" s="12"/>
      <c r="I36" s="12"/>
      <c r="J36" s="12"/>
      <c r="K36" s="12"/>
      <c r="L36" s="12"/>
      <c r="M36" s="12"/>
      <c r="N36" s="12"/>
      <c r="O36" s="12"/>
      <c r="P36" s="12"/>
    </row>
    <row r="37" spans="2:16" x14ac:dyDescent="0.25">
      <c r="B37" s="1">
        <v>26</v>
      </c>
      <c r="C37" s="1">
        <v>51655827</v>
      </c>
      <c r="D37" s="3" t="s">
        <v>97</v>
      </c>
      <c r="E37" s="1">
        <v>253074004003</v>
      </c>
      <c r="F37" s="2" t="s">
        <v>68</v>
      </c>
      <c r="H37" s="12"/>
      <c r="I37" s="12"/>
      <c r="J37" s="12"/>
      <c r="K37" s="12"/>
      <c r="L37" s="12"/>
      <c r="M37" s="12"/>
      <c r="N37" s="12"/>
      <c r="O37" s="12"/>
      <c r="P37" s="12"/>
    </row>
    <row r="38" spans="2:16" x14ac:dyDescent="0.25">
      <c r="B38" s="1">
        <v>27</v>
      </c>
      <c r="C38" s="1">
        <v>40440591</v>
      </c>
      <c r="D38" s="3" t="s">
        <v>107</v>
      </c>
      <c r="E38" s="1">
        <v>253073333003</v>
      </c>
      <c r="F38" s="2" t="s">
        <v>80</v>
      </c>
      <c r="H38" s="12"/>
      <c r="I38" s="12"/>
    </row>
    <row r="39" spans="2:16" x14ac:dyDescent="0.25">
      <c r="B39" s="1">
        <v>28</v>
      </c>
      <c r="C39" s="1">
        <v>18881000</v>
      </c>
      <c r="D39" s="3" t="s">
        <v>114</v>
      </c>
      <c r="E39" s="1">
        <v>256124089002</v>
      </c>
      <c r="F39" s="2" t="s">
        <v>89</v>
      </c>
      <c r="G39" s="3" t="s">
        <v>135</v>
      </c>
      <c r="H39" s="12"/>
      <c r="I39" s="12"/>
    </row>
    <row r="40" spans="2:16" x14ac:dyDescent="0.25">
      <c r="B40" s="1">
        <v>29</v>
      </c>
      <c r="C40" s="1">
        <v>64546215</v>
      </c>
      <c r="D40" s="3" t="s">
        <v>112</v>
      </c>
      <c r="E40" s="1">
        <v>254884089001</v>
      </c>
      <c r="F40" s="2" t="s">
        <v>87</v>
      </c>
      <c r="G40" s="3" t="s">
        <v>135</v>
      </c>
      <c r="H40" s="12"/>
      <c r="I40" s="12"/>
    </row>
  </sheetData>
  <autoFilter ref="B10:F40" xr:uid="{64CAEEBA-5864-4DD8-BB31-6812B0BAD62C}">
    <sortState xmlns:xlrd2="http://schemas.microsoft.com/office/spreadsheetml/2017/richdata2" ref="B11:F40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D17" sqref="D17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59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55</v>
      </c>
      <c r="E11" s="1">
        <v>253077104000</v>
      </c>
      <c r="F11" s="2" t="s">
        <v>122</v>
      </c>
      <c r="H11" s="2"/>
      <c r="I11" s="12" t="s">
        <v>54</v>
      </c>
      <c r="J11" s="12"/>
      <c r="K11" s="12"/>
    </row>
    <row r="12" spans="2:11" ht="12.75" customHeight="1" x14ac:dyDescent="0.25">
      <c r="B12" s="1">
        <v>2</v>
      </c>
      <c r="D12" s="2" t="s">
        <v>56</v>
      </c>
      <c r="E12" s="1">
        <v>253077104000</v>
      </c>
      <c r="F12" s="2" t="s">
        <v>122</v>
      </c>
      <c r="H12" s="2"/>
      <c r="I12" s="12" t="s">
        <v>54</v>
      </c>
      <c r="J12" s="12"/>
      <c r="K12" s="12"/>
    </row>
    <row r="13" spans="2:11" ht="12.75" customHeight="1" x14ac:dyDescent="0.25">
      <c r="B13" s="1">
        <v>3</v>
      </c>
      <c r="D13" s="46" t="s">
        <v>57</v>
      </c>
      <c r="E13" s="1">
        <v>253077104000</v>
      </c>
      <c r="F13" s="2" t="s">
        <v>122</v>
      </c>
      <c r="H13" s="2"/>
      <c r="I13" s="12" t="s">
        <v>54</v>
      </c>
      <c r="J13" s="12"/>
      <c r="K13" s="14"/>
    </row>
    <row r="14" spans="2:11" ht="12.75" customHeight="1" x14ac:dyDescent="0.25">
      <c r="B14" s="1">
        <v>4</v>
      </c>
      <c r="D14" s="2" t="s">
        <v>58</v>
      </c>
      <c r="E14" s="1">
        <v>253077104000</v>
      </c>
      <c r="F14" s="2" t="s">
        <v>122</v>
      </c>
      <c r="I14" s="12" t="s">
        <v>54</v>
      </c>
      <c r="J14" s="12"/>
      <c r="K14" s="14"/>
    </row>
    <row r="15" spans="2:11" ht="12.75" customHeight="1" x14ac:dyDescent="0.25">
      <c r="B15" s="1">
        <v>5</v>
      </c>
      <c r="D15" s="2" t="s">
        <v>124</v>
      </c>
      <c r="E15" s="1">
        <v>253077104000</v>
      </c>
      <c r="F15" s="2" t="s">
        <v>122</v>
      </c>
      <c r="H15" s="2"/>
      <c r="I15" s="12" t="s">
        <v>125</v>
      </c>
      <c r="J15" s="12"/>
      <c r="K15" s="12"/>
    </row>
    <row r="16" spans="2:11" ht="12.75" customHeight="1" x14ac:dyDescent="0.25">
      <c r="B16" s="1">
        <v>6</v>
      </c>
      <c r="D16" s="2" t="s">
        <v>126</v>
      </c>
      <c r="E16" s="1">
        <v>253077104000</v>
      </c>
      <c r="F16" s="2" t="s">
        <v>122</v>
      </c>
      <c r="H16" s="2"/>
      <c r="I16" s="12" t="s">
        <v>125</v>
      </c>
      <c r="J16" s="12"/>
      <c r="K16" s="12"/>
    </row>
    <row r="17" spans="2:9" ht="12.75" customHeight="1" x14ac:dyDescent="0.25">
      <c r="B17" s="1">
        <v>7</v>
      </c>
      <c r="D17" s="47" t="s">
        <v>128</v>
      </c>
      <c r="E17" s="1">
        <v>253077104000</v>
      </c>
      <c r="F17" s="2" t="s">
        <v>122</v>
      </c>
      <c r="H17" s="2" t="s">
        <v>123</v>
      </c>
      <c r="I17" s="12" t="s">
        <v>127</v>
      </c>
    </row>
    <row r="18" spans="2:9" ht="12.75" customHeight="1" x14ac:dyDescent="0.25">
      <c r="H18" s="2"/>
      <c r="I18" s="12"/>
    </row>
    <row r="19" spans="2:9" ht="12.75" customHeight="1" x14ac:dyDescent="0.25">
      <c r="H19" s="2"/>
    </row>
    <row r="20" spans="2:9" ht="12.75" customHeight="1" x14ac:dyDescent="0.25">
      <c r="H20" s="2"/>
    </row>
    <row r="21" spans="2:9" ht="12.75" customHeight="1" x14ac:dyDescent="0.25">
      <c r="H21" s="2"/>
    </row>
    <row r="22" spans="2:9" ht="12.75" customHeight="1" x14ac:dyDescent="0.25"/>
    <row r="23" spans="2:9" ht="12.75" customHeight="1" x14ac:dyDescent="0.25"/>
    <row r="24" spans="2:9" ht="12.75" customHeight="1" x14ac:dyDescent="0.25"/>
    <row r="25" spans="2:9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13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7.5703125" style="3" bestFit="1" customWidth="1"/>
    <col min="5" max="5" width="48.5703125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57.710937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59" t="s">
        <v>1</v>
      </c>
      <c r="E2" s="60"/>
      <c r="F2" s="60"/>
      <c r="G2" s="60"/>
      <c r="H2" s="60"/>
      <c r="I2" s="60"/>
      <c r="J2" s="60"/>
      <c r="K2" s="61"/>
      <c r="M2" s="5"/>
      <c r="N2" s="5"/>
      <c r="O2" s="2"/>
      <c r="P2" s="21"/>
    </row>
    <row r="3" spans="2:21" ht="12.75" customHeight="1" x14ac:dyDescent="0.25">
      <c r="B3" s="40"/>
      <c r="C3" s="2"/>
      <c r="D3" s="62" t="s">
        <v>0</v>
      </c>
      <c r="E3" s="63"/>
      <c r="F3" s="63"/>
      <c r="G3" s="63"/>
      <c r="H3" s="63"/>
      <c r="I3" s="63"/>
      <c r="J3" s="63"/>
      <c r="K3" s="64"/>
      <c r="M3" s="5"/>
      <c r="N3" s="5"/>
      <c r="O3" s="2"/>
      <c r="P3" s="21"/>
    </row>
    <row r="4" spans="2:21" ht="12.75" customHeight="1" x14ac:dyDescent="0.25">
      <c r="B4" s="2"/>
      <c r="C4" s="2"/>
      <c r="D4" s="65"/>
      <c r="E4" s="66"/>
      <c r="F4" s="66"/>
      <c r="G4" s="66"/>
      <c r="H4" s="66"/>
      <c r="I4" s="66"/>
      <c r="J4" s="66"/>
      <c r="K4" s="67"/>
      <c r="M4" s="5"/>
      <c r="N4" s="5"/>
      <c r="O4" s="2"/>
      <c r="P4" s="5"/>
    </row>
    <row r="5" spans="2:21" ht="12.75" customHeight="1" x14ac:dyDescent="0.25">
      <c r="B5" s="4"/>
      <c r="C5" s="2"/>
      <c r="D5" s="53" t="s">
        <v>52</v>
      </c>
      <c r="E5" s="54"/>
      <c r="F5" s="54"/>
      <c r="G5" s="54"/>
      <c r="H5" s="54"/>
      <c r="I5" s="54"/>
      <c r="J5" s="54"/>
      <c r="K5" s="55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3" t="s">
        <v>131</v>
      </c>
      <c r="E6" s="54"/>
      <c r="F6" s="54"/>
      <c r="G6" s="54"/>
      <c r="H6" s="54"/>
      <c r="I6" s="54"/>
      <c r="J6" s="54"/>
      <c r="K6" s="55"/>
      <c r="M6" s="5"/>
      <c r="N6" s="5"/>
      <c r="O6" s="2"/>
      <c r="P6" s="20"/>
    </row>
    <row r="7" spans="2:21" ht="12.75" customHeight="1" x14ac:dyDescent="0.25">
      <c r="B7" s="4"/>
      <c r="C7" s="2"/>
      <c r="D7" s="53" t="s">
        <v>47</v>
      </c>
      <c r="E7" s="54"/>
      <c r="F7" s="54"/>
      <c r="G7" s="54"/>
      <c r="H7" s="54"/>
      <c r="I7" s="54"/>
      <c r="J7" s="54"/>
      <c r="K7" s="55"/>
      <c r="M7" s="5"/>
      <c r="N7" s="5"/>
      <c r="O7" s="2"/>
      <c r="P7" s="20"/>
    </row>
    <row r="8" spans="2:21" ht="12.75" customHeight="1" thickBot="1" x14ac:dyDescent="0.3">
      <c r="B8" s="2"/>
      <c r="C8" s="2"/>
      <c r="D8" s="56" t="s">
        <v>29</v>
      </c>
      <c r="E8" s="57"/>
      <c r="F8" s="57"/>
      <c r="G8" s="57"/>
      <c r="H8" s="57"/>
      <c r="I8" s="57"/>
      <c r="J8" s="57"/>
      <c r="K8" s="58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9" t="s">
        <v>3</v>
      </c>
      <c r="E10" s="49" t="s">
        <v>5</v>
      </c>
      <c r="F10" s="50" t="s">
        <v>23</v>
      </c>
      <c r="G10" s="48" t="s">
        <v>27</v>
      </c>
      <c r="H10" s="48" t="s">
        <v>22</v>
      </c>
      <c r="I10" s="50" t="s">
        <v>28</v>
      </c>
      <c r="J10" s="49" t="s">
        <v>21</v>
      </c>
      <c r="K10" s="49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5</v>
      </c>
      <c r="C11" s="7" t="s">
        <v>45</v>
      </c>
      <c r="D11" s="9" t="s">
        <v>96</v>
      </c>
      <c r="E11" s="9" t="s">
        <v>67</v>
      </c>
      <c r="F11" s="38">
        <v>45280</v>
      </c>
      <c r="G11" s="5" t="s">
        <v>26</v>
      </c>
      <c r="H11" s="5" t="s">
        <v>24</v>
      </c>
      <c r="I11" s="16" t="s">
        <v>48</v>
      </c>
      <c r="J11" s="9" t="s">
        <v>142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7">
        <v>26</v>
      </c>
      <c r="C12" s="7" t="s">
        <v>45</v>
      </c>
      <c r="D12" s="9" t="s">
        <v>97</v>
      </c>
      <c r="E12" s="9" t="s">
        <v>68</v>
      </c>
      <c r="F12" s="38">
        <v>45281</v>
      </c>
      <c r="G12" s="5" t="s">
        <v>26</v>
      </c>
      <c r="H12" s="5" t="s">
        <v>24</v>
      </c>
      <c r="I12" s="16" t="s">
        <v>48</v>
      </c>
      <c r="J12" s="9" t="s">
        <v>143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12</v>
      </c>
      <c r="C13" s="7" t="s">
        <v>45</v>
      </c>
      <c r="D13" s="9" t="s">
        <v>118</v>
      </c>
      <c r="E13" s="9" t="s">
        <v>66</v>
      </c>
      <c r="F13" s="38">
        <v>45282</v>
      </c>
      <c r="G13" s="5" t="s">
        <v>26</v>
      </c>
      <c r="H13" s="5" t="s">
        <v>24</v>
      </c>
      <c r="I13" s="16" t="s">
        <v>48</v>
      </c>
      <c r="J13" s="9" t="s">
        <v>144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7">
        <v>26</v>
      </c>
      <c r="C14" s="7" t="s">
        <v>17</v>
      </c>
      <c r="D14" s="9" t="s">
        <v>97</v>
      </c>
      <c r="E14" s="9" t="s">
        <v>68</v>
      </c>
      <c r="F14" s="38">
        <v>45283</v>
      </c>
      <c r="G14" s="5" t="s">
        <v>26</v>
      </c>
      <c r="H14" s="5" t="s">
        <v>26</v>
      </c>
      <c r="I14" s="16" t="s">
        <v>13</v>
      </c>
      <c r="J14" s="9" t="s">
        <v>143</v>
      </c>
      <c r="K14" s="3" t="s">
        <v>137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7">
        <v>26</v>
      </c>
      <c r="C15" s="7" t="s">
        <v>17</v>
      </c>
      <c r="D15" s="9" t="s">
        <v>97</v>
      </c>
      <c r="E15" s="9" t="s">
        <v>68</v>
      </c>
      <c r="F15" s="38">
        <v>45284</v>
      </c>
      <c r="G15" s="5" t="s">
        <v>26</v>
      </c>
      <c r="H15" s="5" t="s">
        <v>26</v>
      </c>
      <c r="I15" s="16" t="s">
        <v>13</v>
      </c>
      <c r="J15" s="9" t="s">
        <v>143</v>
      </c>
      <c r="K15" s="3" t="s">
        <v>137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7">
        <v>26</v>
      </c>
      <c r="C16" s="7" t="s">
        <v>17</v>
      </c>
      <c r="D16" s="9" t="s">
        <v>97</v>
      </c>
      <c r="E16" s="9" t="s">
        <v>68</v>
      </c>
      <c r="F16" s="38">
        <v>45285</v>
      </c>
      <c r="G16" s="5" t="s">
        <v>26</v>
      </c>
      <c r="H16" s="5" t="s">
        <v>26</v>
      </c>
      <c r="I16" s="16" t="s">
        <v>13</v>
      </c>
      <c r="J16" s="9" t="s">
        <v>143</v>
      </c>
      <c r="K16" s="3" t="s">
        <v>137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13</v>
      </c>
      <c r="C17" s="7" t="s">
        <v>45</v>
      </c>
      <c r="D17" s="9" t="s">
        <v>119</v>
      </c>
      <c r="E17" s="9" t="s">
        <v>76</v>
      </c>
      <c r="F17" s="38">
        <v>45286</v>
      </c>
      <c r="G17" s="5" t="s">
        <v>26</v>
      </c>
      <c r="H17" s="5" t="s">
        <v>24</v>
      </c>
      <c r="I17" s="16" t="s">
        <v>48</v>
      </c>
      <c r="J17" s="9" t="s">
        <v>24</v>
      </c>
      <c r="L17" s="37"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17</v>
      </c>
      <c r="C18" s="7" t="s">
        <v>45</v>
      </c>
      <c r="D18" s="9" t="s">
        <v>95</v>
      </c>
      <c r="E18" s="9" t="s">
        <v>65</v>
      </c>
      <c r="F18" s="38">
        <v>45287</v>
      </c>
      <c r="G18" s="5" t="s">
        <v>26</v>
      </c>
      <c r="H18" s="5" t="s">
        <v>24</v>
      </c>
      <c r="I18" s="16" t="s">
        <v>48</v>
      </c>
      <c r="J18" s="9" t="s">
        <v>24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7">
        <v>12</v>
      </c>
      <c r="C19" s="7" t="s">
        <v>45</v>
      </c>
      <c r="D19" s="9" t="s">
        <v>118</v>
      </c>
      <c r="E19" s="9" t="s">
        <v>66</v>
      </c>
      <c r="F19" s="38">
        <v>45288</v>
      </c>
      <c r="G19" s="5" t="s">
        <v>26</v>
      </c>
      <c r="H19" s="5" t="s">
        <v>24</v>
      </c>
      <c r="I19" s="16" t="s">
        <v>48</v>
      </c>
      <c r="J19" s="9" t="s">
        <v>144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24</v>
      </c>
      <c r="C20" s="7" t="s">
        <v>45</v>
      </c>
      <c r="D20" s="9" t="s">
        <v>103</v>
      </c>
      <c r="E20" s="9" t="s">
        <v>75</v>
      </c>
      <c r="F20" s="38">
        <v>45289</v>
      </c>
      <c r="G20" s="5" t="s">
        <v>26</v>
      </c>
      <c r="H20" s="5" t="s">
        <v>24</v>
      </c>
      <c r="I20" s="16" t="s">
        <v>48</v>
      </c>
      <c r="J20" s="9" t="s">
        <v>24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7">
        <v>12</v>
      </c>
      <c r="C21" s="7" t="s">
        <v>17</v>
      </c>
      <c r="D21" s="9" t="s">
        <v>118</v>
      </c>
      <c r="E21" s="9" t="s">
        <v>66</v>
      </c>
      <c r="F21" s="38">
        <v>45290</v>
      </c>
      <c r="G21" s="5" t="s">
        <v>26</v>
      </c>
      <c r="H21" s="5" t="s">
        <v>26</v>
      </c>
      <c r="I21" s="16">
        <v>45328</v>
      </c>
      <c r="J21" s="9" t="s">
        <v>144</v>
      </c>
      <c r="K21" s="3" t="s">
        <v>138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7">
        <v>12</v>
      </c>
      <c r="C22" s="7" t="s">
        <v>17</v>
      </c>
      <c r="D22" s="9" t="s">
        <v>118</v>
      </c>
      <c r="E22" s="9" t="s">
        <v>66</v>
      </c>
      <c r="F22" s="38">
        <v>45291</v>
      </c>
      <c r="G22" s="5" t="s">
        <v>26</v>
      </c>
      <c r="H22" s="5" t="s">
        <v>26</v>
      </c>
      <c r="I22" s="16">
        <v>45329</v>
      </c>
      <c r="J22" s="9" t="s">
        <v>144</v>
      </c>
      <c r="K22" s="3" t="s">
        <v>138</v>
      </c>
      <c r="L22" s="37">
        <v>1</v>
      </c>
      <c r="M22" s="5" t="s">
        <v>13</v>
      </c>
      <c r="N22" s="5" t="s">
        <v>14</v>
      </c>
      <c r="P22" s="19"/>
    </row>
    <row r="23" spans="2:16" ht="12.75" x14ac:dyDescent="0.25">
      <c r="B23" s="37">
        <v>12</v>
      </c>
      <c r="C23" s="7" t="s">
        <v>17</v>
      </c>
      <c r="D23" s="9" t="s">
        <v>118</v>
      </c>
      <c r="E23" s="9" t="s">
        <v>66</v>
      </c>
      <c r="F23" s="38">
        <v>45292</v>
      </c>
      <c r="G23" s="5" t="s">
        <v>26</v>
      </c>
      <c r="H23" s="5" t="s">
        <v>26</v>
      </c>
      <c r="I23" s="16">
        <v>45330</v>
      </c>
      <c r="J23" s="9" t="s">
        <v>144</v>
      </c>
      <c r="K23" s="3" t="s">
        <v>138</v>
      </c>
      <c r="L23" s="37">
        <v>2</v>
      </c>
      <c r="M23" s="5" t="s">
        <v>14</v>
      </c>
      <c r="N23" s="5" t="s">
        <v>13</v>
      </c>
      <c r="O23" s="3"/>
    </row>
    <row r="24" spans="2:16" ht="12.75" x14ac:dyDescent="0.25">
      <c r="B24" s="37">
        <v>26</v>
      </c>
      <c r="C24" s="7" t="s">
        <v>45</v>
      </c>
      <c r="D24" s="9" t="s">
        <v>97</v>
      </c>
      <c r="E24" s="9" t="s">
        <v>68</v>
      </c>
      <c r="F24" s="38">
        <v>45293</v>
      </c>
      <c r="G24" s="5" t="s">
        <v>26</v>
      </c>
      <c r="H24" s="5" t="s">
        <v>24</v>
      </c>
      <c r="I24" s="16" t="s">
        <v>48</v>
      </c>
      <c r="J24" s="9" t="s">
        <v>143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5</v>
      </c>
      <c r="C25" s="7" t="s">
        <v>45</v>
      </c>
      <c r="D25" s="9" t="s">
        <v>96</v>
      </c>
      <c r="E25" s="9" t="s">
        <v>67</v>
      </c>
      <c r="F25" s="38">
        <v>45294</v>
      </c>
      <c r="G25" s="5" t="s">
        <v>26</v>
      </c>
      <c r="H25" s="5" t="s">
        <v>24</v>
      </c>
      <c r="I25" s="16" t="s">
        <v>48</v>
      </c>
      <c r="J25" s="9" t="s">
        <v>142</v>
      </c>
      <c r="L25" s="37">
        <v>4</v>
      </c>
      <c r="M25" s="5" t="s">
        <v>14</v>
      </c>
      <c r="N25" s="5" t="s">
        <v>14</v>
      </c>
      <c r="O25" s="3"/>
    </row>
    <row r="26" spans="2:16" ht="12.75" x14ac:dyDescent="0.25">
      <c r="B26" s="37">
        <v>13</v>
      </c>
      <c r="C26" s="7" t="s">
        <v>45</v>
      </c>
      <c r="D26" s="9" t="s">
        <v>119</v>
      </c>
      <c r="E26" s="9" t="s">
        <v>76</v>
      </c>
      <c r="F26" s="38">
        <v>45295</v>
      </c>
      <c r="G26" s="5" t="s">
        <v>26</v>
      </c>
      <c r="H26" s="5" t="s">
        <v>24</v>
      </c>
      <c r="I26" s="16" t="s">
        <v>48</v>
      </c>
      <c r="J26" s="9" t="s">
        <v>24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17</v>
      </c>
      <c r="C27" s="7" t="s">
        <v>45</v>
      </c>
      <c r="D27" s="9" t="s">
        <v>95</v>
      </c>
      <c r="E27" s="9" t="s">
        <v>65</v>
      </c>
      <c r="F27" s="38">
        <v>45296</v>
      </c>
      <c r="G27" s="5" t="s">
        <v>26</v>
      </c>
      <c r="H27" s="5" t="s">
        <v>24</v>
      </c>
      <c r="I27" s="16" t="s">
        <v>48</v>
      </c>
      <c r="J27" s="9" t="s">
        <v>24</v>
      </c>
      <c r="L27" s="37">
        <v>6</v>
      </c>
      <c r="M27" s="5" t="s">
        <v>14</v>
      </c>
      <c r="N27" s="5" t="s">
        <v>14</v>
      </c>
      <c r="O27" s="3"/>
    </row>
    <row r="28" spans="2:16" ht="12.75" x14ac:dyDescent="0.25">
      <c r="B28" s="37">
        <v>5</v>
      </c>
      <c r="C28" s="7" t="s">
        <v>17</v>
      </c>
      <c r="D28" s="9" t="s">
        <v>96</v>
      </c>
      <c r="E28" s="9" t="s">
        <v>67</v>
      </c>
      <c r="F28" s="38">
        <v>45297</v>
      </c>
      <c r="G28" s="5" t="s">
        <v>26</v>
      </c>
      <c r="H28" s="5" t="s">
        <v>26</v>
      </c>
      <c r="I28" s="16">
        <v>45331</v>
      </c>
      <c r="J28" s="9" t="s">
        <v>142</v>
      </c>
      <c r="K28" s="3" t="s">
        <v>140</v>
      </c>
      <c r="L28" s="37">
        <v>7</v>
      </c>
      <c r="M28" s="5" t="s">
        <v>13</v>
      </c>
      <c r="N28" s="5" t="s">
        <v>14</v>
      </c>
      <c r="O28" s="3"/>
    </row>
    <row r="29" spans="2:16" ht="12.75" x14ac:dyDescent="0.25">
      <c r="B29" s="37">
        <v>5</v>
      </c>
      <c r="C29" s="7" t="s">
        <v>17</v>
      </c>
      <c r="D29" s="9" t="s">
        <v>96</v>
      </c>
      <c r="E29" s="9" t="s">
        <v>67</v>
      </c>
      <c r="F29" s="38">
        <v>45298</v>
      </c>
      <c r="G29" s="5" t="s">
        <v>26</v>
      </c>
      <c r="H29" s="5" t="s">
        <v>26</v>
      </c>
      <c r="I29" s="16">
        <v>45334</v>
      </c>
      <c r="J29" s="9" t="s">
        <v>142</v>
      </c>
      <c r="K29" s="3" t="s">
        <v>140</v>
      </c>
      <c r="L29" s="37">
        <v>1</v>
      </c>
      <c r="M29" s="5" t="s">
        <v>13</v>
      </c>
      <c r="N29" s="5" t="s">
        <v>14</v>
      </c>
      <c r="O29" s="3"/>
    </row>
    <row r="30" spans="2:16" ht="12.75" x14ac:dyDescent="0.25">
      <c r="B30" s="37">
        <v>5</v>
      </c>
      <c r="C30" s="7" t="s">
        <v>17</v>
      </c>
      <c r="D30" s="9" t="s">
        <v>96</v>
      </c>
      <c r="E30" s="9" t="s">
        <v>67</v>
      </c>
      <c r="F30" s="38">
        <v>45299</v>
      </c>
      <c r="G30" s="5" t="s">
        <v>26</v>
      </c>
      <c r="H30" s="5" t="s">
        <v>26</v>
      </c>
      <c r="I30" s="16">
        <v>45335</v>
      </c>
      <c r="J30" s="9" t="s">
        <v>142</v>
      </c>
      <c r="K30" s="3" t="s">
        <v>140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24</v>
      </c>
      <c r="C31" s="7" t="s">
        <v>45</v>
      </c>
      <c r="D31" s="9" t="s">
        <v>103</v>
      </c>
      <c r="E31" s="9" t="s">
        <v>75</v>
      </c>
      <c r="F31" s="38">
        <v>45300</v>
      </c>
      <c r="G31" s="5" t="s">
        <v>26</v>
      </c>
      <c r="H31" s="5" t="s">
        <v>24</v>
      </c>
      <c r="I31" s="16" t="s">
        <v>48</v>
      </c>
      <c r="J31" s="9" t="s">
        <v>24</v>
      </c>
      <c r="L31" s="37">
        <v>3</v>
      </c>
      <c r="M31" s="5" t="s">
        <v>14</v>
      </c>
      <c r="N31" s="5" t="s">
        <v>14</v>
      </c>
      <c r="O31" s="3"/>
    </row>
    <row r="32" spans="2:16" ht="12.75" x14ac:dyDescent="0.25">
      <c r="B32" s="37">
        <v>12</v>
      </c>
      <c r="C32" s="7" t="s">
        <v>45</v>
      </c>
      <c r="D32" s="9" t="s">
        <v>118</v>
      </c>
      <c r="E32" s="9" t="s">
        <v>66</v>
      </c>
      <c r="F32" s="38">
        <v>45301</v>
      </c>
      <c r="G32" s="5" t="s">
        <v>26</v>
      </c>
      <c r="H32" s="5" t="s">
        <v>24</v>
      </c>
      <c r="I32" s="16" t="s">
        <v>48</v>
      </c>
      <c r="J32" s="9" t="s">
        <v>144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2</v>
      </c>
      <c r="C33" s="7" t="s">
        <v>18</v>
      </c>
      <c r="D33" s="9" t="s">
        <v>94</v>
      </c>
      <c r="E33" s="9" t="s">
        <v>63</v>
      </c>
      <c r="F33" s="6">
        <v>45302</v>
      </c>
      <c r="G33" s="5" t="s">
        <v>26</v>
      </c>
      <c r="H33" s="5" t="s">
        <v>24</v>
      </c>
      <c r="I33" s="16" t="s">
        <v>48</v>
      </c>
      <c r="J33" s="9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6</v>
      </c>
      <c r="C34" s="7" t="s">
        <v>18</v>
      </c>
      <c r="D34" s="9" t="s">
        <v>105</v>
      </c>
      <c r="E34" s="9" t="s">
        <v>78</v>
      </c>
      <c r="F34" s="6">
        <v>45303</v>
      </c>
      <c r="G34" s="5" t="s">
        <v>26</v>
      </c>
      <c r="H34" s="5" t="s">
        <v>24</v>
      </c>
      <c r="I34" s="16" t="s">
        <v>48</v>
      </c>
      <c r="J34" s="9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4</v>
      </c>
      <c r="C35" s="7" t="s">
        <v>17</v>
      </c>
      <c r="D35" s="9" t="s">
        <v>121</v>
      </c>
      <c r="E35" s="9" t="s">
        <v>82</v>
      </c>
      <c r="F35" s="6">
        <v>45304</v>
      </c>
      <c r="G35" s="5" t="s">
        <v>25</v>
      </c>
      <c r="H35" s="5" t="s">
        <v>25</v>
      </c>
      <c r="I35" s="16">
        <v>45306</v>
      </c>
      <c r="J35" s="9" t="s">
        <v>24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4</v>
      </c>
      <c r="C36" s="7" t="s">
        <v>17</v>
      </c>
      <c r="D36" s="9" t="s">
        <v>121</v>
      </c>
      <c r="E36" s="9" t="s">
        <v>82</v>
      </c>
      <c r="F36" s="6">
        <v>45305</v>
      </c>
      <c r="G36" s="5" t="s">
        <v>25</v>
      </c>
      <c r="H36" s="5" t="s">
        <v>25</v>
      </c>
      <c r="I36" s="16">
        <v>45307</v>
      </c>
      <c r="J36" s="9" t="s">
        <v>24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7</v>
      </c>
      <c r="C37" s="7" t="s">
        <v>18</v>
      </c>
      <c r="D37" s="9" t="s">
        <v>106</v>
      </c>
      <c r="E37" s="9" t="s">
        <v>79</v>
      </c>
      <c r="F37" s="6">
        <v>45306</v>
      </c>
      <c r="G37" s="5" t="s">
        <v>26</v>
      </c>
      <c r="H37" s="5" t="s">
        <v>24</v>
      </c>
      <c r="I37" s="16" t="s">
        <v>48</v>
      </c>
      <c r="J37" s="9" t="s">
        <v>24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8</v>
      </c>
      <c r="C38" s="7" t="s">
        <v>18</v>
      </c>
      <c r="D38" s="9" t="s">
        <v>100</v>
      </c>
      <c r="E38" s="9" t="s">
        <v>71</v>
      </c>
      <c r="F38" s="6">
        <v>45307</v>
      </c>
      <c r="G38" s="5" t="s">
        <v>26</v>
      </c>
      <c r="H38" s="5" t="s">
        <v>24</v>
      </c>
      <c r="I38" s="16" t="s">
        <v>48</v>
      </c>
      <c r="J38" s="9" t="s">
        <v>24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10</v>
      </c>
      <c r="C39" s="7" t="s">
        <v>18</v>
      </c>
      <c r="D39" s="9" t="s">
        <v>102</v>
      </c>
      <c r="E39" s="9" t="s">
        <v>74</v>
      </c>
      <c r="F39" s="6">
        <v>45308</v>
      </c>
      <c r="G39" s="5" t="s">
        <v>26</v>
      </c>
      <c r="H39" s="5" t="s">
        <v>24</v>
      </c>
      <c r="I39" s="16" t="s">
        <v>48</v>
      </c>
      <c r="J39" s="9" t="s">
        <v>24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18</v>
      </c>
      <c r="C40" s="7" t="s">
        <v>18</v>
      </c>
      <c r="D40" s="9" t="s">
        <v>98</v>
      </c>
      <c r="E40" s="9" t="s">
        <v>70</v>
      </c>
      <c r="F40" s="6">
        <v>45309</v>
      </c>
      <c r="G40" s="5" t="s">
        <v>26</v>
      </c>
      <c r="H40" s="5" t="s">
        <v>24</v>
      </c>
      <c r="I40" s="16" t="s">
        <v>48</v>
      </c>
      <c r="J40" s="9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20</v>
      </c>
      <c r="C41" s="7" t="s">
        <v>18</v>
      </c>
      <c r="D41" s="9" t="s">
        <v>93</v>
      </c>
      <c r="E41" s="9" t="s">
        <v>73</v>
      </c>
      <c r="F41" s="6">
        <v>45310</v>
      </c>
      <c r="G41" s="5" t="s">
        <v>26</v>
      </c>
      <c r="H41" s="5" t="s">
        <v>24</v>
      </c>
      <c r="I41" s="16" t="s">
        <v>48</v>
      </c>
      <c r="J41" s="9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14</v>
      </c>
      <c r="C42" s="7" t="s">
        <v>17</v>
      </c>
      <c r="D42" s="9" t="s">
        <v>120</v>
      </c>
      <c r="E42" s="9" t="s">
        <v>81</v>
      </c>
      <c r="F42" s="6">
        <v>45311</v>
      </c>
      <c r="G42" s="5" t="s">
        <v>25</v>
      </c>
      <c r="H42" s="5" t="s">
        <v>25</v>
      </c>
      <c r="I42" s="16">
        <v>45337</v>
      </c>
      <c r="J42" s="9" t="s">
        <v>24</v>
      </c>
      <c r="K42" s="3" t="s">
        <v>139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14</v>
      </c>
      <c r="C43" s="7" t="s">
        <v>17</v>
      </c>
      <c r="D43" s="9" t="s">
        <v>120</v>
      </c>
      <c r="E43" s="9" t="s">
        <v>81</v>
      </c>
      <c r="F43" s="6">
        <v>45312</v>
      </c>
      <c r="G43" s="5" t="s">
        <v>25</v>
      </c>
      <c r="H43" s="5" t="s">
        <v>25</v>
      </c>
      <c r="I43" s="16">
        <v>45338</v>
      </c>
      <c r="J43" s="9" t="s">
        <v>24</v>
      </c>
      <c r="K43" s="3" t="s">
        <v>139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21</v>
      </c>
      <c r="C44" s="7" t="s">
        <v>18</v>
      </c>
      <c r="D44" s="9" t="s">
        <v>117</v>
      </c>
      <c r="E44" s="9" t="s">
        <v>64</v>
      </c>
      <c r="F44" s="6">
        <v>45313</v>
      </c>
      <c r="G44" s="5" t="s">
        <v>26</v>
      </c>
      <c r="H44" s="5" t="s">
        <v>24</v>
      </c>
      <c r="I44" s="16" t="s">
        <v>48</v>
      </c>
      <c r="J44" s="9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22</v>
      </c>
      <c r="C45" s="7" t="s">
        <v>18</v>
      </c>
      <c r="D45" s="9" t="s">
        <v>104</v>
      </c>
      <c r="E45" s="9" t="s">
        <v>77</v>
      </c>
      <c r="F45" s="6">
        <v>45314</v>
      </c>
      <c r="G45" s="5" t="s">
        <v>26</v>
      </c>
      <c r="H45" s="5" t="s">
        <v>24</v>
      </c>
      <c r="I45" s="16" t="s">
        <v>48</v>
      </c>
      <c r="J45" s="9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23</v>
      </c>
      <c r="C46" s="7" t="s">
        <v>18</v>
      </c>
      <c r="D46" s="9" t="s">
        <v>101</v>
      </c>
      <c r="E46" s="9" t="s">
        <v>72</v>
      </c>
      <c r="F46" s="6">
        <v>45315</v>
      </c>
      <c r="G46" s="5" t="s">
        <v>26</v>
      </c>
      <c r="H46" s="5" t="s">
        <v>24</v>
      </c>
      <c r="I46" s="16" t="s">
        <v>48</v>
      </c>
      <c r="J46" s="9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25</v>
      </c>
      <c r="C47" s="7" t="s">
        <v>18</v>
      </c>
      <c r="D47" s="9" t="s">
        <v>99</v>
      </c>
      <c r="E47" s="9" t="s">
        <v>69</v>
      </c>
      <c r="F47" s="6">
        <v>45316</v>
      </c>
      <c r="G47" s="5" t="s">
        <v>26</v>
      </c>
      <c r="H47" s="5" t="s">
        <v>24</v>
      </c>
      <c r="I47" s="16" t="s">
        <v>48</v>
      </c>
      <c r="J47" s="9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27</v>
      </c>
      <c r="C48" s="7" t="s">
        <v>18</v>
      </c>
      <c r="D48" s="9" t="s">
        <v>107</v>
      </c>
      <c r="E48" s="9" t="s">
        <v>80</v>
      </c>
      <c r="F48" s="6">
        <v>45317</v>
      </c>
      <c r="G48" s="5" t="s">
        <v>26</v>
      </c>
      <c r="H48" s="5" t="s">
        <v>24</v>
      </c>
      <c r="I48" s="16" t="s">
        <v>48</v>
      </c>
      <c r="J48" s="9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1</v>
      </c>
      <c r="C49" s="7" t="s">
        <v>17</v>
      </c>
      <c r="D49" s="9" t="s">
        <v>116</v>
      </c>
      <c r="E49" s="9" t="s">
        <v>91</v>
      </c>
      <c r="F49" s="6">
        <v>45318</v>
      </c>
      <c r="G49" s="5" t="s">
        <v>25</v>
      </c>
      <c r="H49" s="5" t="s">
        <v>25</v>
      </c>
      <c r="I49" s="16">
        <v>45320</v>
      </c>
      <c r="J49" s="9" t="s">
        <v>24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1</v>
      </c>
      <c r="C50" s="7" t="s">
        <v>17</v>
      </c>
      <c r="D50" s="9" t="s">
        <v>116</v>
      </c>
      <c r="E50" s="9" t="s">
        <v>91</v>
      </c>
      <c r="F50" s="6">
        <v>45319</v>
      </c>
      <c r="G50" s="5" t="s">
        <v>25</v>
      </c>
      <c r="H50" s="5" t="s">
        <v>25</v>
      </c>
      <c r="I50" s="16">
        <v>45321</v>
      </c>
      <c r="J50" s="9" t="s">
        <v>24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2</v>
      </c>
      <c r="C51" s="7" t="s">
        <v>18</v>
      </c>
      <c r="D51" s="9" t="s">
        <v>94</v>
      </c>
      <c r="E51" s="9" t="s">
        <v>63</v>
      </c>
      <c r="F51" s="6">
        <v>45320</v>
      </c>
      <c r="G51" s="5" t="s">
        <v>26</v>
      </c>
      <c r="H51" s="5" t="s">
        <v>24</v>
      </c>
      <c r="I51" s="16" t="s">
        <v>48</v>
      </c>
      <c r="J51" s="9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6</v>
      </c>
      <c r="C52" s="7" t="s">
        <v>18</v>
      </c>
      <c r="D52" s="9" t="s">
        <v>105</v>
      </c>
      <c r="E52" s="9" t="s">
        <v>78</v>
      </c>
      <c r="F52" s="6">
        <v>45321</v>
      </c>
      <c r="G52" s="5" t="s">
        <v>26</v>
      </c>
      <c r="H52" s="5" t="s">
        <v>24</v>
      </c>
      <c r="I52" s="16" t="s">
        <v>48</v>
      </c>
      <c r="J52" s="9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7</v>
      </c>
      <c r="C53" s="7" t="s">
        <v>18</v>
      </c>
      <c r="D53" s="9" t="s">
        <v>106</v>
      </c>
      <c r="E53" s="9" t="s">
        <v>79</v>
      </c>
      <c r="F53" s="6">
        <v>45322</v>
      </c>
      <c r="G53" s="5" t="s">
        <v>26</v>
      </c>
      <c r="H53" s="5" t="s">
        <v>24</v>
      </c>
      <c r="I53" s="16" t="s">
        <v>48</v>
      </c>
      <c r="J53" s="9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8</v>
      </c>
      <c r="C54" s="7" t="s">
        <v>18</v>
      </c>
      <c r="D54" s="9" t="s">
        <v>100</v>
      </c>
      <c r="E54" s="9" t="s">
        <v>71</v>
      </c>
      <c r="F54" s="6">
        <v>45323</v>
      </c>
      <c r="G54" s="5" t="s">
        <v>26</v>
      </c>
      <c r="H54" s="5" t="s">
        <v>24</v>
      </c>
      <c r="I54" s="16" t="s">
        <v>48</v>
      </c>
      <c r="J54" s="9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10</v>
      </c>
      <c r="C55" s="7" t="s">
        <v>18</v>
      </c>
      <c r="D55" s="9" t="s">
        <v>102</v>
      </c>
      <c r="E55" s="9" t="s">
        <v>74</v>
      </c>
      <c r="F55" s="6">
        <v>45324</v>
      </c>
      <c r="G55" s="5" t="s">
        <v>26</v>
      </c>
      <c r="H55" s="5" t="s">
        <v>24</v>
      </c>
      <c r="I55" s="16" t="s">
        <v>48</v>
      </c>
      <c r="J55" s="9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3</v>
      </c>
      <c r="C56" s="7" t="s">
        <v>17</v>
      </c>
      <c r="D56" s="9" t="s">
        <v>113</v>
      </c>
      <c r="E56" s="9" t="s">
        <v>88</v>
      </c>
      <c r="F56" s="6">
        <v>45325</v>
      </c>
      <c r="G56" s="5" t="s">
        <v>25</v>
      </c>
      <c r="H56" s="5" t="s">
        <v>25</v>
      </c>
      <c r="I56" s="16">
        <v>45327</v>
      </c>
      <c r="J56" s="9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3</v>
      </c>
      <c r="C57" s="7" t="s">
        <v>17</v>
      </c>
      <c r="D57" s="9" t="s">
        <v>113</v>
      </c>
      <c r="E57" s="9" t="s">
        <v>88</v>
      </c>
      <c r="F57" s="6">
        <v>45326</v>
      </c>
      <c r="G57" s="5" t="s">
        <v>25</v>
      </c>
      <c r="H57" s="5" t="s">
        <v>25</v>
      </c>
      <c r="I57" s="16">
        <v>45328</v>
      </c>
      <c r="J57" s="9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18</v>
      </c>
      <c r="C58" s="7" t="s">
        <v>18</v>
      </c>
      <c r="D58" s="9" t="s">
        <v>98</v>
      </c>
      <c r="E58" s="9" t="s">
        <v>70</v>
      </c>
      <c r="F58" s="6">
        <v>45327</v>
      </c>
      <c r="G58" s="5" t="s">
        <v>26</v>
      </c>
      <c r="H58" s="5" t="s">
        <v>24</v>
      </c>
      <c r="I58" s="16" t="s">
        <v>48</v>
      </c>
      <c r="J58" s="9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20</v>
      </c>
      <c r="C59" s="7" t="s">
        <v>18</v>
      </c>
      <c r="D59" s="9" t="s">
        <v>93</v>
      </c>
      <c r="E59" s="9" t="s">
        <v>73</v>
      </c>
      <c r="F59" s="6">
        <v>45328</v>
      </c>
      <c r="G59" s="5" t="s">
        <v>26</v>
      </c>
      <c r="H59" s="5" t="s">
        <v>24</v>
      </c>
      <c r="I59" s="16" t="s">
        <v>48</v>
      </c>
      <c r="J59" s="9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21</v>
      </c>
      <c r="C60" s="7" t="s">
        <v>18</v>
      </c>
      <c r="D60" s="9" t="s">
        <v>117</v>
      </c>
      <c r="E60" s="9" t="s">
        <v>64</v>
      </c>
      <c r="F60" s="6">
        <v>45329</v>
      </c>
      <c r="G60" s="5" t="s">
        <v>26</v>
      </c>
      <c r="H60" s="5" t="s">
        <v>24</v>
      </c>
      <c r="I60" s="16" t="s">
        <v>48</v>
      </c>
      <c r="J60" s="9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22</v>
      </c>
      <c r="C61" s="7" t="s">
        <v>18</v>
      </c>
      <c r="D61" s="9" t="s">
        <v>104</v>
      </c>
      <c r="E61" s="9" t="s">
        <v>77</v>
      </c>
      <c r="F61" s="6">
        <v>45330</v>
      </c>
      <c r="G61" s="5" t="s">
        <v>26</v>
      </c>
      <c r="H61" s="5" t="s">
        <v>24</v>
      </c>
      <c r="I61" s="16" t="s">
        <v>48</v>
      </c>
      <c r="J61" s="9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23</v>
      </c>
      <c r="C62" s="7" t="s">
        <v>18</v>
      </c>
      <c r="D62" s="9" t="s">
        <v>101</v>
      </c>
      <c r="E62" s="9" t="s">
        <v>72</v>
      </c>
      <c r="F62" s="6">
        <v>45331</v>
      </c>
      <c r="G62" s="5" t="s">
        <v>26</v>
      </c>
      <c r="H62" s="5" t="s">
        <v>24</v>
      </c>
      <c r="I62" s="16" t="s">
        <v>48</v>
      </c>
      <c r="J62" s="9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4</v>
      </c>
      <c r="C63" s="7" t="s">
        <v>17</v>
      </c>
      <c r="D63" s="9" t="s">
        <v>121</v>
      </c>
      <c r="E63" s="9" t="s">
        <v>82</v>
      </c>
      <c r="F63" s="6">
        <v>45332</v>
      </c>
      <c r="G63" s="5" t="s">
        <v>25</v>
      </c>
      <c r="H63" s="5" t="s">
        <v>25</v>
      </c>
      <c r="I63" s="16">
        <v>45334</v>
      </c>
      <c r="J63" s="9" t="s">
        <v>24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4</v>
      </c>
      <c r="C64" s="7" t="s">
        <v>17</v>
      </c>
      <c r="D64" s="9" t="s">
        <v>121</v>
      </c>
      <c r="E64" s="9" t="s">
        <v>82</v>
      </c>
      <c r="F64" s="6">
        <v>45333</v>
      </c>
      <c r="G64" s="5" t="s">
        <v>25</v>
      </c>
      <c r="H64" s="5" t="s">
        <v>25</v>
      </c>
      <c r="I64" s="16">
        <v>45335</v>
      </c>
      <c r="J64" s="9" t="s">
        <v>24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25</v>
      </c>
      <c r="C65" s="7" t="s">
        <v>18</v>
      </c>
      <c r="D65" s="9" t="s">
        <v>99</v>
      </c>
      <c r="E65" s="9" t="s">
        <v>69</v>
      </c>
      <c r="F65" s="6">
        <v>45334</v>
      </c>
      <c r="G65" s="5" t="s">
        <v>26</v>
      </c>
      <c r="H65" s="5" t="s">
        <v>24</v>
      </c>
      <c r="I65" s="16" t="s">
        <v>48</v>
      </c>
      <c r="J65" s="9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27</v>
      </c>
      <c r="C66" s="7" t="s">
        <v>18</v>
      </c>
      <c r="D66" s="9" t="s">
        <v>107</v>
      </c>
      <c r="E66" s="9" t="s">
        <v>80</v>
      </c>
      <c r="F66" s="6">
        <v>45335</v>
      </c>
      <c r="G66" s="5" t="s">
        <v>26</v>
      </c>
      <c r="H66" s="5" t="s">
        <v>24</v>
      </c>
      <c r="I66" s="16" t="s">
        <v>48</v>
      </c>
      <c r="J66" s="9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2</v>
      </c>
      <c r="C67" s="7" t="s">
        <v>18</v>
      </c>
      <c r="D67" s="9" t="s">
        <v>94</v>
      </c>
      <c r="E67" s="9" t="s">
        <v>63</v>
      </c>
      <c r="F67" s="6">
        <v>45336</v>
      </c>
      <c r="G67" s="5" t="s">
        <v>26</v>
      </c>
      <c r="H67" s="5" t="s">
        <v>24</v>
      </c>
      <c r="I67" s="16" t="s">
        <v>48</v>
      </c>
      <c r="J67" s="9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5</v>
      </c>
      <c r="C68" s="7" t="s">
        <v>18</v>
      </c>
      <c r="D68" s="9" t="s">
        <v>96</v>
      </c>
      <c r="E68" s="9" t="s">
        <v>67</v>
      </c>
      <c r="F68" s="6">
        <v>45337</v>
      </c>
      <c r="G68" s="5" t="s">
        <v>26</v>
      </c>
      <c r="H68" s="5" t="s">
        <v>24</v>
      </c>
      <c r="I68" s="16" t="s">
        <v>48</v>
      </c>
      <c r="J68" s="9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6</v>
      </c>
      <c r="C69" s="7" t="s">
        <v>18</v>
      </c>
      <c r="D69" s="9" t="s">
        <v>105</v>
      </c>
      <c r="E69" s="9" t="s">
        <v>78</v>
      </c>
      <c r="F69" s="6">
        <v>45338</v>
      </c>
      <c r="G69" s="5" t="s">
        <v>26</v>
      </c>
      <c r="H69" s="5" t="s">
        <v>24</v>
      </c>
      <c r="I69" s="16" t="s">
        <v>48</v>
      </c>
      <c r="J69" s="9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9</v>
      </c>
      <c r="C70" s="7" t="s">
        <v>17</v>
      </c>
      <c r="D70" s="9" t="s">
        <v>108</v>
      </c>
      <c r="E70" s="9" t="s">
        <v>83</v>
      </c>
      <c r="F70" s="6">
        <v>45339</v>
      </c>
      <c r="G70" s="5" t="s">
        <v>25</v>
      </c>
      <c r="H70" s="5" t="s">
        <v>25</v>
      </c>
      <c r="I70" s="16">
        <v>45341</v>
      </c>
      <c r="J70" s="9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9</v>
      </c>
      <c r="C71" s="7" t="s">
        <v>17</v>
      </c>
      <c r="D71" s="9" t="s">
        <v>108</v>
      </c>
      <c r="E71" s="9" t="s">
        <v>83</v>
      </c>
      <c r="F71" s="6">
        <v>45340</v>
      </c>
      <c r="G71" s="5" t="s">
        <v>25</v>
      </c>
      <c r="H71" s="5" t="s">
        <v>25</v>
      </c>
      <c r="I71" s="16">
        <v>45342</v>
      </c>
      <c r="J71" s="9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7</v>
      </c>
      <c r="C72" s="7" t="s">
        <v>18</v>
      </c>
      <c r="D72" s="9" t="s">
        <v>106</v>
      </c>
      <c r="E72" s="9" t="s">
        <v>79</v>
      </c>
      <c r="F72" s="6">
        <v>45341</v>
      </c>
      <c r="G72" s="5" t="s">
        <v>26</v>
      </c>
      <c r="H72" s="5" t="s">
        <v>24</v>
      </c>
      <c r="I72" s="16" t="s">
        <v>48</v>
      </c>
      <c r="J72" s="9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8</v>
      </c>
      <c r="C73" s="7" t="s">
        <v>18</v>
      </c>
      <c r="D73" s="9" t="s">
        <v>100</v>
      </c>
      <c r="E73" s="9" t="s">
        <v>71</v>
      </c>
      <c r="F73" s="6">
        <v>45342</v>
      </c>
      <c r="G73" s="5" t="s">
        <v>26</v>
      </c>
      <c r="H73" s="5" t="s">
        <v>24</v>
      </c>
      <c r="I73" s="16" t="s">
        <v>48</v>
      </c>
      <c r="J73" s="9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10</v>
      </c>
      <c r="C74" s="7" t="s">
        <v>18</v>
      </c>
      <c r="D74" s="9" t="s">
        <v>102</v>
      </c>
      <c r="E74" s="9" t="s">
        <v>74</v>
      </c>
      <c r="F74" s="6">
        <v>45343</v>
      </c>
      <c r="G74" s="5" t="s">
        <v>26</v>
      </c>
      <c r="H74" s="5" t="s">
        <v>24</v>
      </c>
      <c r="I74" s="16" t="s">
        <v>48</v>
      </c>
      <c r="J74" s="9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12</v>
      </c>
      <c r="C75" s="7" t="s">
        <v>18</v>
      </c>
      <c r="D75" s="9" t="s">
        <v>118</v>
      </c>
      <c r="E75" s="9" t="s">
        <v>66</v>
      </c>
      <c r="F75" s="6">
        <v>45344</v>
      </c>
      <c r="G75" s="5" t="s">
        <v>26</v>
      </c>
      <c r="H75" s="5" t="s">
        <v>24</v>
      </c>
      <c r="I75" s="16" t="s">
        <v>48</v>
      </c>
      <c r="J75" s="9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13</v>
      </c>
      <c r="C76" s="7" t="s">
        <v>18</v>
      </c>
      <c r="D76" s="9" t="s">
        <v>119</v>
      </c>
      <c r="E76" s="9" t="s">
        <v>76</v>
      </c>
      <c r="F76" s="6">
        <v>45345</v>
      </c>
      <c r="G76" s="5" t="s">
        <v>26</v>
      </c>
      <c r="H76" s="5" t="s">
        <v>24</v>
      </c>
      <c r="I76" s="16" t="s">
        <v>48</v>
      </c>
      <c r="J76" s="9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11</v>
      </c>
      <c r="C77" s="7" t="s">
        <v>17</v>
      </c>
      <c r="D77" s="9" t="s">
        <v>110</v>
      </c>
      <c r="E77" s="9" t="s">
        <v>85</v>
      </c>
      <c r="F77" s="6">
        <v>45346</v>
      </c>
      <c r="G77" s="5" t="s">
        <v>25</v>
      </c>
      <c r="H77" s="5" t="s">
        <v>25</v>
      </c>
      <c r="I77" s="16">
        <v>45348</v>
      </c>
      <c r="J77" s="9" t="s">
        <v>24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11</v>
      </c>
      <c r="C78" s="7" t="s">
        <v>17</v>
      </c>
      <c r="D78" s="9" t="s">
        <v>110</v>
      </c>
      <c r="E78" s="9" t="s">
        <v>85</v>
      </c>
      <c r="F78" s="6">
        <v>45347</v>
      </c>
      <c r="G78" s="5" t="s">
        <v>25</v>
      </c>
      <c r="H78" s="5" t="s">
        <v>25</v>
      </c>
      <c r="I78" s="16">
        <v>45349</v>
      </c>
      <c r="J78" s="9" t="s">
        <v>24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17</v>
      </c>
      <c r="C79" s="7" t="s">
        <v>18</v>
      </c>
      <c r="D79" s="9" t="s">
        <v>95</v>
      </c>
      <c r="E79" s="9" t="s">
        <v>65</v>
      </c>
      <c r="F79" s="6">
        <v>45348</v>
      </c>
      <c r="G79" s="5" t="s">
        <v>26</v>
      </c>
      <c r="H79" s="5" t="s">
        <v>24</v>
      </c>
      <c r="I79" s="16" t="s">
        <v>48</v>
      </c>
      <c r="J79" s="9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18</v>
      </c>
      <c r="C80" s="7" t="s">
        <v>18</v>
      </c>
      <c r="D80" s="9" t="s">
        <v>98</v>
      </c>
      <c r="E80" s="9" t="s">
        <v>70</v>
      </c>
      <c r="F80" s="6">
        <v>45349</v>
      </c>
      <c r="G80" s="5" t="s">
        <v>26</v>
      </c>
      <c r="H80" s="5" t="s">
        <v>24</v>
      </c>
      <c r="I80" s="16" t="s">
        <v>48</v>
      </c>
      <c r="J80" s="9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20</v>
      </c>
      <c r="C81" s="7" t="s">
        <v>18</v>
      </c>
      <c r="D81" s="9" t="s">
        <v>93</v>
      </c>
      <c r="E81" s="9" t="s">
        <v>73</v>
      </c>
      <c r="F81" s="6">
        <v>45350</v>
      </c>
      <c r="G81" s="5" t="s">
        <v>26</v>
      </c>
      <c r="H81" s="5" t="s">
        <v>24</v>
      </c>
      <c r="I81" s="16" t="s">
        <v>48</v>
      </c>
      <c r="J81" s="9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21</v>
      </c>
      <c r="C82" s="7" t="s">
        <v>18</v>
      </c>
      <c r="D82" s="9" t="s">
        <v>117</v>
      </c>
      <c r="E82" s="9" t="s">
        <v>64</v>
      </c>
      <c r="F82" s="6">
        <v>45351</v>
      </c>
      <c r="G82" s="5" t="s">
        <v>26</v>
      </c>
      <c r="H82" s="5" t="s">
        <v>24</v>
      </c>
      <c r="I82" s="16" t="s">
        <v>48</v>
      </c>
      <c r="J82" s="9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22</v>
      </c>
      <c r="C83" s="7" t="s">
        <v>18</v>
      </c>
      <c r="D83" s="9" t="s">
        <v>104</v>
      </c>
      <c r="E83" s="9" t="s">
        <v>77</v>
      </c>
      <c r="F83" s="6">
        <v>45352</v>
      </c>
      <c r="G83" s="5" t="s">
        <v>26</v>
      </c>
      <c r="H83" s="5" t="s">
        <v>24</v>
      </c>
      <c r="I83" s="16" t="s">
        <v>48</v>
      </c>
      <c r="J83" s="9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14</v>
      </c>
      <c r="C84" s="7" t="s">
        <v>17</v>
      </c>
      <c r="D84" s="9" t="s">
        <v>120</v>
      </c>
      <c r="E84" s="9" t="s">
        <v>81</v>
      </c>
      <c r="F84" s="6">
        <v>45353</v>
      </c>
      <c r="G84" s="5" t="s">
        <v>25</v>
      </c>
      <c r="H84" s="5" t="s">
        <v>25</v>
      </c>
      <c r="I84" s="16">
        <v>45372</v>
      </c>
      <c r="J84" s="9" t="s">
        <v>24</v>
      </c>
      <c r="K84" s="3" t="s">
        <v>141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14</v>
      </c>
      <c r="C85" s="7" t="s">
        <v>17</v>
      </c>
      <c r="D85" s="9" t="s">
        <v>120</v>
      </c>
      <c r="E85" s="9" t="s">
        <v>81</v>
      </c>
      <c r="F85" s="6">
        <v>45354</v>
      </c>
      <c r="G85" s="5" t="s">
        <v>25</v>
      </c>
      <c r="H85" s="5" t="s">
        <v>25</v>
      </c>
      <c r="I85" s="16">
        <v>45373</v>
      </c>
      <c r="J85" s="9" t="s">
        <v>24</v>
      </c>
      <c r="K85" s="3" t="s">
        <v>141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23</v>
      </c>
      <c r="C86" s="7" t="s">
        <v>18</v>
      </c>
      <c r="D86" s="9" t="s">
        <v>101</v>
      </c>
      <c r="E86" s="9" t="s">
        <v>72</v>
      </c>
      <c r="F86" s="6">
        <v>45355</v>
      </c>
      <c r="G86" s="5" t="s">
        <v>26</v>
      </c>
      <c r="H86" s="5" t="s">
        <v>24</v>
      </c>
      <c r="I86" s="16" t="s">
        <v>48</v>
      </c>
      <c r="J86" s="9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24</v>
      </c>
      <c r="C87" s="7" t="s">
        <v>18</v>
      </c>
      <c r="D87" s="9" t="s">
        <v>103</v>
      </c>
      <c r="E87" s="9" t="s">
        <v>75</v>
      </c>
      <c r="F87" s="6">
        <v>45356</v>
      </c>
      <c r="G87" s="5" t="s">
        <v>26</v>
      </c>
      <c r="H87" s="5" t="s">
        <v>24</v>
      </c>
      <c r="I87" s="16" t="s">
        <v>48</v>
      </c>
      <c r="J87" s="9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25</v>
      </c>
      <c r="C88" s="7" t="s">
        <v>18</v>
      </c>
      <c r="D88" s="9" t="s">
        <v>99</v>
      </c>
      <c r="E88" s="9" t="s">
        <v>69</v>
      </c>
      <c r="F88" s="6">
        <v>45357</v>
      </c>
      <c r="G88" s="5" t="s">
        <v>26</v>
      </c>
      <c r="H88" s="5" t="s">
        <v>24</v>
      </c>
      <c r="I88" s="16" t="s">
        <v>48</v>
      </c>
      <c r="J88" s="9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26</v>
      </c>
      <c r="C89" s="7" t="s">
        <v>18</v>
      </c>
      <c r="D89" s="9" t="s">
        <v>97</v>
      </c>
      <c r="E89" s="9" t="s">
        <v>68</v>
      </c>
      <c r="F89" s="6">
        <v>45358</v>
      </c>
      <c r="G89" s="5" t="s">
        <v>26</v>
      </c>
      <c r="H89" s="5" t="s">
        <v>24</v>
      </c>
      <c r="I89" s="16" t="s">
        <v>48</v>
      </c>
      <c r="J89" s="9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27</v>
      </c>
      <c r="C90" s="7" t="s">
        <v>18</v>
      </c>
      <c r="D90" s="9" t="s">
        <v>107</v>
      </c>
      <c r="E90" s="9" t="s">
        <v>80</v>
      </c>
      <c r="F90" s="6">
        <v>45359</v>
      </c>
      <c r="G90" s="5" t="s">
        <v>26</v>
      </c>
      <c r="H90" s="5" t="s">
        <v>24</v>
      </c>
      <c r="I90" s="16" t="s">
        <v>48</v>
      </c>
      <c r="J90" s="9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15</v>
      </c>
      <c r="C91" s="7" t="s">
        <v>17</v>
      </c>
      <c r="D91" s="9" t="s">
        <v>109</v>
      </c>
      <c r="E91" s="9" t="s">
        <v>84</v>
      </c>
      <c r="F91" s="6">
        <v>45360</v>
      </c>
      <c r="G91" s="5" t="s">
        <v>25</v>
      </c>
      <c r="H91" s="5" t="s">
        <v>25</v>
      </c>
      <c r="I91" s="16">
        <v>45362</v>
      </c>
      <c r="J91" s="9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15</v>
      </c>
      <c r="C92" s="7" t="s">
        <v>17</v>
      </c>
      <c r="D92" s="9" t="s">
        <v>109</v>
      </c>
      <c r="E92" s="9" t="s">
        <v>84</v>
      </c>
      <c r="F92" s="6">
        <v>45361</v>
      </c>
      <c r="G92" s="5" t="s">
        <v>25</v>
      </c>
      <c r="H92" s="5" t="s">
        <v>25</v>
      </c>
      <c r="I92" s="16">
        <v>45363</v>
      </c>
      <c r="J92" s="9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2</v>
      </c>
      <c r="C93" s="7" t="s">
        <v>18</v>
      </c>
      <c r="D93" s="9" t="s">
        <v>94</v>
      </c>
      <c r="E93" s="9" t="s">
        <v>63</v>
      </c>
      <c r="F93" s="6">
        <v>45362</v>
      </c>
      <c r="G93" s="5" t="s">
        <v>26</v>
      </c>
      <c r="H93" s="5" t="s">
        <v>24</v>
      </c>
      <c r="I93" s="16" t="s">
        <v>48</v>
      </c>
      <c r="J93" s="9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5</v>
      </c>
      <c r="C94" s="7" t="s">
        <v>18</v>
      </c>
      <c r="D94" s="9" t="s">
        <v>96</v>
      </c>
      <c r="E94" s="9" t="s">
        <v>67</v>
      </c>
      <c r="F94" s="6">
        <v>45363</v>
      </c>
      <c r="G94" s="5" t="s">
        <v>26</v>
      </c>
      <c r="H94" s="5" t="s">
        <v>24</v>
      </c>
      <c r="I94" s="16" t="s">
        <v>48</v>
      </c>
      <c r="J94" s="9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6</v>
      </c>
      <c r="C95" s="7" t="s">
        <v>18</v>
      </c>
      <c r="D95" s="9" t="s">
        <v>105</v>
      </c>
      <c r="E95" s="9" t="s">
        <v>78</v>
      </c>
      <c r="F95" s="6">
        <v>45364</v>
      </c>
      <c r="G95" s="5" t="s">
        <v>26</v>
      </c>
      <c r="H95" s="5" t="s">
        <v>24</v>
      </c>
      <c r="I95" s="16" t="s">
        <v>48</v>
      </c>
      <c r="J95" s="9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7</v>
      </c>
      <c r="C96" s="7" t="s">
        <v>18</v>
      </c>
      <c r="D96" s="9" t="s">
        <v>106</v>
      </c>
      <c r="E96" s="9" t="s">
        <v>79</v>
      </c>
      <c r="F96" s="6">
        <v>45365</v>
      </c>
      <c r="G96" s="5" t="s">
        <v>26</v>
      </c>
      <c r="H96" s="5" t="s">
        <v>24</v>
      </c>
      <c r="I96" s="16" t="s">
        <v>48</v>
      </c>
      <c r="J96" s="9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8</v>
      </c>
      <c r="C97" s="7" t="s">
        <v>18</v>
      </c>
      <c r="D97" s="9" t="s">
        <v>100</v>
      </c>
      <c r="E97" s="9" t="s">
        <v>71</v>
      </c>
      <c r="F97" s="6">
        <v>45366</v>
      </c>
      <c r="G97" s="5" t="s">
        <v>26</v>
      </c>
      <c r="H97" s="5" t="s">
        <v>24</v>
      </c>
      <c r="I97" s="16" t="s">
        <v>48</v>
      </c>
      <c r="J97" s="9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16</v>
      </c>
      <c r="C98" s="7" t="s">
        <v>17</v>
      </c>
      <c r="D98" s="9" t="s">
        <v>115</v>
      </c>
      <c r="E98" s="9" t="s">
        <v>90</v>
      </c>
      <c r="F98" s="6">
        <v>45367</v>
      </c>
      <c r="G98" s="5" t="s">
        <v>25</v>
      </c>
      <c r="H98" s="5" t="s">
        <v>25</v>
      </c>
      <c r="I98" s="16">
        <v>45369</v>
      </c>
      <c r="J98" s="9" t="s">
        <v>24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16</v>
      </c>
      <c r="C99" s="7" t="s">
        <v>17</v>
      </c>
      <c r="D99" s="9" t="s">
        <v>115</v>
      </c>
      <c r="E99" s="9" t="s">
        <v>90</v>
      </c>
      <c r="F99" s="6">
        <v>45368</v>
      </c>
      <c r="G99" s="5" t="s">
        <v>25</v>
      </c>
      <c r="H99" s="5" t="s">
        <v>25</v>
      </c>
      <c r="I99" s="16">
        <v>45370</v>
      </c>
      <c r="J99" s="9" t="s">
        <v>24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10</v>
      </c>
      <c r="C100" s="7" t="s">
        <v>18</v>
      </c>
      <c r="D100" s="9" t="s">
        <v>102</v>
      </c>
      <c r="E100" s="9" t="s">
        <v>74</v>
      </c>
      <c r="F100" s="6">
        <v>45369</v>
      </c>
      <c r="G100" s="5" t="s">
        <v>26</v>
      </c>
      <c r="H100" s="5" t="s">
        <v>24</v>
      </c>
      <c r="I100" s="16" t="s">
        <v>48</v>
      </c>
      <c r="J100" s="9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12</v>
      </c>
      <c r="C101" s="7" t="s">
        <v>18</v>
      </c>
      <c r="D101" s="9" t="s">
        <v>118</v>
      </c>
      <c r="E101" s="9" t="s">
        <v>66</v>
      </c>
      <c r="F101" s="6">
        <v>45370</v>
      </c>
      <c r="G101" s="5" t="s">
        <v>26</v>
      </c>
      <c r="H101" s="5" t="s">
        <v>24</v>
      </c>
      <c r="I101" s="16" t="s">
        <v>48</v>
      </c>
      <c r="J101" s="9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17</v>
      </c>
      <c r="C102" s="7" t="s">
        <v>18</v>
      </c>
      <c r="D102" s="9" t="s">
        <v>95</v>
      </c>
      <c r="E102" s="9" t="s">
        <v>65</v>
      </c>
      <c r="F102" s="6">
        <v>45371</v>
      </c>
      <c r="G102" s="5" t="s">
        <v>26</v>
      </c>
      <c r="H102" s="5" t="s">
        <v>24</v>
      </c>
      <c r="I102" s="16" t="s">
        <v>48</v>
      </c>
      <c r="J102" s="9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18</v>
      </c>
      <c r="C103" s="7" t="s">
        <v>18</v>
      </c>
      <c r="D103" s="9" t="s">
        <v>98</v>
      </c>
      <c r="E103" s="9" t="s">
        <v>70</v>
      </c>
      <c r="F103" s="6">
        <v>45372</v>
      </c>
      <c r="G103" s="5" t="s">
        <v>26</v>
      </c>
      <c r="H103" s="5" t="s">
        <v>24</v>
      </c>
      <c r="I103" s="16" t="s">
        <v>48</v>
      </c>
      <c r="J103" s="9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13</v>
      </c>
      <c r="C104" s="7" t="s">
        <v>18</v>
      </c>
      <c r="D104" s="9" t="s">
        <v>119</v>
      </c>
      <c r="E104" s="9" t="s">
        <v>76</v>
      </c>
      <c r="F104" s="6">
        <v>45373</v>
      </c>
      <c r="G104" s="5" t="s">
        <v>26</v>
      </c>
      <c r="H104" s="5" t="s">
        <v>24</v>
      </c>
      <c r="I104" s="16" t="s">
        <v>48</v>
      </c>
      <c r="J104" s="9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12</v>
      </c>
      <c r="C105" s="7" t="s">
        <v>17</v>
      </c>
      <c r="D105" s="9" t="s">
        <v>118</v>
      </c>
      <c r="E105" s="9" t="s">
        <v>66</v>
      </c>
      <c r="F105" s="6">
        <v>45374</v>
      </c>
      <c r="G105" s="5" t="s">
        <v>25</v>
      </c>
      <c r="H105" s="5" t="s">
        <v>25</v>
      </c>
      <c r="I105" s="16">
        <v>45383</v>
      </c>
      <c r="J105" s="9" t="s">
        <v>24</v>
      </c>
      <c r="K105" s="3" t="s">
        <v>136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12</v>
      </c>
      <c r="C106" s="7" t="s">
        <v>17</v>
      </c>
      <c r="D106" s="9" t="s">
        <v>118</v>
      </c>
      <c r="E106" s="9" t="s">
        <v>66</v>
      </c>
      <c r="F106" s="6">
        <v>45375</v>
      </c>
      <c r="G106" s="5" t="s">
        <v>25</v>
      </c>
      <c r="H106" s="5" t="s">
        <v>25</v>
      </c>
      <c r="I106" s="16">
        <v>45384</v>
      </c>
      <c r="J106" s="9" t="s">
        <v>24</v>
      </c>
      <c r="K106" s="3" t="s">
        <v>136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12</v>
      </c>
      <c r="C107" s="7" t="s">
        <v>17</v>
      </c>
      <c r="D107" s="9" t="s">
        <v>118</v>
      </c>
      <c r="E107" s="9" t="s">
        <v>66</v>
      </c>
      <c r="F107" s="6">
        <v>45376</v>
      </c>
      <c r="G107" s="5" t="s">
        <v>25</v>
      </c>
      <c r="H107" s="5" t="s">
        <v>25</v>
      </c>
      <c r="I107" s="16">
        <v>45385</v>
      </c>
      <c r="J107" s="9" t="s">
        <v>24</v>
      </c>
      <c r="K107" s="3" t="s">
        <v>136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5</v>
      </c>
      <c r="C108" s="7" t="s">
        <v>6</v>
      </c>
      <c r="D108" s="9" t="s">
        <v>96</v>
      </c>
      <c r="E108" s="9" t="s">
        <v>67</v>
      </c>
      <c r="F108" s="6">
        <v>45377</v>
      </c>
      <c r="G108" s="5" t="s">
        <v>26</v>
      </c>
      <c r="H108" s="5" t="s">
        <v>26</v>
      </c>
      <c r="I108" s="16">
        <v>45383</v>
      </c>
      <c r="J108" s="9" t="s">
        <v>24</v>
      </c>
      <c r="K108" s="3" t="s">
        <v>136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5</v>
      </c>
      <c r="C109" s="7" t="s">
        <v>6</v>
      </c>
      <c r="D109" s="9" t="s">
        <v>96</v>
      </c>
      <c r="E109" s="9" t="s">
        <v>67</v>
      </c>
      <c r="F109" s="6">
        <v>45378</v>
      </c>
      <c r="G109" s="5" t="s">
        <v>26</v>
      </c>
      <c r="H109" s="5" t="s">
        <v>26</v>
      </c>
      <c r="I109" s="16">
        <v>45384</v>
      </c>
      <c r="J109" s="9" t="s">
        <v>24</v>
      </c>
      <c r="K109" s="3" t="s">
        <v>136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12</v>
      </c>
      <c r="C110" s="7" t="s">
        <v>6</v>
      </c>
      <c r="D110" s="9" t="s">
        <v>118</v>
      </c>
      <c r="E110" s="9" t="s">
        <v>66</v>
      </c>
      <c r="F110" s="6">
        <v>45379</v>
      </c>
      <c r="G110" s="5" t="s">
        <v>26</v>
      </c>
      <c r="H110" s="5" t="s">
        <v>26</v>
      </c>
      <c r="I110" s="16">
        <v>45386</v>
      </c>
      <c r="J110" s="9" t="s">
        <v>24</v>
      </c>
      <c r="K110" s="3" t="s">
        <v>136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12</v>
      </c>
      <c r="C111" s="7" t="s">
        <v>6</v>
      </c>
      <c r="D111" s="9" t="s">
        <v>118</v>
      </c>
      <c r="E111" s="9" t="s">
        <v>66</v>
      </c>
      <c r="F111" s="6">
        <v>45380</v>
      </c>
      <c r="G111" s="5" t="s">
        <v>26</v>
      </c>
      <c r="H111" s="5" t="s">
        <v>26</v>
      </c>
      <c r="I111" s="16">
        <v>45387</v>
      </c>
      <c r="J111" s="9" t="s">
        <v>24</v>
      </c>
      <c r="K111" s="3" t="s">
        <v>136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28</v>
      </c>
      <c r="C112" s="7" t="s">
        <v>6</v>
      </c>
      <c r="D112" s="9" t="s">
        <v>114</v>
      </c>
      <c r="E112" s="9" t="s">
        <v>89</v>
      </c>
      <c r="F112" s="6">
        <v>45381</v>
      </c>
      <c r="G112" s="5" t="s">
        <v>25</v>
      </c>
      <c r="H112" s="5" t="s">
        <v>25</v>
      </c>
      <c r="I112" s="16">
        <v>45383</v>
      </c>
      <c r="J112" s="9" t="s">
        <v>24</v>
      </c>
      <c r="K112" s="3" t="s">
        <v>136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28</v>
      </c>
      <c r="C113" s="7" t="s">
        <v>6</v>
      </c>
      <c r="D113" s="9" t="s">
        <v>114</v>
      </c>
      <c r="E113" s="9" t="s">
        <v>89</v>
      </c>
      <c r="F113" s="6">
        <v>45382</v>
      </c>
      <c r="G113" s="5" t="s">
        <v>25</v>
      </c>
      <c r="H113" s="5" t="s">
        <v>25</v>
      </c>
      <c r="I113" s="16">
        <v>45384</v>
      </c>
      <c r="J113" s="9" t="s">
        <v>24</v>
      </c>
      <c r="K113" s="3" t="s">
        <v>136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20</v>
      </c>
      <c r="C114" s="7" t="s">
        <v>18</v>
      </c>
      <c r="D114" s="9" t="s">
        <v>93</v>
      </c>
      <c r="E114" s="9" t="s">
        <v>73</v>
      </c>
      <c r="F114" s="6">
        <v>45383</v>
      </c>
      <c r="G114" s="5" t="s">
        <v>26</v>
      </c>
      <c r="H114" s="5" t="s">
        <v>24</v>
      </c>
      <c r="I114" s="16" t="s">
        <v>48</v>
      </c>
      <c r="J114" s="9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21</v>
      </c>
      <c r="C115" s="7" t="s">
        <v>18</v>
      </c>
      <c r="D115" s="9" t="s">
        <v>117</v>
      </c>
      <c r="E115" s="9" t="s">
        <v>64</v>
      </c>
      <c r="F115" s="6">
        <v>45384</v>
      </c>
      <c r="G115" s="5" t="s">
        <v>26</v>
      </c>
      <c r="H115" s="5" t="s">
        <v>24</v>
      </c>
      <c r="I115" s="16" t="s">
        <v>48</v>
      </c>
      <c r="J115" s="9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22</v>
      </c>
      <c r="C116" s="7" t="s">
        <v>18</v>
      </c>
      <c r="D116" s="9" t="s">
        <v>104</v>
      </c>
      <c r="E116" s="9" t="s">
        <v>77</v>
      </c>
      <c r="F116" s="6">
        <v>45385</v>
      </c>
      <c r="G116" s="5" t="s">
        <v>26</v>
      </c>
      <c r="H116" s="5" t="s">
        <v>24</v>
      </c>
      <c r="I116" s="16" t="s">
        <v>48</v>
      </c>
      <c r="J116" s="9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23</v>
      </c>
      <c r="C117" s="7" t="s">
        <v>18</v>
      </c>
      <c r="D117" s="9" t="s">
        <v>101</v>
      </c>
      <c r="E117" s="9" t="s">
        <v>72</v>
      </c>
      <c r="F117" s="6">
        <v>45386</v>
      </c>
      <c r="G117" s="5" t="s">
        <v>26</v>
      </c>
      <c r="H117" s="5" t="s">
        <v>24</v>
      </c>
      <c r="I117" s="16" t="s">
        <v>48</v>
      </c>
      <c r="J117" s="9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24</v>
      </c>
      <c r="C118" s="7" t="s">
        <v>18</v>
      </c>
      <c r="D118" s="9" t="s">
        <v>103</v>
      </c>
      <c r="E118" s="9" t="s">
        <v>75</v>
      </c>
      <c r="F118" s="6">
        <v>45387</v>
      </c>
      <c r="G118" s="5" t="s">
        <v>26</v>
      </c>
      <c r="H118" s="5" t="s">
        <v>24</v>
      </c>
      <c r="I118" s="16" t="s">
        <v>48</v>
      </c>
      <c r="J118" s="9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19</v>
      </c>
      <c r="C119" s="7" t="s">
        <v>17</v>
      </c>
      <c r="D119" s="9" t="s">
        <v>111</v>
      </c>
      <c r="E119" s="9" t="s">
        <v>86</v>
      </c>
      <c r="F119" s="6">
        <v>45388</v>
      </c>
      <c r="G119" s="5" t="s">
        <v>25</v>
      </c>
      <c r="H119" s="5" t="s">
        <v>25</v>
      </c>
      <c r="I119" s="16">
        <v>45390</v>
      </c>
      <c r="J119" s="9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19</v>
      </c>
      <c r="C120" s="7" t="s">
        <v>17</v>
      </c>
      <c r="D120" s="9" t="s">
        <v>111</v>
      </c>
      <c r="E120" s="9" t="s">
        <v>86</v>
      </c>
      <c r="F120" s="6">
        <v>45389</v>
      </c>
      <c r="G120" s="5" t="s">
        <v>25</v>
      </c>
      <c r="H120" s="5" t="s">
        <v>25</v>
      </c>
      <c r="I120" s="16">
        <v>45391</v>
      </c>
      <c r="J120" s="9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25</v>
      </c>
      <c r="C121" s="7" t="s">
        <v>18</v>
      </c>
      <c r="D121" s="9" t="s">
        <v>99</v>
      </c>
      <c r="E121" s="9" t="s">
        <v>69</v>
      </c>
      <c r="F121" s="6">
        <v>45390</v>
      </c>
      <c r="G121" s="5" t="s">
        <v>26</v>
      </c>
      <c r="H121" s="5" t="s">
        <v>24</v>
      </c>
      <c r="I121" s="16" t="s">
        <v>48</v>
      </c>
      <c r="J121" s="9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26</v>
      </c>
      <c r="C122" s="7" t="s">
        <v>18</v>
      </c>
      <c r="D122" s="9" t="s">
        <v>97</v>
      </c>
      <c r="E122" s="9" t="s">
        <v>68</v>
      </c>
      <c r="F122" s="6">
        <v>45391</v>
      </c>
      <c r="G122" s="5" t="s">
        <v>26</v>
      </c>
      <c r="H122" s="5" t="s">
        <v>24</v>
      </c>
      <c r="I122" s="16" t="s">
        <v>48</v>
      </c>
      <c r="J122" s="9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27</v>
      </c>
      <c r="C123" s="7" t="s">
        <v>18</v>
      </c>
      <c r="D123" s="9" t="s">
        <v>107</v>
      </c>
      <c r="E123" s="9" t="s">
        <v>80</v>
      </c>
      <c r="F123" s="6">
        <v>45392</v>
      </c>
      <c r="G123" s="5" t="s">
        <v>26</v>
      </c>
      <c r="H123" s="5" t="s">
        <v>24</v>
      </c>
      <c r="I123" s="16" t="s">
        <v>48</v>
      </c>
      <c r="J123" s="9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2</v>
      </c>
      <c r="C124" s="7" t="s">
        <v>18</v>
      </c>
      <c r="D124" s="9" t="s">
        <v>94</v>
      </c>
      <c r="E124" s="9" t="s">
        <v>63</v>
      </c>
      <c r="F124" s="6">
        <v>45393</v>
      </c>
      <c r="G124" s="5" t="s">
        <v>26</v>
      </c>
      <c r="H124" s="5" t="s">
        <v>24</v>
      </c>
      <c r="I124" s="16" t="s">
        <v>48</v>
      </c>
      <c r="J124" s="9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5</v>
      </c>
      <c r="C125" s="7" t="s">
        <v>18</v>
      </c>
      <c r="D125" s="9" t="s">
        <v>96</v>
      </c>
      <c r="E125" s="9" t="s">
        <v>67</v>
      </c>
      <c r="F125" s="6">
        <v>45394</v>
      </c>
      <c r="G125" s="5" t="s">
        <v>26</v>
      </c>
      <c r="H125" s="5" t="s">
        <v>24</v>
      </c>
      <c r="I125" s="16" t="s">
        <v>48</v>
      </c>
      <c r="J125" s="9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26</v>
      </c>
      <c r="C126" s="7" t="s">
        <v>17</v>
      </c>
      <c r="D126" s="9" t="s">
        <v>97</v>
      </c>
      <c r="E126" s="9" t="s">
        <v>68</v>
      </c>
      <c r="F126" s="6">
        <v>45395</v>
      </c>
      <c r="G126" s="5" t="s">
        <v>25</v>
      </c>
      <c r="H126" s="5" t="s">
        <v>25</v>
      </c>
      <c r="I126" s="16">
        <v>45397</v>
      </c>
      <c r="J126" s="9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26</v>
      </c>
      <c r="C127" s="7" t="s">
        <v>17</v>
      </c>
      <c r="D127" s="9" t="s">
        <v>97</v>
      </c>
      <c r="E127" s="9" t="s">
        <v>68</v>
      </c>
      <c r="F127" s="6">
        <v>45396</v>
      </c>
      <c r="G127" s="5" t="s">
        <v>25</v>
      </c>
      <c r="H127" s="5" t="s">
        <v>25</v>
      </c>
      <c r="I127" s="16">
        <v>45398</v>
      </c>
      <c r="J127" s="9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6</v>
      </c>
      <c r="C128" s="7" t="s">
        <v>18</v>
      </c>
      <c r="D128" s="9" t="s">
        <v>105</v>
      </c>
      <c r="E128" s="9" t="s">
        <v>78</v>
      </c>
      <c r="F128" s="6">
        <v>45397</v>
      </c>
      <c r="G128" s="5" t="s">
        <v>26</v>
      </c>
      <c r="H128" s="5" t="s">
        <v>24</v>
      </c>
      <c r="I128" s="16" t="s">
        <v>48</v>
      </c>
      <c r="J128" s="9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7</v>
      </c>
      <c r="C129" s="7" t="s">
        <v>18</v>
      </c>
      <c r="D129" s="9" t="s">
        <v>106</v>
      </c>
      <c r="E129" s="9" t="s">
        <v>79</v>
      </c>
      <c r="F129" s="6">
        <v>45398</v>
      </c>
      <c r="G129" s="5" t="s">
        <v>26</v>
      </c>
      <c r="H129" s="5" t="s">
        <v>24</v>
      </c>
      <c r="I129" s="16" t="s">
        <v>48</v>
      </c>
      <c r="J129" s="9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8</v>
      </c>
      <c r="C130" s="7" t="s">
        <v>18</v>
      </c>
      <c r="D130" s="9" t="s">
        <v>100</v>
      </c>
      <c r="E130" s="9" t="s">
        <v>71</v>
      </c>
      <c r="F130" s="6">
        <v>45399</v>
      </c>
      <c r="G130" s="5" t="s">
        <v>26</v>
      </c>
      <c r="H130" s="5" t="s">
        <v>24</v>
      </c>
      <c r="I130" s="16" t="s">
        <v>48</v>
      </c>
      <c r="J130" s="9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10</v>
      </c>
      <c r="C131" s="7" t="s">
        <v>18</v>
      </c>
      <c r="D131" s="9" t="s">
        <v>102</v>
      </c>
      <c r="E131" s="9" t="s">
        <v>74</v>
      </c>
      <c r="F131" s="6">
        <v>45400</v>
      </c>
      <c r="G131" s="5" t="s">
        <v>26</v>
      </c>
      <c r="H131" s="5" t="s">
        <v>24</v>
      </c>
      <c r="I131" s="16" t="s">
        <v>48</v>
      </c>
      <c r="J131" s="9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12</v>
      </c>
      <c r="C132" s="7" t="s">
        <v>18</v>
      </c>
      <c r="D132" s="9" t="s">
        <v>118</v>
      </c>
      <c r="E132" s="9" t="s">
        <v>66</v>
      </c>
      <c r="F132" s="6">
        <v>45401</v>
      </c>
      <c r="G132" s="5" t="s">
        <v>26</v>
      </c>
      <c r="H132" s="5" t="s">
        <v>24</v>
      </c>
      <c r="I132" s="16" t="s">
        <v>48</v>
      </c>
      <c r="J132" s="9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28</v>
      </c>
      <c r="C133" s="7" t="s">
        <v>17</v>
      </c>
      <c r="D133" s="9" t="s">
        <v>114</v>
      </c>
      <c r="E133" s="9" t="s">
        <v>89</v>
      </c>
      <c r="F133" s="6">
        <v>45402</v>
      </c>
      <c r="G133" s="5" t="s">
        <v>25</v>
      </c>
      <c r="H133" s="5" t="s">
        <v>25</v>
      </c>
      <c r="I133" s="16">
        <v>45404</v>
      </c>
      <c r="J133" s="9" t="s">
        <v>24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28</v>
      </c>
      <c r="C134" s="7" t="s">
        <v>17</v>
      </c>
      <c r="D134" s="9" t="s">
        <v>114</v>
      </c>
      <c r="E134" s="9" t="s">
        <v>89</v>
      </c>
      <c r="F134" s="6">
        <v>45403</v>
      </c>
      <c r="G134" s="5" t="s">
        <v>25</v>
      </c>
      <c r="H134" s="5" t="s">
        <v>25</v>
      </c>
      <c r="I134" s="16">
        <v>45405</v>
      </c>
      <c r="J134" s="9" t="s">
        <v>24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13</v>
      </c>
      <c r="C135" s="7" t="s">
        <v>18</v>
      </c>
      <c r="D135" s="9" t="s">
        <v>119</v>
      </c>
      <c r="E135" s="9" t="s">
        <v>76</v>
      </c>
      <c r="F135" s="6">
        <v>45404</v>
      </c>
      <c r="G135" s="5" t="s">
        <v>26</v>
      </c>
      <c r="H135" s="5" t="s">
        <v>24</v>
      </c>
      <c r="I135" s="16" t="s">
        <v>48</v>
      </c>
      <c r="J135" s="9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17</v>
      </c>
      <c r="C136" s="7" t="s">
        <v>18</v>
      </c>
      <c r="D136" s="9" t="s">
        <v>95</v>
      </c>
      <c r="E136" s="9" t="s">
        <v>65</v>
      </c>
      <c r="F136" s="6">
        <v>45405</v>
      </c>
      <c r="G136" s="5" t="s">
        <v>26</v>
      </c>
      <c r="H136" s="5" t="s">
        <v>24</v>
      </c>
      <c r="I136" s="16" t="s">
        <v>48</v>
      </c>
      <c r="J136" s="9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18</v>
      </c>
      <c r="C137" s="7" t="s">
        <v>18</v>
      </c>
      <c r="D137" s="9" t="s">
        <v>98</v>
      </c>
      <c r="E137" s="9" t="s">
        <v>70</v>
      </c>
      <c r="F137" s="6">
        <v>45406</v>
      </c>
      <c r="G137" s="5" t="s">
        <v>26</v>
      </c>
      <c r="H137" s="5" t="s">
        <v>24</v>
      </c>
      <c r="I137" s="16" t="s">
        <v>48</v>
      </c>
      <c r="J137" s="9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20</v>
      </c>
      <c r="C138" s="7" t="s">
        <v>18</v>
      </c>
      <c r="D138" s="9" t="s">
        <v>93</v>
      </c>
      <c r="E138" s="9" t="s">
        <v>73</v>
      </c>
      <c r="F138" s="6">
        <v>45407</v>
      </c>
      <c r="G138" s="5" t="s">
        <v>26</v>
      </c>
      <c r="H138" s="5" t="s">
        <v>24</v>
      </c>
      <c r="I138" s="16" t="s">
        <v>48</v>
      </c>
      <c r="J138" s="9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21</v>
      </c>
      <c r="C139" s="7" t="s">
        <v>18</v>
      </c>
      <c r="D139" s="9" t="s">
        <v>117</v>
      </c>
      <c r="E139" s="9" t="s">
        <v>64</v>
      </c>
      <c r="F139" s="6">
        <v>45408</v>
      </c>
      <c r="G139" s="5" t="s">
        <v>26</v>
      </c>
      <c r="H139" s="5" t="s">
        <v>24</v>
      </c>
      <c r="I139" s="16" t="s">
        <v>48</v>
      </c>
      <c r="J139" s="9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29</v>
      </c>
      <c r="C140" s="7" t="s">
        <v>17</v>
      </c>
      <c r="D140" s="9" t="s">
        <v>112</v>
      </c>
      <c r="E140" s="9" t="s">
        <v>87</v>
      </c>
      <c r="F140" s="6">
        <v>45409</v>
      </c>
      <c r="G140" s="5" t="s">
        <v>25</v>
      </c>
      <c r="H140" s="5" t="s">
        <v>25</v>
      </c>
      <c r="I140" s="16">
        <v>45411</v>
      </c>
      <c r="J140" s="9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29</v>
      </c>
      <c r="C141" s="7" t="s">
        <v>17</v>
      </c>
      <c r="D141" s="9" t="s">
        <v>112</v>
      </c>
      <c r="E141" s="9" t="s">
        <v>87</v>
      </c>
      <c r="F141" s="6">
        <v>45410</v>
      </c>
      <c r="G141" s="5" t="s">
        <v>25</v>
      </c>
      <c r="H141" s="5" t="s">
        <v>25</v>
      </c>
      <c r="I141" s="16">
        <v>45412</v>
      </c>
      <c r="J141" s="9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22</v>
      </c>
      <c r="C142" s="7" t="s">
        <v>18</v>
      </c>
      <c r="D142" s="9" t="s">
        <v>104</v>
      </c>
      <c r="E142" s="9" t="s">
        <v>77</v>
      </c>
      <c r="F142" s="6">
        <v>45411</v>
      </c>
      <c r="G142" s="5" t="s">
        <v>26</v>
      </c>
      <c r="H142" s="5" t="s">
        <v>24</v>
      </c>
      <c r="I142" s="16" t="s">
        <v>48</v>
      </c>
      <c r="J142" s="9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23</v>
      </c>
      <c r="C143" s="7" t="s">
        <v>18</v>
      </c>
      <c r="D143" s="9" t="s">
        <v>101</v>
      </c>
      <c r="E143" s="9" t="s">
        <v>72</v>
      </c>
      <c r="F143" s="6">
        <v>45412</v>
      </c>
      <c r="G143" s="5" t="s">
        <v>26</v>
      </c>
      <c r="H143" s="5" t="s">
        <v>24</v>
      </c>
      <c r="I143" s="16" t="s">
        <v>48</v>
      </c>
      <c r="J143" s="9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4</v>
      </c>
      <c r="C144" s="7" t="s">
        <v>17</v>
      </c>
      <c r="D144" s="9" t="s">
        <v>121</v>
      </c>
      <c r="E144" s="9" t="s">
        <v>82</v>
      </c>
      <c r="F144" s="6">
        <v>45413</v>
      </c>
      <c r="G144" s="5" t="s">
        <v>25</v>
      </c>
      <c r="H144" s="5" t="s">
        <v>25</v>
      </c>
      <c r="I144" s="16">
        <v>45414</v>
      </c>
      <c r="J144" s="9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24</v>
      </c>
      <c r="C145" s="7" t="s">
        <v>18</v>
      </c>
      <c r="D145" s="9" t="s">
        <v>103</v>
      </c>
      <c r="E145" s="9" t="s">
        <v>75</v>
      </c>
      <c r="F145" s="6">
        <v>45414</v>
      </c>
      <c r="G145" s="5" t="s">
        <v>26</v>
      </c>
      <c r="H145" s="5" t="s">
        <v>24</v>
      </c>
      <c r="I145" s="16" t="s">
        <v>48</v>
      </c>
      <c r="J145" s="9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25</v>
      </c>
      <c r="C146" s="7" t="s">
        <v>18</v>
      </c>
      <c r="D146" s="9" t="s">
        <v>99</v>
      </c>
      <c r="E146" s="9" t="s">
        <v>69</v>
      </c>
      <c r="F146" s="6">
        <v>45415</v>
      </c>
      <c r="G146" s="5" t="s">
        <v>26</v>
      </c>
      <c r="H146" s="5" t="s">
        <v>24</v>
      </c>
      <c r="I146" s="16" t="s">
        <v>48</v>
      </c>
      <c r="J146" s="9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1</v>
      </c>
      <c r="C147" s="7" t="s">
        <v>17</v>
      </c>
      <c r="D147" s="9" t="s">
        <v>116</v>
      </c>
      <c r="E147" s="9" t="s">
        <v>91</v>
      </c>
      <c r="F147" s="6">
        <v>45416</v>
      </c>
      <c r="G147" s="5" t="s">
        <v>25</v>
      </c>
      <c r="H147" s="5" t="s">
        <v>25</v>
      </c>
      <c r="I147" s="16">
        <v>45418</v>
      </c>
      <c r="J147" s="9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1</v>
      </c>
      <c r="C148" s="7" t="s">
        <v>17</v>
      </c>
      <c r="D148" s="9" t="s">
        <v>116</v>
      </c>
      <c r="E148" s="9" t="s">
        <v>91</v>
      </c>
      <c r="F148" s="6">
        <v>45417</v>
      </c>
      <c r="G148" s="5" t="s">
        <v>25</v>
      </c>
      <c r="H148" s="5" t="s">
        <v>25</v>
      </c>
      <c r="I148" s="16">
        <v>45419</v>
      </c>
      <c r="J148" s="9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26</v>
      </c>
      <c r="C149" s="7" t="s">
        <v>18</v>
      </c>
      <c r="D149" s="9" t="s">
        <v>97</v>
      </c>
      <c r="E149" s="9" t="s">
        <v>68</v>
      </c>
      <c r="F149" s="6">
        <v>45418</v>
      </c>
      <c r="G149" s="5" t="s">
        <v>26</v>
      </c>
      <c r="H149" s="5" t="s">
        <v>24</v>
      </c>
      <c r="I149" s="16" t="s">
        <v>48</v>
      </c>
      <c r="J149" s="9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27</v>
      </c>
      <c r="C150" s="7" t="s">
        <v>18</v>
      </c>
      <c r="D150" s="9" t="s">
        <v>107</v>
      </c>
      <c r="E150" s="9" t="s">
        <v>80</v>
      </c>
      <c r="F150" s="6">
        <v>45419</v>
      </c>
      <c r="G150" s="5" t="s">
        <v>26</v>
      </c>
      <c r="H150" s="5" t="s">
        <v>24</v>
      </c>
      <c r="I150" s="16" t="s">
        <v>48</v>
      </c>
      <c r="J150" s="9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2</v>
      </c>
      <c r="C151" s="7" t="s">
        <v>18</v>
      </c>
      <c r="D151" s="9" t="s">
        <v>94</v>
      </c>
      <c r="E151" s="9" t="s">
        <v>63</v>
      </c>
      <c r="F151" s="6">
        <v>45420</v>
      </c>
      <c r="G151" s="5" t="s">
        <v>26</v>
      </c>
      <c r="H151" s="5" t="s">
        <v>24</v>
      </c>
      <c r="I151" s="16" t="s">
        <v>48</v>
      </c>
      <c r="J151" s="9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5</v>
      </c>
      <c r="C152" s="7" t="s">
        <v>18</v>
      </c>
      <c r="D152" s="9" t="s">
        <v>96</v>
      </c>
      <c r="E152" s="9" t="s">
        <v>67</v>
      </c>
      <c r="F152" s="6">
        <v>45421</v>
      </c>
      <c r="G152" s="5" t="s">
        <v>26</v>
      </c>
      <c r="H152" s="5" t="s">
        <v>24</v>
      </c>
      <c r="I152" s="16" t="s">
        <v>48</v>
      </c>
      <c r="J152" s="9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6</v>
      </c>
      <c r="C153" s="7" t="s">
        <v>18</v>
      </c>
      <c r="D153" s="9" t="s">
        <v>105</v>
      </c>
      <c r="E153" s="9" t="s">
        <v>78</v>
      </c>
      <c r="F153" s="6">
        <v>45422</v>
      </c>
      <c r="G153" s="5" t="s">
        <v>26</v>
      </c>
      <c r="H153" s="5" t="s">
        <v>24</v>
      </c>
      <c r="I153" s="16" t="s">
        <v>48</v>
      </c>
      <c r="J153" s="9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15</v>
      </c>
      <c r="C154" s="7" t="s">
        <v>17</v>
      </c>
      <c r="D154" s="9" t="s">
        <v>109</v>
      </c>
      <c r="E154" s="9" t="s">
        <v>84</v>
      </c>
      <c r="F154" s="6">
        <v>45423</v>
      </c>
      <c r="G154" s="5" t="s">
        <v>25</v>
      </c>
      <c r="H154" s="5" t="s">
        <v>25</v>
      </c>
      <c r="I154" s="16">
        <v>45426</v>
      </c>
      <c r="J154" s="9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15</v>
      </c>
      <c r="C155" s="7" t="s">
        <v>17</v>
      </c>
      <c r="D155" s="9" t="s">
        <v>109</v>
      </c>
      <c r="E155" s="9" t="s">
        <v>84</v>
      </c>
      <c r="F155" s="6">
        <v>45424</v>
      </c>
      <c r="G155" s="5" t="s">
        <v>25</v>
      </c>
      <c r="H155" s="5" t="s">
        <v>25</v>
      </c>
      <c r="I155" s="16">
        <v>45427</v>
      </c>
      <c r="J155" s="9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15</v>
      </c>
      <c r="C156" s="7" t="s">
        <v>17</v>
      </c>
      <c r="D156" s="9" t="s">
        <v>109</v>
      </c>
      <c r="E156" s="9" t="s">
        <v>84</v>
      </c>
      <c r="F156" s="6">
        <v>45425</v>
      </c>
      <c r="G156" s="5" t="s">
        <v>25</v>
      </c>
      <c r="H156" s="5" t="s">
        <v>25</v>
      </c>
      <c r="I156" s="16">
        <v>45428</v>
      </c>
      <c r="J156" s="9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7</v>
      </c>
      <c r="C157" s="7" t="s">
        <v>18</v>
      </c>
      <c r="D157" s="9" t="s">
        <v>106</v>
      </c>
      <c r="E157" s="9" t="s">
        <v>79</v>
      </c>
      <c r="F157" s="6">
        <v>45426</v>
      </c>
      <c r="G157" s="5" t="s">
        <v>26</v>
      </c>
      <c r="H157" s="5" t="s">
        <v>24</v>
      </c>
      <c r="I157" s="16" t="s">
        <v>48</v>
      </c>
      <c r="J157" s="9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8</v>
      </c>
      <c r="C158" s="7" t="s">
        <v>18</v>
      </c>
      <c r="D158" s="9" t="s">
        <v>100</v>
      </c>
      <c r="E158" s="9" t="s">
        <v>71</v>
      </c>
      <c r="F158" s="6">
        <v>45427</v>
      </c>
      <c r="G158" s="5" t="s">
        <v>26</v>
      </c>
      <c r="H158" s="5" t="s">
        <v>24</v>
      </c>
      <c r="I158" s="16" t="s">
        <v>48</v>
      </c>
      <c r="J158" s="9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10</v>
      </c>
      <c r="C159" s="7" t="s">
        <v>18</v>
      </c>
      <c r="D159" s="9" t="s">
        <v>102</v>
      </c>
      <c r="E159" s="9" t="s">
        <v>74</v>
      </c>
      <c r="F159" s="6">
        <v>45428</v>
      </c>
      <c r="G159" s="5" t="s">
        <v>26</v>
      </c>
      <c r="H159" s="5" t="s">
        <v>24</v>
      </c>
      <c r="I159" s="16" t="s">
        <v>48</v>
      </c>
      <c r="J159" s="9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12</v>
      </c>
      <c r="C160" s="7" t="s">
        <v>18</v>
      </c>
      <c r="D160" s="9" t="s">
        <v>118</v>
      </c>
      <c r="E160" s="9" t="s">
        <v>66</v>
      </c>
      <c r="F160" s="6">
        <v>45429</v>
      </c>
      <c r="G160" s="5" t="s">
        <v>26</v>
      </c>
      <c r="H160" s="5" t="s">
        <v>24</v>
      </c>
      <c r="I160" s="16" t="s">
        <v>48</v>
      </c>
      <c r="J160" s="9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3</v>
      </c>
      <c r="C161" s="7" t="s">
        <v>17</v>
      </c>
      <c r="D161" s="9" t="s">
        <v>113</v>
      </c>
      <c r="E161" s="9" t="s">
        <v>88</v>
      </c>
      <c r="F161" s="6">
        <v>45430</v>
      </c>
      <c r="G161" s="5" t="s">
        <v>25</v>
      </c>
      <c r="H161" s="5" t="s">
        <v>25</v>
      </c>
      <c r="I161" s="16">
        <v>45432</v>
      </c>
      <c r="J161" s="9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3</v>
      </c>
      <c r="C162" s="7" t="s">
        <v>17</v>
      </c>
      <c r="D162" s="9" t="s">
        <v>113</v>
      </c>
      <c r="E162" s="9" t="s">
        <v>88</v>
      </c>
      <c r="F162" s="6">
        <v>45431</v>
      </c>
      <c r="G162" s="5" t="s">
        <v>25</v>
      </c>
      <c r="H162" s="5" t="s">
        <v>25</v>
      </c>
      <c r="I162" s="16">
        <v>45433</v>
      </c>
      <c r="J162" s="9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13</v>
      </c>
      <c r="C163" s="7" t="s">
        <v>18</v>
      </c>
      <c r="D163" s="9" t="s">
        <v>119</v>
      </c>
      <c r="E163" s="9" t="s">
        <v>76</v>
      </c>
      <c r="F163" s="6">
        <v>45432</v>
      </c>
      <c r="G163" s="5" t="s">
        <v>26</v>
      </c>
      <c r="H163" s="5" t="s">
        <v>24</v>
      </c>
      <c r="I163" s="16" t="s">
        <v>48</v>
      </c>
      <c r="J163" s="9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17</v>
      </c>
      <c r="C164" s="7" t="s">
        <v>18</v>
      </c>
      <c r="D164" s="9" t="s">
        <v>95</v>
      </c>
      <c r="E164" s="9" t="s">
        <v>65</v>
      </c>
      <c r="F164" s="6">
        <v>45433</v>
      </c>
      <c r="G164" s="5" t="s">
        <v>26</v>
      </c>
      <c r="H164" s="5" t="s">
        <v>24</v>
      </c>
      <c r="I164" s="16" t="s">
        <v>48</v>
      </c>
      <c r="J164" s="9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18</v>
      </c>
      <c r="C165" s="7" t="s">
        <v>18</v>
      </c>
      <c r="D165" s="9" t="s">
        <v>98</v>
      </c>
      <c r="E165" s="9" t="s">
        <v>70</v>
      </c>
      <c r="F165" s="6">
        <v>45434</v>
      </c>
      <c r="G165" s="5" t="s">
        <v>26</v>
      </c>
      <c r="H165" s="5" t="s">
        <v>24</v>
      </c>
      <c r="I165" s="16" t="s">
        <v>48</v>
      </c>
      <c r="J165" s="9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20</v>
      </c>
      <c r="C166" s="7" t="s">
        <v>18</v>
      </c>
      <c r="D166" s="9" t="s">
        <v>93</v>
      </c>
      <c r="E166" s="9" t="s">
        <v>73</v>
      </c>
      <c r="F166" s="6">
        <v>45435</v>
      </c>
      <c r="G166" s="5" t="s">
        <v>26</v>
      </c>
      <c r="H166" s="5" t="s">
        <v>24</v>
      </c>
      <c r="I166" s="16" t="s">
        <v>48</v>
      </c>
      <c r="J166" s="9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21</v>
      </c>
      <c r="C167" s="7" t="s">
        <v>18</v>
      </c>
      <c r="D167" s="9" t="s">
        <v>117</v>
      </c>
      <c r="E167" s="9" t="s">
        <v>64</v>
      </c>
      <c r="F167" s="6">
        <v>45436</v>
      </c>
      <c r="G167" s="5" t="s">
        <v>26</v>
      </c>
      <c r="H167" s="5" t="s">
        <v>24</v>
      </c>
      <c r="I167" s="16" t="s">
        <v>48</v>
      </c>
      <c r="J167" s="9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4</v>
      </c>
      <c r="C168" s="7" t="s">
        <v>17</v>
      </c>
      <c r="D168" s="9" t="s">
        <v>121</v>
      </c>
      <c r="E168" s="9" t="s">
        <v>82</v>
      </c>
      <c r="F168" s="6">
        <v>45437</v>
      </c>
      <c r="G168" s="5" t="s">
        <v>25</v>
      </c>
      <c r="H168" s="5" t="s">
        <v>25</v>
      </c>
      <c r="I168" s="16">
        <v>45439</v>
      </c>
      <c r="J168" s="9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4</v>
      </c>
      <c r="C169" s="7" t="s">
        <v>17</v>
      </c>
      <c r="D169" s="9" t="s">
        <v>121</v>
      </c>
      <c r="E169" s="9" t="s">
        <v>82</v>
      </c>
      <c r="F169" s="6">
        <v>45438</v>
      </c>
      <c r="G169" s="5" t="s">
        <v>25</v>
      </c>
      <c r="H169" s="5" t="s">
        <v>25</v>
      </c>
      <c r="I169" s="16">
        <v>45440</v>
      </c>
      <c r="J169" s="9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22</v>
      </c>
      <c r="C170" s="7" t="s">
        <v>18</v>
      </c>
      <c r="D170" s="9" t="s">
        <v>104</v>
      </c>
      <c r="E170" s="9" t="s">
        <v>77</v>
      </c>
      <c r="F170" s="6">
        <v>45439</v>
      </c>
      <c r="G170" s="5" t="s">
        <v>26</v>
      </c>
      <c r="H170" s="5" t="s">
        <v>24</v>
      </c>
      <c r="I170" s="16" t="s">
        <v>48</v>
      </c>
      <c r="J170" s="9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23</v>
      </c>
      <c r="C171" s="7" t="s">
        <v>18</v>
      </c>
      <c r="D171" s="9" t="s">
        <v>101</v>
      </c>
      <c r="E171" s="9" t="s">
        <v>72</v>
      </c>
      <c r="F171" s="6">
        <v>45440</v>
      </c>
      <c r="G171" s="5" t="s">
        <v>26</v>
      </c>
      <c r="H171" s="5" t="s">
        <v>24</v>
      </c>
      <c r="I171" s="16" t="s">
        <v>48</v>
      </c>
      <c r="J171" s="9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24</v>
      </c>
      <c r="C172" s="7" t="s">
        <v>18</v>
      </c>
      <c r="D172" s="9" t="s">
        <v>103</v>
      </c>
      <c r="E172" s="9" t="s">
        <v>75</v>
      </c>
      <c r="F172" s="6">
        <v>45441</v>
      </c>
      <c r="G172" s="5" t="s">
        <v>26</v>
      </c>
      <c r="H172" s="5" t="s">
        <v>24</v>
      </c>
      <c r="I172" s="16" t="s">
        <v>48</v>
      </c>
      <c r="J172" s="9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25</v>
      </c>
      <c r="C173" s="7" t="s">
        <v>18</v>
      </c>
      <c r="D173" s="9" t="s">
        <v>99</v>
      </c>
      <c r="E173" s="9" t="s">
        <v>69</v>
      </c>
      <c r="F173" s="6">
        <v>45442</v>
      </c>
      <c r="G173" s="5" t="s">
        <v>26</v>
      </c>
      <c r="H173" s="5" t="s">
        <v>24</v>
      </c>
      <c r="I173" s="16" t="s">
        <v>48</v>
      </c>
      <c r="J173" s="9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26</v>
      </c>
      <c r="C174" s="7" t="s">
        <v>18</v>
      </c>
      <c r="D174" s="9" t="s">
        <v>97</v>
      </c>
      <c r="E174" s="9" t="s">
        <v>68</v>
      </c>
      <c r="F174" s="6">
        <v>45443</v>
      </c>
      <c r="G174" s="5" t="s">
        <v>26</v>
      </c>
      <c r="H174" s="5" t="s">
        <v>24</v>
      </c>
      <c r="I174" s="16" t="s">
        <v>48</v>
      </c>
      <c r="J174" s="9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29</v>
      </c>
      <c r="C175" s="7" t="s">
        <v>17</v>
      </c>
      <c r="D175" s="9" t="s">
        <v>112</v>
      </c>
      <c r="E175" s="9" t="s">
        <v>87</v>
      </c>
      <c r="F175" s="6">
        <v>45444</v>
      </c>
      <c r="G175" s="5" t="s">
        <v>25</v>
      </c>
      <c r="H175" s="5" t="s">
        <v>25</v>
      </c>
      <c r="I175" s="16">
        <v>45447</v>
      </c>
      <c r="J175" s="9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29</v>
      </c>
      <c r="C176" s="7" t="s">
        <v>17</v>
      </c>
      <c r="D176" s="9" t="s">
        <v>112</v>
      </c>
      <c r="E176" s="9" t="s">
        <v>87</v>
      </c>
      <c r="F176" s="6">
        <v>45445</v>
      </c>
      <c r="G176" s="5" t="s">
        <v>25</v>
      </c>
      <c r="H176" s="5" t="s">
        <v>25</v>
      </c>
      <c r="I176" s="16">
        <v>45448</v>
      </c>
      <c r="J176" s="9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29</v>
      </c>
      <c r="C177" s="7" t="s">
        <v>17</v>
      </c>
      <c r="D177" s="9" t="s">
        <v>112</v>
      </c>
      <c r="E177" s="9" t="s">
        <v>87</v>
      </c>
      <c r="F177" s="6">
        <v>45446</v>
      </c>
      <c r="G177" s="5" t="s">
        <v>25</v>
      </c>
      <c r="H177" s="5" t="s">
        <v>25</v>
      </c>
      <c r="I177" s="16">
        <v>45449</v>
      </c>
      <c r="J177" s="9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27</v>
      </c>
      <c r="C178" s="7" t="s">
        <v>18</v>
      </c>
      <c r="D178" s="9" t="s">
        <v>107</v>
      </c>
      <c r="E178" s="9" t="s">
        <v>80</v>
      </c>
      <c r="F178" s="6">
        <v>45447</v>
      </c>
      <c r="G178" s="5" t="s">
        <v>26</v>
      </c>
      <c r="H178" s="5" t="s">
        <v>24</v>
      </c>
      <c r="I178" s="16" t="s">
        <v>48</v>
      </c>
      <c r="J178" s="9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23</v>
      </c>
      <c r="C179" s="7" t="s">
        <v>18</v>
      </c>
      <c r="D179" s="9" t="s">
        <v>101</v>
      </c>
      <c r="E179" s="9" t="s">
        <v>72</v>
      </c>
      <c r="F179" s="6">
        <v>45448</v>
      </c>
      <c r="G179" s="5" t="s">
        <v>26</v>
      </c>
      <c r="H179" s="5" t="s">
        <v>24</v>
      </c>
      <c r="I179" s="16" t="s">
        <v>48</v>
      </c>
      <c r="J179" s="9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24</v>
      </c>
      <c r="C180" s="7" t="s">
        <v>18</v>
      </c>
      <c r="D180" s="9" t="s">
        <v>103</v>
      </c>
      <c r="E180" s="9" t="s">
        <v>75</v>
      </c>
      <c r="F180" s="6">
        <v>45449</v>
      </c>
      <c r="G180" s="5" t="s">
        <v>26</v>
      </c>
      <c r="H180" s="5" t="s">
        <v>24</v>
      </c>
      <c r="I180" s="16" t="s">
        <v>48</v>
      </c>
      <c r="J180" s="9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25</v>
      </c>
      <c r="C181" s="7" t="s">
        <v>18</v>
      </c>
      <c r="D181" s="9" t="s">
        <v>99</v>
      </c>
      <c r="E181" s="9" t="s">
        <v>69</v>
      </c>
      <c r="F181" s="6">
        <v>45450</v>
      </c>
      <c r="G181" s="5" t="s">
        <v>26</v>
      </c>
      <c r="H181" s="5" t="s">
        <v>24</v>
      </c>
      <c r="I181" s="16" t="s">
        <v>48</v>
      </c>
      <c r="J181" s="9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11</v>
      </c>
      <c r="C182" s="7" t="s">
        <v>17</v>
      </c>
      <c r="D182" s="9" t="s">
        <v>110</v>
      </c>
      <c r="E182" s="9" t="s">
        <v>85</v>
      </c>
      <c r="F182" s="6">
        <v>45451</v>
      </c>
      <c r="G182" s="5" t="s">
        <v>25</v>
      </c>
      <c r="H182" s="5" t="s">
        <v>25</v>
      </c>
      <c r="I182" s="16">
        <v>45454</v>
      </c>
      <c r="J182" s="9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11</v>
      </c>
      <c r="C183" s="7" t="s">
        <v>17</v>
      </c>
      <c r="D183" s="9" t="s">
        <v>110</v>
      </c>
      <c r="E183" s="9" t="s">
        <v>85</v>
      </c>
      <c r="F183" s="6">
        <v>45452</v>
      </c>
      <c r="G183" s="5" t="s">
        <v>25</v>
      </c>
      <c r="H183" s="5" t="s">
        <v>25</v>
      </c>
      <c r="I183" s="16">
        <v>45455</v>
      </c>
      <c r="J183" s="9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11</v>
      </c>
      <c r="C184" s="7" t="s">
        <v>17</v>
      </c>
      <c r="D184" s="9" t="s">
        <v>110</v>
      </c>
      <c r="E184" s="9" t="s">
        <v>85</v>
      </c>
      <c r="F184" s="6">
        <v>45453</v>
      </c>
      <c r="G184" s="5" t="s">
        <v>25</v>
      </c>
      <c r="H184" s="5" t="s">
        <v>25</v>
      </c>
      <c r="I184" s="16">
        <v>45456</v>
      </c>
      <c r="J184" s="9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26</v>
      </c>
      <c r="C185" s="7" t="s">
        <v>18</v>
      </c>
      <c r="D185" s="9" t="s">
        <v>97</v>
      </c>
      <c r="E185" s="9" t="s">
        <v>68</v>
      </c>
      <c r="F185" s="6">
        <v>45454</v>
      </c>
      <c r="G185" s="5" t="s">
        <v>26</v>
      </c>
      <c r="H185" s="5" t="s">
        <v>24</v>
      </c>
      <c r="I185" s="16" t="s">
        <v>48</v>
      </c>
      <c r="J185" s="9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27</v>
      </c>
      <c r="C186" s="7" t="s">
        <v>18</v>
      </c>
      <c r="D186" s="9" t="s">
        <v>107</v>
      </c>
      <c r="E186" s="9" t="s">
        <v>80</v>
      </c>
      <c r="F186" s="6">
        <v>45455</v>
      </c>
      <c r="G186" s="5" t="s">
        <v>26</v>
      </c>
      <c r="H186" s="5" t="s">
        <v>24</v>
      </c>
      <c r="I186" s="16" t="s">
        <v>48</v>
      </c>
      <c r="J186" s="9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5</v>
      </c>
      <c r="C187" s="7" t="s">
        <v>18</v>
      </c>
      <c r="D187" s="9" t="s">
        <v>96</v>
      </c>
      <c r="E187" s="9" t="s">
        <v>67</v>
      </c>
      <c r="F187" s="6">
        <v>45456</v>
      </c>
      <c r="G187" s="5" t="s">
        <v>26</v>
      </c>
      <c r="H187" s="5" t="s">
        <v>24</v>
      </c>
      <c r="I187" s="16" t="s">
        <v>48</v>
      </c>
      <c r="J187" s="9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2</v>
      </c>
      <c r="C188" s="7" t="s">
        <v>18</v>
      </c>
      <c r="D188" s="9" t="s">
        <v>94</v>
      </c>
      <c r="E188" s="9" t="s">
        <v>63</v>
      </c>
      <c r="F188" s="6">
        <v>45457</v>
      </c>
      <c r="G188" s="5" t="s">
        <v>26</v>
      </c>
      <c r="H188" s="5" t="s">
        <v>24</v>
      </c>
      <c r="I188" s="16" t="s">
        <v>48</v>
      </c>
      <c r="J188" s="9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5</v>
      </c>
      <c r="C189" s="7" t="s">
        <v>17</v>
      </c>
      <c r="D189" s="9" t="s">
        <v>96</v>
      </c>
      <c r="E189" s="9" t="s">
        <v>67</v>
      </c>
      <c r="F189" s="6">
        <v>45458</v>
      </c>
      <c r="G189" s="5" t="s">
        <v>25</v>
      </c>
      <c r="H189" s="5" t="s">
        <v>25</v>
      </c>
      <c r="I189" s="16">
        <v>45460</v>
      </c>
      <c r="J189" s="9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5</v>
      </c>
      <c r="C190" s="7" t="s">
        <v>17</v>
      </c>
      <c r="D190" s="9" t="s">
        <v>96</v>
      </c>
      <c r="E190" s="9" t="s">
        <v>67</v>
      </c>
      <c r="F190" s="6">
        <v>45459</v>
      </c>
      <c r="G190" s="5" t="s">
        <v>25</v>
      </c>
      <c r="H190" s="5" t="s">
        <v>25</v>
      </c>
      <c r="I190" s="16">
        <v>45461</v>
      </c>
      <c r="J190" s="9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6</v>
      </c>
      <c r="C191" s="7" t="s">
        <v>18</v>
      </c>
      <c r="D191" s="9" t="s">
        <v>105</v>
      </c>
      <c r="E191" s="9" t="s">
        <v>78</v>
      </c>
      <c r="F191" s="6">
        <v>45460</v>
      </c>
      <c r="G191" s="5" t="s">
        <v>26</v>
      </c>
      <c r="H191" s="5" t="s">
        <v>24</v>
      </c>
      <c r="I191" s="16" t="s">
        <v>48</v>
      </c>
      <c r="J191" s="9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7</v>
      </c>
      <c r="C192" s="7" t="s">
        <v>18</v>
      </c>
      <c r="D192" s="9" t="s">
        <v>106</v>
      </c>
      <c r="E192" s="9" t="s">
        <v>79</v>
      </c>
      <c r="F192" s="6">
        <v>45461</v>
      </c>
      <c r="G192" s="5" t="s">
        <v>26</v>
      </c>
      <c r="H192" s="5" t="s">
        <v>24</v>
      </c>
      <c r="I192" s="16" t="s">
        <v>48</v>
      </c>
      <c r="J192" s="9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8</v>
      </c>
      <c r="C193" s="7" t="s">
        <v>18</v>
      </c>
      <c r="D193" s="9" t="s">
        <v>100</v>
      </c>
      <c r="E193" s="9" t="s">
        <v>71</v>
      </c>
      <c r="F193" s="6">
        <v>45462</v>
      </c>
      <c r="G193" s="5" t="s">
        <v>26</v>
      </c>
      <c r="H193" s="5" t="s">
        <v>24</v>
      </c>
      <c r="I193" s="16" t="s">
        <v>48</v>
      </c>
      <c r="J193" s="9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10</v>
      </c>
      <c r="C194" s="7" t="s">
        <v>18</v>
      </c>
      <c r="D194" s="9" t="s">
        <v>102</v>
      </c>
      <c r="E194" s="9" t="s">
        <v>74</v>
      </c>
      <c r="F194" s="6">
        <v>45463</v>
      </c>
      <c r="G194" s="5" t="s">
        <v>26</v>
      </c>
      <c r="H194" s="5" t="s">
        <v>24</v>
      </c>
      <c r="I194" s="16" t="s">
        <v>48</v>
      </c>
      <c r="J194" s="9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12</v>
      </c>
      <c r="C195" s="7" t="s">
        <v>18</v>
      </c>
      <c r="D195" s="9" t="s">
        <v>118</v>
      </c>
      <c r="E195" s="9" t="s">
        <v>66</v>
      </c>
      <c r="F195" s="6">
        <v>45464</v>
      </c>
      <c r="G195" s="5" t="s">
        <v>26</v>
      </c>
      <c r="H195" s="5" t="s">
        <v>24</v>
      </c>
      <c r="I195" s="16" t="s">
        <v>48</v>
      </c>
      <c r="J195" s="9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9</v>
      </c>
      <c r="C196" s="7" t="s">
        <v>17</v>
      </c>
      <c r="D196" s="9" t="s">
        <v>108</v>
      </c>
      <c r="E196" s="9" t="s">
        <v>83</v>
      </c>
      <c r="F196" s="6">
        <v>45465</v>
      </c>
      <c r="G196" s="5" t="s">
        <v>25</v>
      </c>
      <c r="H196" s="5" t="s">
        <v>25</v>
      </c>
      <c r="I196" s="16">
        <v>45467</v>
      </c>
      <c r="J196" s="9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9</v>
      </c>
      <c r="C197" s="7" t="s">
        <v>17</v>
      </c>
      <c r="D197" s="9" t="s">
        <v>108</v>
      </c>
      <c r="E197" s="9" t="s">
        <v>83</v>
      </c>
      <c r="F197" s="6">
        <v>45466</v>
      </c>
      <c r="G197" s="5" t="s">
        <v>25</v>
      </c>
      <c r="H197" s="5" t="s">
        <v>25</v>
      </c>
      <c r="I197" s="16">
        <v>45468</v>
      </c>
      <c r="J197" s="9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13</v>
      </c>
      <c r="C198" s="7" t="s">
        <v>18</v>
      </c>
      <c r="D198" s="9" t="s">
        <v>119</v>
      </c>
      <c r="E198" s="9" t="s">
        <v>76</v>
      </c>
      <c r="F198" s="6">
        <v>45467</v>
      </c>
      <c r="G198" s="5" t="s">
        <v>26</v>
      </c>
      <c r="H198" s="5" t="s">
        <v>24</v>
      </c>
      <c r="I198" s="16" t="s">
        <v>48</v>
      </c>
      <c r="J198" s="9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17</v>
      </c>
      <c r="C199" s="7" t="s">
        <v>18</v>
      </c>
      <c r="D199" s="9" t="s">
        <v>95</v>
      </c>
      <c r="E199" s="9" t="s">
        <v>65</v>
      </c>
      <c r="F199" s="6">
        <v>45468</v>
      </c>
      <c r="G199" s="5" t="s">
        <v>26</v>
      </c>
      <c r="H199" s="5" t="s">
        <v>24</v>
      </c>
      <c r="I199" s="16" t="s">
        <v>48</v>
      </c>
      <c r="J199" s="9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18</v>
      </c>
      <c r="C200" s="7" t="s">
        <v>18</v>
      </c>
      <c r="D200" s="9" t="s">
        <v>98</v>
      </c>
      <c r="E200" s="9" t="s">
        <v>70</v>
      </c>
      <c r="F200" s="6">
        <v>45469</v>
      </c>
      <c r="G200" s="5" t="s">
        <v>26</v>
      </c>
      <c r="H200" s="5" t="s">
        <v>24</v>
      </c>
      <c r="I200" s="16" t="s">
        <v>48</v>
      </c>
      <c r="J200" s="9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20</v>
      </c>
      <c r="C201" s="7" t="s">
        <v>18</v>
      </c>
      <c r="D201" s="9" t="s">
        <v>93</v>
      </c>
      <c r="E201" s="9" t="s">
        <v>73</v>
      </c>
      <c r="F201" s="6">
        <v>45470</v>
      </c>
      <c r="G201" s="5" t="s">
        <v>26</v>
      </c>
      <c r="H201" s="5" t="s">
        <v>24</v>
      </c>
      <c r="I201" s="16" t="s">
        <v>48</v>
      </c>
      <c r="J201" s="9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21</v>
      </c>
      <c r="C202" s="7" t="s">
        <v>18</v>
      </c>
      <c r="D202" s="9" t="s">
        <v>117</v>
      </c>
      <c r="E202" s="9" t="s">
        <v>64</v>
      </c>
      <c r="F202" s="6">
        <v>45471</v>
      </c>
      <c r="G202" s="5" t="s">
        <v>26</v>
      </c>
      <c r="H202" s="5" t="s">
        <v>24</v>
      </c>
      <c r="I202" s="16" t="s">
        <v>48</v>
      </c>
      <c r="J202" s="9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1</v>
      </c>
      <c r="C203" s="7" t="s">
        <v>17</v>
      </c>
      <c r="D203" s="9" t="s">
        <v>116</v>
      </c>
      <c r="E203" s="9" t="s">
        <v>91</v>
      </c>
      <c r="F203" s="6">
        <v>45472</v>
      </c>
      <c r="G203" s="5" t="s">
        <v>25</v>
      </c>
      <c r="H203" s="5" t="s">
        <v>25</v>
      </c>
      <c r="I203" s="16">
        <v>45475</v>
      </c>
      <c r="J203" s="9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1</v>
      </c>
      <c r="C204" s="7" t="s">
        <v>17</v>
      </c>
      <c r="D204" s="9" t="s">
        <v>116</v>
      </c>
      <c r="E204" s="9" t="s">
        <v>91</v>
      </c>
      <c r="F204" s="6">
        <v>45473</v>
      </c>
      <c r="G204" s="5" t="s">
        <v>25</v>
      </c>
      <c r="H204" s="5" t="s">
        <v>25</v>
      </c>
      <c r="I204" s="16">
        <v>45476</v>
      </c>
      <c r="J204" s="9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1</v>
      </c>
      <c r="C205" s="7" t="s">
        <v>17</v>
      </c>
      <c r="D205" s="9" t="s">
        <v>116</v>
      </c>
      <c r="E205" s="9" t="s">
        <v>91</v>
      </c>
      <c r="F205" s="6">
        <v>45474</v>
      </c>
      <c r="G205" s="5" t="s">
        <v>25</v>
      </c>
      <c r="H205" s="5" t="s">
        <v>25</v>
      </c>
      <c r="I205" s="16">
        <v>45477</v>
      </c>
      <c r="J205" s="9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22</v>
      </c>
      <c r="C206" s="7" t="s">
        <v>18</v>
      </c>
      <c r="D206" s="9" t="s">
        <v>104</v>
      </c>
      <c r="E206" s="9" t="s">
        <v>77</v>
      </c>
      <c r="F206" s="6">
        <v>45475</v>
      </c>
      <c r="G206" s="5" t="s">
        <v>26</v>
      </c>
      <c r="H206" s="5" t="s">
        <v>24</v>
      </c>
      <c r="I206" s="16" t="s">
        <v>48</v>
      </c>
      <c r="J206" s="9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23</v>
      </c>
      <c r="C207" s="7" t="s">
        <v>18</v>
      </c>
      <c r="D207" s="9" t="s">
        <v>101</v>
      </c>
      <c r="E207" s="9" t="s">
        <v>72</v>
      </c>
      <c r="F207" s="6">
        <v>45476</v>
      </c>
      <c r="G207" s="5" t="s">
        <v>26</v>
      </c>
      <c r="H207" s="5" t="s">
        <v>24</v>
      </c>
      <c r="I207" s="16" t="s">
        <v>48</v>
      </c>
      <c r="J207" s="9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24</v>
      </c>
      <c r="C208" s="7" t="s">
        <v>18</v>
      </c>
      <c r="D208" s="9" t="s">
        <v>103</v>
      </c>
      <c r="E208" s="9" t="s">
        <v>75</v>
      </c>
      <c r="F208" s="6">
        <v>45477</v>
      </c>
      <c r="G208" s="5" t="s">
        <v>26</v>
      </c>
      <c r="H208" s="5" t="s">
        <v>24</v>
      </c>
      <c r="I208" s="16" t="s">
        <v>48</v>
      </c>
      <c r="J208" s="9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25</v>
      </c>
      <c r="C209" s="7" t="s">
        <v>18</v>
      </c>
      <c r="D209" s="9" t="s">
        <v>99</v>
      </c>
      <c r="E209" s="9" t="s">
        <v>69</v>
      </c>
      <c r="F209" s="6">
        <v>45478</v>
      </c>
      <c r="G209" s="5" t="s">
        <v>26</v>
      </c>
      <c r="H209" s="5" t="s">
        <v>24</v>
      </c>
      <c r="I209" s="16" t="s">
        <v>48</v>
      </c>
      <c r="J209" s="9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11</v>
      </c>
      <c r="C210" s="7" t="s">
        <v>17</v>
      </c>
      <c r="D210" s="9" t="s">
        <v>110</v>
      </c>
      <c r="E210" s="9" t="s">
        <v>85</v>
      </c>
      <c r="F210" s="6">
        <v>45479</v>
      </c>
      <c r="G210" s="5" t="s">
        <v>25</v>
      </c>
      <c r="H210" s="5" t="s">
        <v>25</v>
      </c>
      <c r="I210" s="16">
        <v>45481</v>
      </c>
      <c r="J210" s="9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11</v>
      </c>
      <c r="C211" s="7" t="s">
        <v>17</v>
      </c>
      <c r="D211" s="9" t="s">
        <v>110</v>
      </c>
      <c r="E211" s="9" t="s">
        <v>85</v>
      </c>
      <c r="F211" s="6">
        <v>45480</v>
      </c>
      <c r="G211" s="5" t="s">
        <v>25</v>
      </c>
      <c r="H211" s="5" t="s">
        <v>25</v>
      </c>
      <c r="I211" s="16">
        <v>45482</v>
      </c>
      <c r="J211" s="9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26</v>
      </c>
      <c r="C212" s="7" t="s">
        <v>18</v>
      </c>
      <c r="D212" s="9" t="s">
        <v>97</v>
      </c>
      <c r="E212" s="9" t="s">
        <v>68</v>
      </c>
      <c r="F212" s="6">
        <v>45481</v>
      </c>
      <c r="G212" s="5" t="s">
        <v>26</v>
      </c>
      <c r="H212" s="5" t="s">
        <v>24</v>
      </c>
      <c r="I212" s="16" t="s">
        <v>48</v>
      </c>
      <c r="J212" s="9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27</v>
      </c>
      <c r="C213" s="7" t="s">
        <v>18</v>
      </c>
      <c r="D213" s="9" t="s">
        <v>107</v>
      </c>
      <c r="E213" s="9" t="s">
        <v>80</v>
      </c>
      <c r="F213" s="6">
        <v>45482</v>
      </c>
      <c r="G213" s="5" t="s">
        <v>26</v>
      </c>
      <c r="H213" s="5" t="s">
        <v>24</v>
      </c>
      <c r="I213" s="16" t="s">
        <v>48</v>
      </c>
      <c r="J213" s="9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2</v>
      </c>
      <c r="C214" s="7" t="s">
        <v>18</v>
      </c>
      <c r="D214" s="9" t="s">
        <v>94</v>
      </c>
      <c r="E214" s="9" t="s">
        <v>63</v>
      </c>
      <c r="F214" s="6">
        <v>45483</v>
      </c>
      <c r="G214" s="5" t="s">
        <v>26</v>
      </c>
      <c r="H214" s="5" t="s">
        <v>24</v>
      </c>
      <c r="I214" s="16" t="s">
        <v>48</v>
      </c>
      <c r="J214" s="9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5</v>
      </c>
      <c r="C215" s="7" t="s">
        <v>18</v>
      </c>
      <c r="D215" s="9" t="s">
        <v>96</v>
      </c>
      <c r="E215" s="9" t="s">
        <v>67</v>
      </c>
      <c r="F215" s="6">
        <v>45484</v>
      </c>
      <c r="G215" s="5" t="s">
        <v>26</v>
      </c>
      <c r="H215" s="5" t="s">
        <v>24</v>
      </c>
      <c r="I215" s="16" t="s">
        <v>48</v>
      </c>
      <c r="J215" s="9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6</v>
      </c>
      <c r="C216" s="7" t="s">
        <v>18</v>
      </c>
      <c r="D216" s="9" t="s">
        <v>105</v>
      </c>
      <c r="E216" s="9" t="s">
        <v>78</v>
      </c>
      <c r="F216" s="6">
        <v>45485</v>
      </c>
      <c r="G216" s="5" t="s">
        <v>26</v>
      </c>
      <c r="H216" s="5" t="s">
        <v>24</v>
      </c>
      <c r="I216" s="16" t="s">
        <v>48</v>
      </c>
      <c r="J216" s="9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14</v>
      </c>
      <c r="C217" s="7" t="s">
        <v>17</v>
      </c>
      <c r="D217" s="9" t="s">
        <v>120</v>
      </c>
      <c r="E217" s="9" t="s">
        <v>81</v>
      </c>
      <c r="F217" s="6">
        <v>45486</v>
      </c>
      <c r="G217" s="5" t="s">
        <v>25</v>
      </c>
      <c r="H217" s="5" t="s">
        <v>25</v>
      </c>
      <c r="I217" s="16">
        <v>45488</v>
      </c>
      <c r="J217" s="9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14</v>
      </c>
      <c r="C218" s="7" t="s">
        <v>17</v>
      </c>
      <c r="D218" s="9" t="s">
        <v>120</v>
      </c>
      <c r="E218" s="9" t="s">
        <v>81</v>
      </c>
      <c r="F218" s="6">
        <v>45487</v>
      </c>
      <c r="G218" s="5" t="s">
        <v>25</v>
      </c>
      <c r="H218" s="5" t="s">
        <v>25</v>
      </c>
      <c r="I218" s="16">
        <v>45489</v>
      </c>
      <c r="J218" s="9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7</v>
      </c>
      <c r="C219" s="7" t="s">
        <v>18</v>
      </c>
      <c r="D219" s="9" t="s">
        <v>106</v>
      </c>
      <c r="E219" s="9" t="s">
        <v>79</v>
      </c>
      <c r="F219" s="6">
        <v>45488</v>
      </c>
      <c r="G219" s="5" t="s">
        <v>26</v>
      </c>
      <c r="H219" s="5" t="s">
        <v>24</v>
      </c>
      <c r="I219" s="16" t="s">
        <v>48</v>
      </c>
      <c r="J219" s="9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8</v>
      </c>
      <c r="C220" s="7" t="s">
        <v>18</v>
      </c>
      <c r="D220" s="9" t="s">
        <v>100</v>
      </c>
      <c r="E220" s="9" t="s">
        <v>71</v>
      </c>
      <c r="F220" s="6">
        <v>45489</v>
      </c>
      <c r="G220" s="5" t="s">
        <v>26</v>
      </c>
      <c r="H220" s="5" t="s">
        <v>24</v>
      </c>
      <c r="I220" s="16" t="s">
        <v>48</v>
      </c>
      <c r="J220" s="9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10</v>
      </c>
      <c r="C221" s="7" t="s">
        <v>18</v>
      </c>
      <c r="D221" s="9" t="s">
        <v>102</v>
      </c>
      <c r="E221" s="9" t="s">
        <v>74</v>
      </c>
      <c r="F221" s="6">
        <v>45490</v>
      </c>
      <c r="G221" s="5" t="s">
        <v>26</v>
      </c>
      <c r="H221" s="5" t="s">
        <v>24</v>
      </c>
      <c r="I221" s="16" t="s">
        <v>48</v>
      </c>
      <c r="J221" s="9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12</v>
      </c>
      <c r="C222" s="7" t="s">
        <v>18</v>
      </c>
      <c r="D222" s="9" t="s">
        <v>118</v>
      </c>
      <c r="E222" s="9" t="s">
        <v>66</v>
      </c>
      <c r="F222" s="6">
        <v>45491</v>
      </c>
      <c r="G222" s="5" t="s">
        <v>26</v>
      </c>
      <c r="H222" s="5" t="s">
        <v>24</v>
      </c>
      <c r="I222" s="16" t="s">
        <v>48</v>
      </c>
      <c r="J222" s="9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13</v>
      </c>
      <c r="C223" s="7" t="s">
        <v>18</v>
      </c>
      <c r="D223" s="9" t="s">
        <v>119</v>
      </c>
      <c r="E223" s="9" t="s">
        <v>76</v>
      </c>
      <c r="F223" s="6">
        <v>45492</v>
      </c>
      <c r="G223" s="5" t="s">
        <v>26</v>
      </c>
      <c r="H223" s="5" t="s">
        <v>24</v>
      </c>
      <c r="I223" s="16" t="s">
        <v>48</v>
      </c>
      <c r="J223" s="9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15</v>
      </c>
      <c r="C224" s="7" t="s">
        <v>17</v>
      </c>
      <c r="D224" s="9" t="s">
        <v>109</v>
      </c>
      <c r="E224" s="9" t="s">
        <v>84</v>
      </c>
      <c r="F224" s="6">
        <v>45493</v>
      </c>
      <c r="G224" s="5" t="s">
        <v>25</v>
      </c>
      <c r="H224" s="5" t="s">
        <v>25</v>
      </c>
      <c r="I224" s="16">
        <v>45495</v>
      </c>
      <c r="J224" s="9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15</v>
      </c>
      <c r="C225" s="7" t="s">
        <v>17</v>
      </c>
      <c r="D225" s="9" t="s">
        <v>109</v>
      </c>
      <c r="E225" s="9" t="s">
        <v>84</v>
      </c>
      <c r="F225" s="6">
        <v>45494</v>
      </c>
      <c r="G225" s="5" t="s">
        <v>25</v>
      </c>
      <c r="H225" s="5" t="s">
        <v>25</v>
      </c>
      <c r="I225" s="16">
        <v>45496</v>
      </c>
      <c r="J225" s="9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17</v>
      </c>
      <c r="C226" s="7" t="s">
        <v>18</v>
      </c>
      <c r="D226" s="9" t="s">
        <v>95</v>
      </c>
      <c r="E226" s="9" t="s">
        <v>65</v>
      </c>
      <c r="F226" s="6">
        <v>45495</v>
      </c>
      <c r="G226" s="5" t="s">
        <v>26</v>
      </c>
      <c r="H226" s="5" t="s">
        <v>24</v>
      </c>
      <c r="I226" s="16" t="s">
        <v>48</v>
      </c>
      <c r="J226" s="9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18</v>
      </c>
      <c r="C227" s="7" t="s">
        <v>18</v>
      </c>
      <c r="D227" s="9" t="s">
        <v>98</v>
      </c>
      <c r="E227" s="9" t="s">
        <v>70</v>
      </c>
      <c r="F227" s="6">
        <v>45496</v>
      </c>
      <c r="G227" s="5" t="s">
        <v>26</v>
      </c>
      <c r="H227" s="5" t="s">
        <v>24</v>
      </c>
      <c r="I227" s="16" t="s">
        <v>48</v>
      </c>
      <c r="J227" s="9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20</v>
      </c>
      <c r="C228" s="7" t="s">
        <v>18</v>
      </c>
      <c r="D228" s="9" t="s">
        <v>93</v>
      </c>
      <c r="E228" s="9" t="s">
        <v>73</v>
      </c>
      <c r="F228" s="6">
        <v>45497</v>
      </c>
      <c r="G228" s="5" t="s">
        <v>26</v>
      </c>
      <c r="H228" s="5" t="s">
        <v>24</v>
      </c>
      <c r="I228" s="16" t="s">
        <v>48</v>
      </c>
      <c r="J228" s="9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21</v>
      </c>
      <c r="C229" s="7" t="s">
        <v>18</v>
      </c>
      <c r="D229" s="9" t="s">
        <v>117</v>
      </c>
      <c r="E229" s="9" t="s">
        <v>64</v>
      </c>
      <c r="F229" s="6">
        <v>45498</v>
      </c>
      <c r="G229" s="5" t="s">
        <v>26</v>
      </c>
      <c r="H229" s="5" t="s">
        <v>24</v>
      </c>
      <c r="I229" s="16" t="s">
        <v>48</v>
      </c>
      <c r="J229" s="9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22</v>
      </c>
      <c r="C230" s="7" t="s">
        <v>18</v>
      </c>
      <c r="D230" s="9" t="s">
        <v>104</v>
      </c>
      <c r="E230" s="9" t="s">
        <v>77</v>
      </c>
      <c r="F230" s="6">
        <v>45499</v>
      </c>
      <c r="G230" s="5" t="s">
        <v>26</v>
      </c>
      <c r="H230" s="5" t="s">
        <v>24</v>
      </c>
      <c r="I230" s="16" t="s">
        <v>48</v>
      </c>
      <c r="J230" s="9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16</v>
      </c>
      <c r="C231" s="7" t="s">
        <v>17</v>
      </c>
      <c r="D231" s="9" t="s">
        <v>115</v>
      </c>
      <c r="E231" s="9" t="s">
        <v>90</v>
      </c>
      <c r="F231" s="6">
        <v>45500</v>
      </c>
      <c r="G231" s="5" t="s">
        <v>25</v>
      </c>
      <c r="H231" s="5" t="s">
        <v>25</v>
      </c>
      <c r="I231" s="16">
        <v>45502</v>
      </c>
      <c r="J231" s="9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16</v>
      </c>
      <c r="C232" s="7" t="s">
        <v>17</v>
      </c>
      <c r="D232" s="9" t="s">
        <v>115</v>
      </c>
      <c r="E232" s="9" t="s">
        <v>90</v>
      </c>
      <c r="F232" s="6">
        <v>45501</v>
      </c>
      <c r="G232" s="5" t="s">
        <v>25</v>
      </c>
      <c r="H232" s="5" t="s">
        <v>25</v>
      </c>
      <c r="I232" s="16">
        <v>45503</v>
      </c>
      <c r="J232" s="9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23</v>
      </c>
      <c r="C233" s="7" t="s">
        <v>18</v>
      </c>
      <c r="D233" s="9" t="s">
        <v>101</v>
      </c>
      <c r="E233" s="9" t="s">
        <v>72</v>
      </c>
      <c r="F233" s="6">
        <v>45502</v>
      </c>
      <c r="G233" s="5" t="s">
        <v>26</v>
      </c>
      <c r="H233" s="5" t="s">
        <v>24</v>
      </c>
      <c r="I233" s="16" t="s">
        <v>48</v>
      </c>
      <c r="J233" s="9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24</v>
      </c>
      <c r="C234" s="7" t="s">
        <v>18</v>
      </c>
      <c r="D234" s="9" t="s">
        <v>103</v>
      </c>
      <c r="E234" s="9" t="s">
        <v>75</v>
      </c>
      <c r="F234" s="6">
        <v>45503</v>
      </c>
      <c r="G234" s="5" t="s">
        <v>26</v>
      </c>
      <c r="H234" s="5" t="s">
        <v>24</v>
      </c>
      <c r="I234" s="16" t="s">
        <v>48</v>
      </c>
      <c r="J234" s="9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25</v>
      </c>
      <c r="C235" s="7" t="s">
        <v>18</v>
      </c>
      <c r="D235" s="9" t="s">
        <v>99</v>
      </c>
      <c r="E235" s="9" t="s">
        <v>69</v>
      </c>
      <c r="F235" s="6">
        <v>45504</v>
      </c>
      <c r="G235" s="5" t="s">
        <v>26</v>
      </c>
      <c r="H235" s="5" t="s">
        <v>24</v>
      </c>
      <c r="I235" s="16" t="s">
        <v>48</v>
      </c>
      <c r="J235" s="9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26</v>
      </c>
      <c r="C236" s="7" t="s">
        <v>18</v>
      </c>
      <c r="D236" s="9" t="s">
        <v>97</v>
      </c>
      <c r="E236" s="9" t="s">
        <v>68</v>
      </c>
      <c r="F236" s="6">
        <v>45505</v>
      </c>
      <c r="G236" s="5" t="s">
        <v>26</v>
      </c>
      <c r="H236" s="5" t="s">
        <v>24</v>
      </c>
      <c r="I236" s="16" t="s">
        <v>48</v>
      </c>
      <c r="J236" s="9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27</v>
      </c>
      <c r="C237" s="7" t="s">
        <v>18</v>
      </c>
      <c r="D237" s="9" t="s">
        <v>107</v>
      </c>
      <c r="E237" s="9" t="s">
        <v>80</v>
      </c>
      <c r="F237" s="6">
        <v>45506</v>
      </c>
      <c r="G237" s="5" t="s">
        <v>26</v>
      </c>
      <c r="H237" s="5" t="s">
        <v>24</v>
      </c>
      <c r="I237" s="16" t="s">
        <v>48</v>
      </c>
      <c r="J237" s="9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19</v>
      </c>
      <c r="C238" s="7" t="s">
        <v>17</v>
      </c>
      <c r="D238" s="9" t="s">
        <v>111</v>
      </c>
      <c r="E238" s="9" t="s">
        <v>86</v>
      </c>
      <c r="F238" s="6">
        <v>45507</v>
      </c>
      <c r="G238" s="5" t="s">
        <v>25</v>
      </c>
      <c r="H238" s="5" t="s">
        <v>25</v>
      </c>
      <c r="I238" s="16">
        <v>45509</v>
      </c>
      <c r="J238" s="9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19</v>
      </c>
      <c r="C239" s="7" t="s">
        <v>17</v>
      </c>
      <c r="D239" s="9" t="s">
        <v>111</v>
      </c>
      <c r="E239" s="9" t="s">
        <v>86</v>
      </c>
      <c r="F239" s="6">
        <v>45508</v>
      </c>
      <c r="G239" s="5" t="s">
        <v>25</v>
      </c>
      <c r="H239" s="5" t="s">
        <v>25</v>
      </c>
      <c r="I239" s="16">
        <v>45510</v>
      </c>
      <c r="J239" s="9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2</v>
      </c>
      <c r="C240" s="7" t="s">
        <v>18</v>
      </c>
      <c r="D240" s="9" t="s">
        <v>94</v>
      </c>
      <c r="E240" s="9" t="s">
        <v>63</v>
      </c>
      <c r="F240" s="6">
        <v>45509</v>
      </c>
      <c r="G240" s="5" t="s">
        <v>26</v>
      </c>
      <c r="H240" s="5" t="s">
        <v>24</v>
      </c>
      <c r="I240" s="16" t="s">
        <v>48</v>
      </c>
      <c r="J240" s="9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5</v>
      </c>
      <c r="C241" s="7" t="s">
        <v>18</v>
      </c>
      <c r="D241" s="9" t="s">
        <v>96</v>
      </c>
      <c r="E241" s="9" t="s">
        <v>67</v>
      </c>
      <c r="F241" s="6">
        <v>45510</v>
      </c>
      <c r="G241" s="5" t="s">
        <v>26</v>
      </c>
      <c r="H241" s="5" t="s">
        <v>24</v>
      </c>
      <c r="I241" s="16" t="s">
        <v>48</v>
      </c>
      <c r="J241" s="9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14</v>
      </c>
      <c r="C242" s="7" t="s">
        <v>17</v>
      </c>
      <c r="D242" s="9" t="s">
        <v>120</v>
      </c>
      <c r="E242" s="9" t="s">
        <v>81</v>
      </c>
      <c r="F242" s="6">
        <v>45511</v>
      </c>
      <c r="G242" s="5" t="s">
        <v>25</v>
      </c>
      <c r="H242" s="5" t="s">
        <v>25</v>
      </c>
      <c r="I242" s="16">
        <v>45512</v>
      </c>
      <c r="J242" s="9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6</v>
      </c>
      <c r="C243" s="7" t="s">
        <v>18</v>
      </c>
      <c r="D243" s="9" t="s">
        <v>105</v>
      </c>
      <c r="E243" s="9" t="s">
        <v>78</v>
      </c>
      <c r="F243" s="6">
        <v>45512</v>
      </c>
      <c r="G243" s="5" t="s">
        <v>26</v>
      </c>
      <c r="H243" s="5" t="s">
        <v>24</v>
      </c>
      <c r="I243" s="16" t="s">
        <v>48</v>
      </c>
      <c r="J243" s="9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7</v>
      </c>
      <c r="C244" s="7" t="s">
        <v>18</v>
      </c>
      <c r="D244" s="9" t="s">
        <v>106</v>
      </c>
      <c r="E244" s="9" t="s">
        <v>79</v>
      </c>
      <c r="F244" s="6">
        <v>45513</v>
      </c>
      <c r="G244" s="5" t="s">
        <v>26</v>
      </c>
      <c r="H244" s="5" t="s">
        <v>24</v>
      </c>
      <c r="I244" s="16" t="s">
        <v>48</v>
      </c>
      <c r="J244" s="9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26</v>
      </c>
      <c r="C245" s="7" t="s">
        <v>17</v>
      </c>
      <c r="D245" s="9" t="s">
        <v>97</v>
      </c>
      <c r="E245" s="9" t="s">
        <v>68</v>
      </c>
      <c r="F245" s="6">
        <v>45514</v>
      </c>
      <c r="G245" s="5" t="s">
        <v>25</v>
      </c>
      <c r="H245" s="5" t="s">
        <v>25</v>
      </c>
      <c r="I245" s="16">
        <v>45516</v>
      </c>
      <c r="J245" s="9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26</v>
      </c>
      <c r="C246" s="7" t="s">
        <v>17</v>
      </c>
      <c r="D246" s="9" t="s">
        <v>97</v>
      </c>
      <c r="E246" s="9" t="s">
        <v>68</v>
      </c>
      <c r="F246" s="6">
        <v>45515</v>
      </c>
      <c r="G246" s="5" t="s">
        <v>25</v>
      </c>
      <c r="H246" s="5" t="s">
        <v>25</v>
      </c>
      <c r="I246" s="16">
        <v>45517</v>
      </c>
      <c r="J246" s="9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8</v>
      </c>
      <c r="C247" s="7" t="s">
        <v>18</v>
      </c>
      <c r="D247" s="9" t="s">
        <v>100</v>
      </c>
      <c r="E247" s="9" t="s">
        <v>71</v>
      </c>
      <c r="F247" s="6">
        <v>45516</v>
      </c>
      <c r="G247" s="5" t="s">
        <v>26</v>
      </c>
      <c r="H247" s="5" t="s">
        <v>24</v>
      </c>
      <c r="I247" s="16" t="s">
        <v>48</v>
      </c>
      <c r="J247" s="9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10</v>
      </c>
      <c r="C248" s="7" t="s">
        <v>18</v>
      </c>
      <c r="D248" s="9" t="s">
        <v>102</v>
      </c>
      <c r="E248" s="9" t="s">
        <v>74</v>
      </c>
      <c r="F248" s="6">
        <v>45517</v>
      </c>
      <c r="G248" s="5" t="s">
        <v>26</v>
      </c>
      <c r="H248" s="5" t="s">
        <v>24</v>
      </c>
      <c r="I248" s="16" t="s">
        <v>48</v>
      </c>
      <c r="J248" s="9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12</v>
      </c>
      <c r="C249" s="7" t="s">
        <v>18</v>
      </c>
      <c r="D249" s="9" t="s">
        <v>118</v>
      </c>
      <c r="E249" s="9" t="s">
        <v>66</v>
      </c>
      <c r="F249" s="6">
        <v>45518</v>
      </c>
      <c r="G249" s="5" t="s">
        <v>26</v>
      </c>
      <c r="H249" s="5" t="s">
        <v>24</v>
      </c>
      <c r="I249" s="16" t="s">
        <v>48</v>
      </c>
      <c r="J249" s="9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13</v>
      </c>
      <c r="C250" s="7" t="s">
        <v>18</v>
      </c>
      <c r="D250" s="9" t="s">
        <v>119</v>
      </c>
      <c r="E250" s="9" t="s">
        <v>76</v>
      </c>
      <c r="F250" s="6">
        <v>45519</v>
      </c>
      <c r="G250" s="5" t="s">
        <v>26</v>
      </c>
      <c r="H250" s="5" t="s">
        <v>24</v>
      </c>
      <c r="I250" s="16" t="s">
        <v>48</v>
      </c>
      <c r="J250" s="9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17</v>
      </c>
      <c r="C251" s="7" t="s">
        <v>18</v>
      </c>
      <c r="D251" s="9" t="s">
        <v>95</v>
      </c>
      <c r="E251" s="9" t="s">
        <v>65</v>
      </c>
      <c r="F251" s="6">
        <v>45520</v>
      </c>
      <c r="G251" s="5" t="s">
        <v>26</v>
      </c>
      <c r="H251" s="5" t="s">
        <v>24</v>
      </c>
      <c r="I251" s="16" t="s">
        <v>48</v>
      </c>
      <c r="J251" s="9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19</v>
      </c>
      <c r="C252" s="7" t="s">
        <v>17</v>
      </c>
      <c r="D252" s="9" t="s">
        <v>111</v>
      </c>
      <c r="E252" s="9" t="s">
        <v>86</v>
      </c>
      <c r="F252" s="6">
        <v>45521</v>
      </c>
      <c r="G252" s="5" t="s">
        <v>25</v>
      </c>
      <c r="H252" s="5" t="s">
        <v>25</v>
      </c>
      <c r="I252" s="16">
        <v>45524</v>
      </c>
      <c r="J252" s="9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19</v>
      </c>
      <c r="C253" s="7" t="s">
        <v>17</v>
      </c>
      <c r="D253" s="9" t="s">
        <v>111</v>
      </c>
      <c r="E253" s="9" t="s">
        <v>86</v>
      </c>
      <c r="F253" s="6">
        <v>45522</v>
      </c>
      <c r="G253" s="5" t="s">
        <v>25</v>
      </c>
      <c r="H253" s="5" t="s">
        <v>25</v>
      </c>
      <c r="I253" s="16">
        <v>45525</v>
      </c>
      <c r="J253" s="9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19</v>
      </c>
      <c r="C254" s="7" t="s">
        <v>17</v>
      </c>
      <c r="D254" s="9" t="s">
        <v>111</v>
      </c>
      <c r="E254" s="9" t="s">
        <v>86</v>
      </c>
      <c r="F254" s="6">
        <v>45523</v>
      </c>
      <c r="G254" s="5" t="s">
        <v>25</v>
      </c>
      <c r="H254" s="5" t="s">
        <v>25</v>
      </c>
      <c r="I254" s="16">
        <v>45526</v>
      </c>
      <c r="J254" s="9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18</v>
      </c>
      <c r="C255" s="7" t="s">
        <v>18</v>
      </c>
      <c r="D255" s="9" t="s">
        <v>98</v>
      </c>
      <c r="E255" s="9" t="s">
        <v>70</v>
      </c>
      <c r="F255" s="6">
        <v>45524</v>
      </c>
      <c r="G255" s="5" t="s">
        <v>26</v>
      </c>
      <c r="H255" s="5" t="s">
        <v>24</v>
      </c>
      <c r="I255" s="16" t="s">
        <v>48</v>
      </c>
      <c r="J255" s="9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20</v>
      </c>
      <c r="C256" s="7" t="s">
        <v>18</v>
      </c>
      <c r="D256" s="9" t="s">
        <v>93</v>
      </c>
      <c r="E256" s="9" t="s">
        <v>73</v>
      </c>
      <c r="F256" s="6">
        <v>45525</v>
      </c>
      <c r="G256" s="5" t="s">
        <v>26</v>
      </c>
      <c r="H256" s="5" t="s">
        <v>24</v>
      </c>
      <c r="I256" s="16" t="s">
        <v>48</v>
      </c>
      <c r="J256" s="9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21</v>
      </c>
      <c r="C257" s="7" t="s">
        <v>18</v>
      </c>
      <c r="D257" s="9" t="s">
        <v>117</v>
      </c>
      <c r="E257" s="9" t="s">
        <v>64</v>
      </c>
      <c r="F257" s="6">
        <v>45526</v>
      </c>
      <c r="G257" s="5" t="s">
        <v>26</v>
      </c>
      <c r="H257" s="5" t="s">
        <v>24</v>
      </c>
      <c r="I257" s="16" t="s">
        <v>48</v>
      </c>
      <c r="J257" s="9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22</v>
      </c>
      <c r="C258" s="7" t="s">
        <v>18</v>
      </c>
      <c r="D258" s="9" t="s">
        <v>104</v>
      </c>
      <c r="E258" s="9" t="s">
        <v>77</v>
      </c>
      <c r="F258" s="6">
        <v>45527</v>
      </c>
      <c r="G258" s="5" t="s">
        <v>26</v>
      </c>
      <c r="H258" s="5" t="s">
        <v>24</v>
      </c>
      <c r="I258" s="16" t="s">
        <v>48</v>
      </c>
      <c r="J258" s="9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28</v>
      </c>
      <c r="C259" s="7" t="s">
        <v>17</v>
      </c>
      <c r="D259" s="9" t="s">
        <v>114</v>
      </c>
      <c r="E259" s="9" t="s">
        <v>89</v>
      </c>
      <c r="F259" s="6">
        <v>45528</v>
      </c>
      <c r="G259" s="5" t="s">
        <v>25</v>
      </c>
      <c r="H259" s="5" t="s">
        <v>25</v>
      </c>
      <c r="I259" s="16">
        <v>45530</v>
      </c>
      <c r="J259" s="9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28</v>
      </c>
      <c r="C260" s="7" t="s">
        <v>17</v>
      </c>
      <c r="D260" s="9" t="s">
        <v>114</v>
      </c>
      <c r="E260" s="9" t="s">
        <v>89</v>
      </c>
      <c r="F260" s="6">
        <v>45529</v>
      </c>
      <c r="G260" s="5" t="s">
        <v>25</v>
      </c>
      <c r="H260" s="5" t="s">
        <v>25</v>
      </c>
      <c r="I260" s="16">
        <v>45531</v>
      </c>
      <c r="J260" s="9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23</v>
      </c>
      <c r="C261" s="7" t="s">
        <v>18</v>
      </c>
      <c r="D261" s="9" t="s">
        <v>101</v>
      </c>
      <c r="E261" s="9" t="s">
        <v>72</v>
      </c>
      <c r="F261" s="6">
        <v>45530</v>
      </c>
      <c r="G261" s="5" t="s">
        <v>26</v>
      </c>
      <c r="H261" s="5" t="s">
        <v>24</v>
      </c>
      <c r="I261" s="16" t="s">
        <v>48</v>
      </c>
      <c r="J261" s="9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24</v>
      </c>
      <c r="C262" s="7" t="s">
        <v>18</v>
      </c>
      <c r="D262" s="9" t="s">
        <v>103</v>
      </c>
      <c r="E262" s="9" t="s">
        <v>75</v>
      </c>
      <c r="F262" s="6">
        <v>45531</v>
      </c>
      <c r="G262" s="5" t="s">
        <v>26</v>
      </c>
      <c r="H262" s="5" t="s">
        <v>24</v>
      </c>
      <c r="I262" s="16" t="s">
        <v>48</v>
      </c>
      <c r="J262" s="9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25</v>
      </c>
      <c r="C263" s="7" t="s">
        <v>18</v>
      </c>
      <c r="D263" s="9" t="s">
        <v>99</v>
      </c>
      <c r="E263" s="9" t="s">
        <v>69</v>
      </c>
      <c r="F263" s="6">
        <v>45532</v>
      </c>
      <c r="G263" s="5" t="s">
        <v>26</v>
      </c>
      <c r="H263" s="5" t="s">
        <v>24</v>
      </c>
      <c r="I263" s="16" t="s">
        <v>48</v>
      </c>
      <c r="J263" s="9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26</v>
      </c>
      <c r="C264" s="7" t="s">
        <v>18</v>
      </c>
      <c r="D264" s="9" t="s">
        <v>97</v>
      </c>
      <c r="E264" s="9" t="s">
        <v>68</v>
      </c>
      <c r="F264" s="6">
        <v>45533</v>
      </c>
      <c r="G264" s="5" t="s">
        <v>26</v>
      </c>
      <c r="H264" s="5" t="s">
        <v>24</v>
      </c>
      <c r="I264" s="16" t="s">
        <v>48</v>
      </c>
      <c r="J264" s="9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27</v>
      </c>
      <c r="C265" s="7" t="s">
        <v>18</v>
      </c>
      <c r="D265" s="9" t="s">
        <v>107</v>
      </c>
      <c r="E265" s="9" t="s">
        <v>80</v>
      </c>
      <c r="F265" s="6">
        <v>45534</v>
      </c>
      <c r="G265" s="5" t="s">
        <v>26</v>
      </c>
      <c r="H265" s="5" t="s">
        <v>24</v>
      </c>
      <c r="I265" s="16" t="s">
        <v>48</v>
      </c>
      <c r="J265" s="9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29</v>
      </c>
      <c r="C266" s="7" t="s">
        <v>17</v>
      </c>
      <c r="D266" s="9" t="s">
        <v>112</v>
      </c>
      <c r="E266" s="9" t="s">
        <v>87</v>
      </c>
      <c r="F266" s="6">
        <v>45535</v>
      </c>
      <c r="G266" s="5" t="s">
        <v>25</v>
      </c>
      <c r="H266" s="5" t="s">
        <v>25</v>
      </c>
      <c r="I266" s="16">
        <v>45537</v>
      </c>
      <c r="J266" s="9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29</v>
      </c>
      <c r="C267" s="7" t="s">
        <v>17</v>
      </c>
      <c r="D267" s="9" t="s">
        <v>112</v>
      </c>
      <c r="E267" s="9" t="s">
        <v>87</v>
      </c>
      <c r="F267" s="6">
        <v>45536</v>
      </c>
      <c r="G267" s="5" t="s">
        <v>25</v>
      </c>
      <c r="H267" s="5" t="s">
        <v>25</v>
      </c>
      <c r="I267" s="16">
        <v>45538</v>
      </c>
      <c r="J267" s="9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2</v>
      </c>
      <c r="C268" s="7" t="s">
        <v>18</v>
      </c>
      <c r="D268" s="9" t="s">
        <v>94</v>
      </c>
      <c r="E268" s="9" t="s">
        <v>63</v>
      </c>
      <c r="F268" s="6">
        <v>45537</v>
      </c>
      <c r="G268" s="5" t="s">
        <v>26</v>
      </c>
      <c r="H268" s="5" t="s">
        <v>24</v>
      </c>
      <c r="I268" s="16" t="s">
        <v>48</v>
      </c>
      <c r="J268" s="9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5</v>
      </c>
      <c r="C269" s="7" t="s">
        <v>18</v>
      </c>
      <c r="D269" s="9" t="s">
        <v>96</v>
      </c>
      <c r="E269" s="9" t="s">
        <v>67</v>
      </c>
      <c r="F269" s="6">
        <v>45538</v>
      </c>
      <c r="G269" s="5" t="s">
        <v>26</v>
      </c>
      <c r="H269" s="5" t="s">
        <v>24</v>
      </c>
      <c r="I269" s="16" t="s">
        <v>48</v>
      </c>
      <c r="J269" s="9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6</v>
      </c>
      <c r="C270" s="7" t="s">
        <v>18</v>
      </c>
      <c r="D270" s="9" t="s">
        <v>105</v>
      </c>
      <c r="E270" s="9" t="s">
        <v>78</v>
      </c>
      <c r="F270" s="6">
        <v>45539</v>
      </c>
      <c r="G270" s="5" t="s">
        <v>26</v>
      </c>
      <c r="H270" s="5" t="s">
        <v>24</v>
      </c>
      <c r="I270" s="16" t="s">
        <v>48</v>
      </c>
      <c r="J270" s="9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7</v>
      </c>
      <c r="C271" s="7" t="s">
        <v>18</v>
      </c>
      <c r="D271" s="9" t="s">
        <v>106</v>
      </c>
      <c r="E271" s="9" t="s">
        <v>79</v>
      </c>
      <c r="F271" s="6">
        <v>45540</v>
      </c>
      <c r="G271" s="5" t="s">
        <v>26</v>
      </c>
      <c r="H271" s="5" t="s">
        <v>24</v>
      </c>
      <c r="I271" s="16" t="s">
        <v>48</v>
      </c>
      <c r="J271" s="9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8</v>
      </c>
      <c r="C272" s="7" t="s">
        <v>18</v>
      </c>
      <c r="D272" s="9" t="s">
        <v>100</v>
      </c>
      <c r="E272" s="9" t="s">
        <v>71</v>
      </c>
      <c r="F272" s="6">
        <v>45541</v>
      </c>
      <c r="G272" s="5" t="s">
        <v>26</v>
      </c>
      <c r="H272" s="5" t="s">
        <v>24</v>
      </c>
      <c r="I272" s="16" t="s">
        <v>48</v>
      </c>
      <c r="J272" s="9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1</v>
      </c>
      <c r="C273" s="7" t="s">
        <v>17</v>
      </c>
      <c r="D273" s="9" t="s">
        <v>116</v>
      </c>
      <c r="E273" s="9" t="s">
        <v>91</v>
      </c>
      <c r="F273" s="6">
        <v>45542</v>
      </c>
      <c r="G273" s="5" t="s">
        <v>25</v>
      </c>
      <c r="H273" s="5" t="s">
        <v>25</v>
      </c>
      <c r="I273" s="16">
        <v>45544</v>
      </c>
      <c r="J273" s="9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1</v>
      </c>
      <c r="C274" s="7" t="s">
        <v>17</v>
      </c>
      <c r="D274" s="9" t="s">
        <v>116</v>
      </c>
      <c r="E274" s="9" t="s">
        <v>91</v>
      </c>
      <c r="F274" s="6">
        <v>45543</v>
      </c>
      <c r="G274" s="5" t="s">
        <v>25</v>
      </c>
      <c r="H274" s="5" t="s">
        <v>25</v>
      </c>
      <c r="I274" s="16">
        <v>45545</v>
      </c>
      <c r="J274" s="9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10</v>
      </c>
      <c r="C275" s="7" t="s">
        <v>18</v>
      </c>
      <c r="D275" s="9" t="s">
        <v>102</v>
      </c>
      <c r="E275" s="9" t="s">
        <v>74</v>
      </c>
      <c r="F275" s="6">
        <v>45544</v>
      </c>
      <c r="G275" s="5" t="s">
        <v>26</v>
      </c>
      <c r="H275" s="5" t="s">
        <v>24</v>
      </c>
      <c r="I275" s="16" t="s">
        <v>48</v>
      </c>
      <c r="J275" s="9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12</v>
      </c>
      <c r="C276" s="7" t="s">
        <v>18</v>
      </c>
      <c r="D276" s="9" t="s">
        <v>118</v>
      </c>
      <c r="E276" s="9" t="s">
        <v>66</v>
      </c>
      <c r="F276" s="6">
        <v>45545</v>
      </c>
      <c r="G276" s="5" t="s">
        <v>26</v>
      </c>
      <c r="H276" s="5" t="s">
        <v>24</v>
      </c>
      <c r="I276" s="16" t="s">
        <v>48</v>
      </c>
      <c r="J276" s="9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13</v>
      </c>
      <c r="C277" s="7" t="s">
        <v>18</v>
      </c>
      <c r="D277" s="9" t="s">
        <v>119</v>
      </c>
      <c r="E277" s="9" t="s">
        <v>76</v>
      </c>
      <c r="F277" s="6">
        <v>45546</v>
      </c>
      <c r="G277" s="5" t="s">
        <v>26</v>
      </c>
      <c r="H277" s="5" t="s">
        <v>24</v>
      </c>
      <c r="I277" s="16" t="s">
        <v>48</v>
      </c>
      <c r="J277" s="9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17</v>
      </c>
      <c r="C278" s="7" t="s">
        <v>18</v>
      </c>
      <c r="D278" s="9" t="s">
        <v>95</v>
      </c>
      <c r="E278" s="9" t="s">
        <v>65</v>
      </c>
      <c r="F278" s="6">
        <v>45547</v>
      </c>
      <c r="G278" s="5" t="s">
        <v>26</v>
      </c>
      <c r="H278" s="5" t="s">
        <v>24</v>
      </c>
      <c r="I278" s="16" t="s">
        <v>48</v>
      </c>
      <c r="J278" s="9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18</v>
      </c>
      <c r="C279" s="7" t="s">
        <v>18</v>
      </c>
      <c r="D279" s="9" t="s">
        <v>98</v>
      </c>
      <c r="E279" s="9" t="s">
        <v>70</v>
      </c>
      <c r="F279" s="6">
        <v>45548</v>
      </c>
      <c r="G279" s="5" t="s">
        <v>26</v>
      </c>
      <c r="H279" s="5" t="s">
        <v>24</v>
      </c>
      <c r="I279" s="16" t="s">
        <v>48</v>
      </c>
      <c r="J279" s="9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3</v>
      </c>
      <c r="C280" s="7" t="s">
        <v>17</v>
      </c>
      <c r="D280" s="9" t="s">
        <v>113</v>
      </c>
      <c r="E280" s="9" t="s">
        <v>88</v>
      </c>
      <c r="F280" s="6">
        <v>45549</v>
      </c>
      <c r="G280" s="5" t="s">
        <v>25</v>
      </c>
      <c r="H280" s="5" t="s">
        <v>25</v>
      </c>
      <c r="I280" s="16">
        <v>45551</v>
      </c>
      <c r="J280" s="9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3</v>
      </c>
      <c r="C281" s="7" t="s">
        <v>17</v>
      </c>
      <c r="D281" s="9" t="s">
        <v>113</v>
      </c>
      <c r="E281" s="9" t="s">
        <v>88</v>
      </c>
      <c r="F281" s="6">
        <v>45550</v>
      </c>
      <c r="G281" s="5" t="s">
        <v>25</v>
      </c>
      <c r="H281" s="5" t="s">
        <v>25</v>
      </c>
      <c r="I281" s="16">
        <v>45552</v>
      </c>
      <c r="J281" s="9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20</v>
      </c>
      <c r="C282" s="7" t="s">
        <v>18</v>
      </c>
      <c r="D282" s="9" t="s">
        <v>93</v>
      </c>
      <c r="E282" s="9" t="s">
        <v>73</v>
      </c>
      <c r="F282" s="6">
        <v>45551</v>
      </c>
      <c r="G282" s="5" t="s">
        <v>26</v>
      </c>
      <c r="H282" s="5" t="s">
        <v>24</v>
      </c>
      <c r="I282" s="16" t="s">
        <v>48</v>
      </c>
      <c r="J282" s="9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21</v>
      </c>
      <c r="C283" s="7" t="s">
        <v>18</v>
      </c>
      <c r="D283" s="9" t="s">
        <v>117</v>
      </c>
      <c r="E283" s="9" t="s">
        <v>64</v>
      </c>
      <c r="F283" s="6">
        <v>45552</v>
      </c>
      <c r="G283" s="5" t="s">
        <v>26</v>
      </c>
      <c r="H283" s="5" t="s">
        <v>24</v>
      </c>
      <c r="I283" s="16" t="s">
        <v>48</v>
      </c>
      <c r="J283" s="9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22</v>
      </c>
      <c r="C284" s="7" t="s">
        <v>18</v>
      </c>
      <c r="D284" s="9" t="s">
        <v>104</v>
      </c>
      <c r="E284" s="9" t="s">
        <v>77</v>
      </c>
      <c r="F284" s="6">
        <v>45553</v>
      </c>
      <c r="G284" s="5" t="s">
        <v>26</v>
      </c>
      <c r="H284" s="5" t="s">
        <v>24</v>
      </c>
      <c r="I284" s="16" t="s">
        <v>48</v>
      </c>
      <c r="J284" s="9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23</v>
      </c>
      <c r="C285" s="7" t="s">
        <v>18</v>
      </c>
      <c r="D285" s="9" t="s">
        <v>101</v>
      </c>
      <c r="E285" s="9" t="s">
        <v>72</v>
      </c>
      <c r="F285" s="6">
        <v>45554</v>
      </c>
      <c r="G285" s="5" t="s">
        <v>26</v>
      </c>
      <c r="H285" s="5" t="s">
        <v>24</v>
      </c>
      <c r="I285" s="16" t="s">
        <v>48</v>
      </c>
      <c r="J285" s="9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24</v>
      </c>
      <c r="C286" s="7" t="s">
        <v>18</v>
      </c>
      <c r="D286" s="9" t="s">
        <v>103</v>
      </c>
      <c r="E286" s="9" t="s">
        <v>75</v>
      </c>
      <c r="F286" s="6">
        <v>45555</v>
      </c>
      <c r="G286" s="5" t="s">
        <v>26</v>
      </c>
      <c r="H286" s="5" t="s">
        <v>24</v>
      </c>
      <c r="I286" s="16" t="s">
        <v>48</v>
      </c>
      <c r="J286" s="9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4</v>
      </c>
      <c r="C287" s="7" t="s">
        <v>17</v>
      </c>
      <c r="D287" s="9" t="s">
        <v>121</v>
      </c>
      <c r="E287" s="9" t="s">
        <v>82</v>
      </c>
      <c r="F287" s="6">
        <v>45556</v>
      </c>
      <c r="G287" s="5" t="s">
        <v>25</v>
      </c>
      <c r="H287" s="5" t="s">
        <v>25</v>
      </c>
      <c r="I287" s="16">
        <v>45558</v>
      </c>
      <c r="J287" s="9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4</v>
      </c>
      <c r="C288" s="7" t="s">
        <v>17</v>
      </c>
      <c r="D288" s="9" t="s">
        <v>121</v>
      </c>
      <c r="E288" s="9" t="s">
        <v>82</v>
      </c>
      <c r="F288" s="6">
        <v>45557</v>
      </c>
      <c r="G288" s="5" t="s">
        <v>25</v>
      </c>
      <c r="H288" s="5" t="s">
        <v>25</v>
      </c>
      <c r="I288" s="16">
        <v>45559</v>
      </c>
      <c r="J288" s="9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25</v>
      </c>
      <c r="C289" s="7" t="s">
        <v>18</v>
      </c>
      <c r="D289" s="9" t="s">
        <v>99</v>
      </c>
      <c r="E289" s="9" t="s">
        <v>69</v>
      </c>
      <c r="F289" s="6">
        <v>45558</v>
      </c>
      <c r="G289" s="5" t="s">
        <v>26</v>
      </c>
      <c r="H289" s="5" t="s">
        <v>24</v>
      </c>
      <c r="I289" s="16" t="s">
        <v>48</v>
      </c>
      <c r="J289" s="9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26</v>
      </c>
      <c r="C290" s="7" t="s">
        <v>18</v>
      </c>
      <c r="D290" s="9" t="s">
        <v>97</v>
      </c>
      <c r="E290" s="9" t="s">
        <v>68</v>
      </c>
      <c r="F290" s="6">
        <v>45559</v>
      </c>
      <c r="G290" s="5" t="s">
        <v>26</v>
      </c>
      <c r="H290" s="5" t="s">
        <v>24</v>
      </c>
      <c r="I290" s="16" t="s">
        <v>48</v>
      </c>
      <c r="J290" s="9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27</v>
      </c>
      <c r="C291" s="7" t="s">
        <v>18</v>
      </c>
      <c r="D291" s="9" t="s">
        <v>107</v>
      </c>
      <c r="E291" s="9" t="s">
        <v>80</v>
      </c>
      <c r="F291" s="6">
        <v>45560</v>
      </c>
      <c r="G291" s="5" t="s">
        <v>26</v>
      </c>
      <c r="H291" s="5" t="s">
        <v>24</v>
      </c>
      <c r="I291" s="16" t="s">
        <v>48</v>
      </c>
      <c r="J291" s="9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2</v>
      </c>
      <c r="C292" s="7" t="s">
        <v>18</v>
      </c>
      <c r="D292" s="9" t="s">
        <v>94</v>
      </c>
      <c r="E292" s="9" t="s">
        <v>63</v>
      </c>
      <c r="F292" s="6">
        <v>45561</v>
      </c>
      <c r="G292" s="5" t="s">
        <v>26</v>
      </c>
      <c r="H292" s="5" t="s">
        <v>24</v>
      </c>
      <c r="I292" s="16" t="s">
        <v>48</v>
      </c>
      <c r="J292" s="9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5</v>
      </c>
      <c r="C293" s="7" t="s">
        <v>18</v>
      </c>
      <c r="D293" s="9" t="s">
        <v>96</v>
      </c>
      <c r="E293" s="9" t="s">
        <v>67</v>
      </c>
      <c r="F293" s="6">
        <v>45562</v>
      </c>
      <c r="G293" s="5" t="s">
        <v>26</v>
      </c>
      <c r="H293" s="5" t="s">
        <v>24</v>
      </c>
      <c r="I293" s="16" t="s">
        <v>48</v>
      </c>
      <c r="J293" s="9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9</v>
      </c>
      <c r="C294" s="7" t="s">
        <v>17</v>
      </c>
      <c r="D294" s="9" t="s">
        <v>108</v>
      </c>
      <c r="E294" s="9" t="s">
        <v>83</v>
      </c>
      <c r="F294" s="6">
        <v>45563</v>
      </c>
      <c r="G294" s="5" t="s">
        <v>25</v>
      </c>
      <c r="H294" s="5" t="s">
        <v>25</v>
      </c>
      <c r="I294" s="16">
        <v>45565</v>
      </c>
      <c r="J294" s="9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9</v>
      </c>
      <c r="C295" s="7" t="s">
        <v>17</v>
      </c>
      <c r="D295" s="9" t="s">
        <v>108</v>
      </c>
      <c r="E295" s="9" t="s">
        <v>83</v>
      </c>
      <c r="F295" s="6">
        <v>45564</v>
      </c>
      <c r="G295" s="5" t="s">
        <v>25</v>
      </c>
      <c r="H295" s="5" t="s">
        <v>25</v>
      </c>
      <c r="I295" s="16">
        <v>45566</v>
      </c>
      <c r="J295" s="9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6</v>
      </c>
      <c r="C296" s="7" t="s">
        <v>18</v>
      </c>
      <c r="D296" s="9" t="s">
        <v>105</v>
      </c>
      <c r="E296" s="9" t="s">
        <v>78</v>
      </c>
      <c r="F296" s="6">
        <v>45565</v>
      </c>
      <c r="G296" s="5" t="s">
        <v>26</v>
      </c>
      <c r="H296" s="5" t="s">
        <v>24</v>
      </c>
      <c r="I296" s="16" t="s">
        <v>48</v>
      </c>
      <c r="J296" s="9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7</v>
      </c>
      <c r="C297" s="7" t="s">
        <v>18</v>
      </c>
      <c r="D297" s="9" t="s">
        <v>106</v>
      </c>
      <c r="E297" s="9" t="s">
        <v>79</v>
      </c>
      <c r="F297" s="6">
        <v>45566</v>
      </c>
      <c r="G297" s="5" t="s">
        <v>26</v>
      </c>
      <c r="H297" s="5" t="s">
        <v>24</v>
      </c>
      <c r="I297" s="16" t="s">
        <v>48</v>
      </c>
      <c r="J297" s="9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8</v>
      </c>
      <c r="C298" s="7" t="s">
        <v>18</v>
      </c>
      <c r="D298" s="9" t="s">
        <v>100</v>
      </c>
      <c r="E298" s="9" t="s">
        <v>71</v>
      </c>
      <c r="F298" s="6">
        <v>45567</v>
      </c>
      <c r="G298" s="5" t="s">
        <v>26</v>
      </c>
      <c r="H298" s="5" t="s">
        <v>24</v>
      </c>
      <c r="I298" s="16" t="s">
        <v>48</v>
      </c>
      <c r="J298" s="9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10</v>
      </c>
      <c r="C299" s="7" t="s">
        <v>18</v>
      </c>
      <c r="D299" s="9" t="s">
        <v>102</v>
      </c>
      <c r="E299" s="9" t="s">
        <v>74</v>
      </c>
      <c r="F299" s="6">
        <v>45568</v>
      </c>
      <c r="G299" s="5" t="s">
        <v>26</v>
      </c>
      <c r="H299" s="5" t="s">
        <v>24</v>
      </c>
      <c r="I299" s="16" t="s">
        <v>48</v>
      </c>
      <c r="J299" s="9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12</v>
      </c>
      <c r="C300" s="7" t="s">
        <v>18</v>
      </c>
      <c r="D300" s="9" t="s">
        <v>118</v>
      </c>
      <c r="E300" s="9" t="s">
        <v>66</v>
      </c>
      <c r="F300" s="6">
        <v>45569</v>
      </c>
      <c r="G300" s="5" t="s">
        <v>26</v>
      </c>
      <c r="H300" s="5" t="s">
        <v>24</v>
      </c>
      <c r="I300" s="16" t="s">
        <v>48</v>
      </c>
      <c r="J300" s="9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5</v>
      </c>
      <c r="C301" s="7" t="s">
        <v>17</v>
      </c>
      <c r="D301" s="9" t="s">
        <v>96</v>
      </c>
      <c r="E301" s="9" t="s">
        <v>67</v>
      </c>
      <c r="F301" s="6">
        <v>45570</v>
      </c>
      <c r="G301" s="5" t="s">
        <v>25</v>
      </c>
      <c r="H301" s="5" t="s">
        <v>25</v>
      </c>
      <c r="I301" s="16">
        <v>45572</v>
      </c>
      <c r="J301" s="9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5</v>
      </c>
      <c r="C302" s="7" t="s">
        <v>17</v>
      </c>
      <c r="D302" s="9" t="s">
        <v>96</v>
      </c>
      <c r="E302" s="9" t="s">
        <v>67</v>
      </c>
      <c r="F302" s="6">
        <v>45571</v>
      </c>
      <c r="G302" s="5" t="s">
        <v>25</v>
      </c>
      <c r="H302" s="5" t="s">
        <v>25</v>
      </c>
      <c r="I302" s="16">
        <v>45573</v>
      </c>
      <c r="J302" s="9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13</v>
      </c>
      <c r="C303" s="7" t="s">
        <v>18</v>
      </c>
      <c r="D303" s="9" t="s">
        <v>119</v>
      </c>
      <c r="E303" s="9" t="s">
        <v>76</v>
      </c>
      <c r="F303" s="6">
        <v>45572</v>
      </c>
      <c r="G303" s="5" t="s">
        <v>26</v>
      </c>
      <c r="H303" s="5" t="s">
        <v>24</v>
      </c>
      <c r="I303" s="16" t="s">
        <v>48</v>
      </c>
      <c r="J303" s="9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17</v>
      </c>
      <c r="C304" s="7" t="s">
        <v>18</v>
      </c>
      <c r="D304" s="9" t="s">
        <v>95</v>
      </c>
      <c r="E304" s="9" t="s">
        <v>65</v>
      </c>
      <c r="F304" s="6">
        <v>45573</v>
      </c>
      <c r="G304" s="5" t="s">
        <v>26</v>
      </c>
      <c r="H304" s="5" t="s">
        <v>24</v>
      </c>
      <c r="I304" s="16" t="s">
        <v>48</v>
      </c>
      <c r="J304" s="9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18</v>
      </c>
      <c r="C305" s="7" t="s">
        <v>18</v>
      </c>
      <c r="D305" s="9" t="s">
        <v>98</v>
      </c>
      <c r="E305" s="9" t="s">
        <v>70</v>
      </c>
      <c r="F305" s="6">
        <v>45574</v>
      </c>
      <c r="G305" s="5" t="s">
        <v>26</v>
      </c>
      <c r="H305" s="5" t="s">
        <v>24</v>
      </c>
      <c r="I305" s="16" t="s">
        <v>48</v>
      </c>
      <c r="J305" s="9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20</v>
      </c>
      <c r="C306" s="7" t="s">
        <v>18</v>
      </c>
      <c r="D306" s="9" t="s">
        <v>93</v>
      </c>
      <c r="E306" s="9" t="s">
        <v>73</v>
      </c>
      <c r="F306" s="6">
        <v>45575</v>
      </c>
      <c r="G306" s="5" t="s">
        <v>26</v>
      </c>
      <c r="H306" s="5" t="s">
        <v>24</v>
      </c>
      <c r="I306" s="16" t="s">
        <v>48</v>
      </c>
      <c r="J306" s="9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21</v>
      </c>
      <c r="C307" s="7" t="s">
        <v>18</v>
      </c>
      <c r="D307" s="9" t="s">
        <v>117</v>
      </c>
      <c r="E307" s="9" t="s">
        <v>64</v>
      </c>
      <c r="F307" s="6">
        <v>45576</v>
      </c>
      <c r="G307" s="5" t="s">
        <v>26</v>
      </c>
      <c r="H307" s="5" t="s">
        <v>24</v>
      </c>
      <c r="I307" s="16" t="s">
        <v>48</v>
      </c>
      <c r="J307" s="9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9</v>
      </c>
      <c r="C308" s="7" t="s">
        <v>17</v>
      </c>
      <c r="D308" s="9" t="s">
        <v>108</v>
      </c>
      <c r="E308" s="9" t="s">
        <v>83</v>
      </c>
      <c r="F308" s="6">
        <v>45577</v>
      </c>
      <c r="G308" s="5" t="s">
        <v>25</v>
      </c>
      <c r="H308" s="5" t="s">
        <v>25</v>
      </c>
      <c r="I308" s="16">
        <v>45580</v>
      </c>
      <c r="J308" s="9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9</v>
      </c>
      <c r="C309" s="7" t="s">
        <v>17</v>
      </c>
      <c r="D309" s="9" t="s">
        <v>108</v>
      </c>
      <c r="E309" s="9" t="s">
        <v>83</v>
      </c>
      <c r="F309" s="6">
        <v>45578</v>
      </c>
      <c r="G309" s="5" t="s">
        <v>25</v>
      </c>
      <c r="H309" s="5" t="s">
        <v>25</v>
      </c>
      <c r="I309" s="16">
        <v>45581</v>
      </c>
      <c r="J309" s="9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9</v>
      </c>
      <c r="C310" s="7" t="s">
        <v>17</v>
      </c>
      <c r="D310" s="9" t="s">
        <v>108</v>
      </c>
      <c r="E310" s="9" t="s">
        <v>83</v>
      </c>
      <c r="F310" s="6">
        <v>45579</v>
      </c>
      <c r="G310" s="5" t="s">
        <v>25</v>
      </c>
      <c r="H310" s="5" t="s">
        <v>25</v>
      </c>
      <c r="I310" s="16">
        <v>45582</v>
      </c>
      <c r="J310" s="9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22</v>
      </c>
      <c r="C311" s="7" t="s">
        <v>18</v>
      </c>
      <c r="D311" s="9" t="s">
        <v>104</v>
      </c>
      <c r="E311" s="9" t="s">
        <v>77</v>
      </c>
      <c r="F311" s="6">
        <v>45580</v>
      </c>
      <c r="G311" s="5" t="s">
        <v>26</v>
      </c>
      <c r="H311" s="5" t="s">
        <v>24</v>
      </c>
      <c r="I311" s="16" t="s">
        <v>48</v>
      </c>
      <c r="J311" s="9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23</v>
      </c>
      <c r="C312" s="7" t="s">
        <v>18</v>
      </c>
      <c r="D312" s="9" t="s">
        <v>101</v>
      </c>
      <c r="E312" s="9" t="s">
        <v>72</v>
      </c>
      <c r="F312" s="6">
        <v>45581</v>
      </c>
      <c r="G312" s="5" t="s">
        <v>26</v>
      </c>
      <c r="H312" s="5" t="s">
        <v>24</v>
      </c>
      <c r="I312" s="16" t="s">
        <v>48</v>
      </c>
      <c r="J312" s="9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24</v>
      </c>
      <c r="C313" s="7" t="s">
        <v>18</v>
      </c>
      <c r="D313" s="9" t="s">
        <v>103</v>
      </c>
      <c r="E313" s="9" t="s">
        <v>75</v>
      </c>
      <c r="F313" s="6">
        <v>45582</v>
      </c>
      <c r="G313" s="5" t="s">
        <v>26</v>
      </c>
      <c r="H313" s="5" t="s">
        <v>24</v>
      </c>
      <c r="I313" s="16" t="s">
        <v>48</v>
      </c>
      <c r="J313" s="9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25</v>
      </c>
      <c r="C314" s="7" t="s">
        <v>18</v>
      </c>
      <c r="D314" s="9" t="s">
        <v>99</v>
      </c>
      <c r="E314" s="9" t="s">
        <v>69</v>
      </c>
      <c r="F314" s="6">
        <v>45583</v>
      </c>
      <c r="G314" s="5" t="s">
        <v>26</v>
      </c>
      <c r="H314" s="5" t="s">
        <v>24</v>
      </c>
      <c r="I314" s="16" t="s">
        <v>48</v>
      </c>
      <c r="J314" s="9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11</v>
      </c>
      <c r="C315" s="7" t="s">
        <v>17</v>
      </c>
      <c r="D315" s="9" t="s">
        <v>110</v>
      </c>
      <c r="E315" s="9" t="s">
        <v>85</v>
      </c>
      <c r="F315" s="6">
        <v>45584</v>
      </c>
      <c r="G315" s="5" t="s">
        <v>25</v>
      </c>
      <c r="H315" s="5" t="s">
        <v>25</v>
      </c>
      <c r="I315" s="16">
        <v>45586</v>
      </c>
      <c r="J315" s="9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11</v>
      </c>
      <c r="C316" s="7" t="s">
        <v>17</v>
      </c>
      <c r="D316" s="9" t="s">
        <v>110</v>
      </c>
      <c r="E316" s="9" t="s">
        <v>85</v>
      </c>
      <c r="F316" s="6">
        <v>45585</v>
      </c>
      <c r="G316" s="5" t="s">
        <v>25</v>
      </c>
      <c r="H316" s="5" t="s">
        <v>25</v>
      </c>
      <c r="I316" s="16">
        <v>45587</v>
      </c>
      <c r="J316" s="9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26</v>
      </c>
      <c r="C317" s="7" t="s">
        <v>18</v>
      </c>
      <c r="D317" s="9" t="s">
        <v>97</v>
      </c>
      <c r="E317" s="9" t="s">
        <v>68</v>
      </c>
      <c r="F317" s="6">
        <v>45586</v>
      </c>
      <c r="G317" s="5" t="s">
        <v>26</v>
      </c>
      <c r="H317" s="5" t="s">
        <v>24</v>
      </c>
      <c r="I317" s="16" t="s">
        <v>48</v>
      </c>
      <c r="J317" s="9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27</v>
      </c>
      <c r="C318" s="7" t="s">
        <v>18</v>
      </c>
      <c r="D318" s="9" t="s">
        <v>107</v>
      </c>
      <c r="E318" s="9" t="s">
        <v>80</v>
      </c>
      <c r="F318" s="6">
        <v>45587</v>
      </c>
      <c r="G318" s="5" t="s">
        <v>26</v>
      </c>
      <c r="H318" s="5" t="s">
        <v>24</v>
      </c>
      <c r="I318" s="16" t="s">
        <v>48</v>
      </c>
      <c r="J318" s="9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2</v>
      </c>
      <c r="C319" s="7" t="s">
        <v>18</v>
      </c>
      <c r="D319" s="9" t="s">
        <v>94</v>
      </c>
      <c r="E319" s="9" t="s">
        <v>63</v>
      </c>
      <c r="F319" s="6">
        <v>45588</v>
      </c>
      <c r="G319" s="5" t="s">
        <v>26</v>
      </c>
      <c r="H319" s="5" t="s">
        <v>24</v>
      </c>
      <c r="I319" s="16" t="s">
        <v>48</v>
      </c>
      <c r="J319" s="9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5</v>
      </c>
      <c r="C320" s="7" t="s">
        <v>18</v>
      </c>
      <c r="D320" s="9" t="s">
        <v>96</v>
      </c>
      <c r="E320" s="9" t="s">
        <v>67</v>
      </c>
      <c r="F320" s="6">
        <v>45589</v>
      </c>
      <c r="G320" s="5" t="s">
        <v>26</v>
      </c>
      <c r="H320" s="5" t="s">
        <v>24</v>
      </c>
      <c r="I320" s="16" t="s">
        <v>48</v>
      </c>
      <c r="J320" s="9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6</v>
      </c>
      <c r="C321" s="7" t="s">
        <v>18</v>
      </c>
      <c r="D321" s="9" t="s">
        <v>105</v>
      </c>
      <c r="E321" s="9" t="s">
        <v>78</v>
      </c>
      <c r="F321" s="6">
        <v>45590</v>
      </c>
      <c r="G321" s="5" t="s">
        <v>26</v>
      </c>
      <c r="H321" s="5" t="s">
        <v>24</v>
      </c>
      <c r="I321" s="16" t="s">
        <v>48</v>
      </c>
      <c r="J321" s="9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14</v>
      </c>
      <c r="C322" s="7" t="s">
        <v>17</v>
      </c>
      <c r="D322" s="9" t="s">
        <v>120</v>
      </c>
      <c r="E322" s="9" t="s">
        <v>81</v>
      </c>
      <c r="F322" s="6">
        <v>45591</v>
      </c>
      <c r="G322" s="5" t="s">
        <v>25</v>
      </c>
      <c r="H322" s="5" t="s">
        <v>25</v>
      </c>
      <c r="I322" s="16">
        <v>45593</v>
      </c>
      <c r="J322" s="9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14</v>
      </c>
      <c r="C323" s="7" t="s">
        <v>17</v>
      </c>
      <c r="D323" s="9" t="s">
        <v>120</v>
      </c>
      <c r="E323" s="9" t="s">
        <v>81</v>
      </c>
      <c r="F323" s="6">
        <v>45592</v>
      </c>
      <c r="G323" s="5" t="s">
        <v>25</v>
      </c>
      <c r="H323" s="5" t="s">
        <v>25</v>
      </c>
      <c r="I323" s="16">
        <v>45594</v>
      </c>
      <c r="J323" s="9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7</v>
      </c>
      <c r="C324" s="7" t="s">
        <v>18</v>
      </c>
      <c r="D324" s="9" t="s">
        <v>106</v>
      </c>
      <c r="E324" s="9" t="s">
        <v>79</v>
      </c>
      <c r="F324" s="6">
        <v>45593</v>
      </c>
      <c r="G324" s="5" t="s">
        <v>26</v>
      </c>
      <c r="H324" s="5" t="s">
        <v>24</v>
      </c>
      <c r="I324" s="16" t="s">
        <v>48</v>
      </c>
      <c r="J324" s="9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8</v>
      </c>
      <c r="C325" s="7" t="s">
        <v>18</v>
      </c>
      <c r="D325" s="9" t="s">
        <v>100</v>
      </c>
      <c r="E325" s="9" t="s">
        <v>71</v>
      </c>
      <c r="F325" s="6">
        <v>45594</v>
      </c>
      <c r="G325" s="5" t="s">
        <v>26</v>
      </c>
      <c r="H325" s="5" t="s">
        <v>24</v>
      </c>
      <c r="I325" s="16" t="s">
        <v>48</v>
      </c>
      <c r="J325" s="9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10</v>
      </c>
      <c r="C326" s="7" t="s">
        <v>18</v>
      </c>
      <c r="D326" s="9" t="s">
        <v>102</v>
      </c>
      <c r="E326" s="9" t="s">
        <v>74</v>
      </c>
      <c r="F326" s="6">
        <v>45595</v>
      </c>
      <c r="G326" s="5" t="s">
        <v>26</v>
      </c>
      <c r="H326" s="5" t="s">
        <v>24</v>
      </c>
      <c r="I326" s="16" t="s">
        <v>48</v>
      </c>
      <c r="J326" s="9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12</v>
      </c>
      <c r="C327" s="7" t="s">
        <v>18</v>
      </c>
      <c r="D327" s="9" t="s">
        <v>118</v>
      </c>
      <c r="E327" s="9" t="s">
        <v>66</v>
      </c>
      <c r="F327" s="6">
        <v>45596</v>
      </c>
      <c r="G327" s="5" t="s">
        <v>26</v>
      </c>
      <c r="H327" s="5" t="s">
        <v>24</v>
      </c>
      <c r="I327" s="16" t="s">
        <v>48</v>
      </c>
      <c r="J327" s="9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13</v>
      </c>
      <c r="C328" s="7" t="s">
        <v>18</v>
      </c>
      <c r="D328" s="9" t="s">
        <v>119</v>
      </c>
      <c r="E328" s="9" t="s">
        <v>76</v>
      </c>
      <c r="F328" s="6">
        <v>45597</v>
      </c>
      <c r="G328" s="5" t="s">
        <v>26</v>
      </c>
      <c r="H328" s="5" t="s">
        <v>24</v>
      </c>
      <c r="I328" s="16" t="s">
        <v>48</v>
      </c>
      <c r="J328" s="9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16</v>
      </c>
      <c r="C329" s="7" t="s">
        <v>17</v>
      </c>
      <c r="D329" s="9" t="s">
        <v>115</v>
      </c>
      <c r="E329" s="9" t="s">
        <v>90</v>
      </c>
      <c r="F329" s="6">
        <v>45598</v>
      </c>
      <c r="G329" s="5" t="s">
        <v>25</v>
      </c>
      <c r="H329" s="5" t="s">
        <v>25</v>
      </c>
      <c r="I329" s="16">
        <v>45601</v>
      </c>
      <c r="J329" s="9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16</v>
      </c>
      <c r="C330" s="7" t="s">
        <v>17</v>
      </c>
      <c r="D330" s="9" t="s">
        <v>115</v>
      </c>
      <c r="E330" s="9" t="s">
        <v>90</v>
      </c>
      <c r="F330" s="6">
        <v>45599</v>
      </c>
      <c r="G330" s="5" t="s">
        <v>25</v>
      </c>
      <c r="H330" s="5" t="s">
        <v>25</v>
      </c>
      <c r="I330" s="16">
        <v>45602</v>
      </c>
      <c r="J330" s="9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16</v>
      </c>
      <c r="C331" s="7" t="s">
        <v>17</v>
      </c>
      <c r="D331" s="9" t="s">
        <v>115</v>
      </c>
      <c r="E331" s="9" t="s">
        <v>90</v>
      </c>
      <c r="F331" s="6">
        <v>45600</v>
      </c>
      <c r="G331" s="5" t="s">
        <v>25</v>
      </c>
      <c r="H331" s="5" t="s">
        <v>25</v>
      </c>
      <c r="I331" s="16">
        <v>45603</v>
      </c>
      <c r="J331" s="9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17</v>
      </c>
      <c r="C332" s="7" t="s">
        <v>18</v>
      </c>
      <c r="D332" s="9" t="s">
        <v>95</v>
      </c>
      <c r="E332" s="9" t="s">
        <v>65</v>
      </c>
      <c r="F332" s="6">
        <v>45601</v>
      </c>
      <c r="G332" s="5" t="s">
        <v>26</v>
      </c>
      <c r="H332" s="5" t="s">
        <v>24</v>
      </c>
      <c r="I332" s="16" t="s">
        <v>48</v>
      </c>
      <c r="J332" s="9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18</v>
      </c>
      <c r="C333" s="7" t="s">
        <v>18</v>
      </c>
      <c r="D333" s="9" t="s">
        <v>98</v>
      </c>
      <c r="E333" s="9" t="s">
        <v>70</v>
      </c>
      <c r="F333" s="6">
        <v>45602</v>
      </c>
      <c r="G333" s="5" t="s">
        <v>26</v>
      </c>
      <c r="H333" s="5" t="s">
        <v>24</v>
      </c>
      <c r="I333" s="16" t="s">
        <v>48</v>
      </c>
      <c r="J333" s="9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20</v>
      </c>
      <c r="C334" s="7" t="s">
        <v>18</v>
      </c>
      <c r="D334" s="9" t="s">
        <v>93</v>
      </c>
      <c r="E334" s="9" t="s">
        <v>73</v>
      </c>
      <c r="F334" s="6">
        <v>45603</v>
      </c>
      <c r="G334" s="5" t="s">
        <v>26</v>
      </c>
      <c r="H334" s="5" t="s">
        <v>24</v>
      </c>
      <c r="I334" s="16" t="s">
        <v>48</v>
      </c>
      <c r="J334" s="9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21</v>
      </c>
      <c r="C335" s="7" t="s">
        <v>18</v>
      </c>
      <c r="D335" s="9" t="s">
        <v>117</v>
      </c>
      <c r="E335" s="9" t="s">
        <v>64</v>
      </c>
      <c r="F335" s="6">
        <v>45604</v>
      </c>
      <c r="G335" s="5" t="s">
        <v>26</v>
      </c>
      <c r="H335" s="5" t="s">
        <v>24</v>
      </c>
      <c r="I335" s="16" t="s">
        <v>48</v>
      </c>
      <c r="J335" s="9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3</v>
      </c>
      <c r="C336" s="7" t="s">
        <v>17</v>
      </c>
      <c r="D336" s="9" t="s">
        <v>113</v>
      </c>
      <c r="E336" s="9" t="s">
        <v>88</v>
      </c>
      <c r="F336" s="6">
        <v>45605</v>
      </c>
      <c r="G336" s="5" t="s">
        <v>25</v>
      </c>
      <c r="H336" s="5" t="s">
        <v>25</v>
      </c>
      <c r="I336" s="16">
        <v>45608</v>
      </c>
      <c r="J336" s="9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3</v>
      </c>
      <c r="C337" s="7" t="s">
        <v>17</v>
      </c>
      <c r="D337" s="9" t="s">
        <v>113</v>
      </c>
      <c r="E337" s="9" t="s">
        <v>88</v>
      </c>
      <c r="F337" s="6">
        <v>45606</v>
      </c>
      <c r="G337" s="5" t="s">
        <v>25</v>
      </c>
      <c r="H337" s="5" t="s">
        <v>25</v>
      </c>
      <c r="I337" s="16">
        <v>45609</v>
      </c>
      <c r="J337" s="9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3</v>
      </c>
      <c r="C338" s="7" t="s">
        <v>17</v>
      </c>
      <c r="D338" s="9" t="s">
        <v>113</v>
      </c>
      <c r="E338" s="9" t="s">
        <v>88</v>
      </c>
      <c r="F338" s="6">
        <v>45607</v>
      </c>
      <c r="G338" s="5" t="s">
        <v>25</v>
      </c>
      <c r="H338" s="5" t="s">
        <v>25</v>
      </c>
      <c r="I338" s="16">
        <v>45610</v>
      </c>
      <c r="J338" s="9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22</v>
      </c>
      <c r="C339" s="7" t="s">
        <v>18</v>
      </c>
      <c r="D339" s="9" t="s">
        <v>104</v>
      </c>
      <c r="E339" s="9" t="s">
        <v>77</v>
      </c>
      <c r="F339" s="6">
        <v>45608</v>
      </c>
      <c r="G339" s="5" t="s">
        <v>26</v>
      </c>
      <c r="H339" s="5" t="s">
        <v>24</v>
      </c>
      <c r="I339" s="16" t="s">
        <v>48</v>
      </c>
      <c r="J339" s="9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23</v>
      </c>
      <c r="C340" s="7" t="s">
        <v>18</v>
      </c>
      <c r="D340" s="9" t="s">
        <v>101</v>
      </c>
      <c r="E340" s="9" t="s">
        <v>72</v>
      </c>
      <c r="F340" s="6">
        <v>45609</v>
      </c>
      <c r="G340" s="5" t="s">
        <v>26</v>
      </c>
      <c r="H340" s="5" t="s">
        <v>24</v>
      </c>
      <c r="I340" s="16" t="s">
        <v>48</v>
      </c>
      <c r="J340" s="9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24</v>
      </c>
      <c r="C341" s="7" t="s">
        <v>18</v>
      </c>
      <c r="D341" s="9" t="s">
        <v>103</v>
      </c>
      <c r="E341" s="9" t="s">
        <v>75</v>
      </c>
      <c r="F341" s="6">
        <v>45610</v>
      </c>
      <c r="G341" s="5" t="s">
        <v>26</v>
      </c>
      <c r="H341" s="5" t="s">
        <v>24</v>
      </c>
      <c r="I341" s="16" t="s">
        <v>48</v>
      </c>
      <c r="J341" s="9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25</v>
      </c>
      <c r="C342" s="7" t="s">
        <v>18</v>
      </c>
      <c r="D342" s="9" t="s">
        <v>99</v>
      </c>
      <c r="E342" s="9" t="s">
        <v>69</v>
      </c>
      <c r="F342" s="6">
        <v>45611</v>
      </c>
      <c r="G342" s="5" t="s">
        <v>26</v>
      </c>
      <c r="H342" s="5" t="s">
        <v>24</v>
      </c>
      <c r="I342" s="16" t="s">
        <v>48</v>
      </c>
      <c r="J342" s="9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15</v>
      </c>
      <c r="C343" s="7" t="s">
        <v>17</v>
      </c>
      <c r="D343" s="9" t="s">
        <v>109</v>
      </c>
      <c r="E343" s="9" t="s">
        <v>84</v>
      </c>
      <c r="F343" s="6">
        <v>45612</v>
      </c>
      <c r="G343" s="5" t="s">
        <v>25</v>
      </c>
      <c r="H343" s="5" t="s">
        <v>25</v>
      </c>
      <c r="I343" s="16">
        <v>45614</v>
      </c>
      <c r="J343" s="9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15</v>
      </c>
      <c r="C344" s="7" t="s">
        <v>17</v>
      </c>
      <c r="D344" s="9" t="s">
        <v>109</v>
      </c>
      <c r="E344" s="9" t="s">
        <v>84</v>
      </c>
      <c r="F344" s="6">
        <v>45613</v>
      </c>
      <c r="G344" s="5" t="s">
        <v>25</v>
      </c>
      <c r="H344" s="5" t="s">
        <v>25</v>
      </c>
      <c r="I344" s="16">
        <v>45615</v>
      </c>
      <c r="J344" s="9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26</v>
      </c>
      <c r="C345" s="7" t="s">
        <v>18</v>
      </c>
      <c r="D345" s="9" t="s">
        <v>97</v>
      </c>
      <c r="E345" s="9" t="s">
        <v>68</v>
      </c>
      <c r="F345" s="6">
        <v>45614</v>
      </c>
      <c r="G345" s="5" t="s">
        <v>26</v>
      </c>
      <c r="H345" s="5" t="s">
        <v>24</v>
      </c>
      <c r="I345" s="16" t="s">
        <v>48</v>
      </c>
      <c r="J345" s="9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27</v>
      </c>
      <c r="C346" s="7" t="s">
        <v>18</v>
      </c>
      <c r="D346" s="9" t="s">
        <v>107</v>
      </c>
      <c r="E346" s="9" t="s">
        <v>80</v>
      </c>
      <c r="F346" s="6">
        <v>45615</v>
      </c>
      <c r="G346" s="5" t="s">
        <v>26</v>
      </c>
      <c r="H346" s="5" t="s">
        <v>24</v>
      </c>
      <c r="I346" s="16" t="s">
        <v>48</v>
      </c>
      <c r="J346" s="9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2</v>
      </c>
      <c r="C347" s="7" t="s">
        <v>18</v>
      </c>
      <c r="D347" s="9" t="s">
        <v>94</v>
      </c>
      <c r="E347" s="9" t="s">
        <v>63</v>
      </c>
      <c r="F347" s="6">
        <v>45616</v>
      </c>
      <c r="G347" s="5" t="s">
        <v>26</v>
      </c>
      <c r="H347" s="5" t="s">
        <v>24</v>
      </c>
      <c r="I347" s="16" t="s">
        <v>48</v>
      </c>
      <c r="J347" s="9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5</v>
      </c>
      <c r="C348" s="7" t="s">
        <v>18</v>
      </c>
      <c r="D348" s="9" t="s">
        <v>96</v>
      </c>
      <c r="E348" s="9" t="s">
        <v>67</v>
      </c>
      <c r="F348" s="6">
        <v>45617</v>
      </c>
      <c r="G348" s="5" t="s">
        <v>26</v>
      </c>
      <c r="H348" s="5" t="s">
        <v>24</v>
      </c>
      <c r="I348" s="16" t="s">
        <v>48</v>
      </c>
      <c r="J348" s="9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6</v>
      </c>
      <c r="C349" s="7" t="s">
        <v>18</v>
      </c>
      <c r="D349" s="9" t="s">
        <v>105</v>
      </c>
      <c r="E349" s="9" t="s">
        <v>78</v>
      </c>
      <c r="F349" s="6">
        <v>45618</v>
      </c>
      <c r="G349" s="5" t="s">
        <v>26</v>
      </c>
      <c r="H349" s="5" t="s">
        <v>24</v>
      </c>
      <c r="I349" s="16" t="s">
        <v>48</v>
      </c>
      <c r="J349" s="9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16</v>
      </c>
      <c r="C350" s="7" t="s">
        <v>17</v>
      </c>
      <c r="D350" s="9" t="s">
        <v>115</v>
      </c>
      <c r="E350" s="9" t="s">
        <v>90</v>
      </c>
      <c r="F350" s="6">
        <v>45619</v>
      </c>
      <c r="G350" s="5" t="s">
        <v>25</v>
      </c>
      <c r="H350" s="5" t="s">
        <v>25</v>
      </c>
      <c r="I350" s="16">
        <v>45621</v>
      </c>
      <c r="J350" s="9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16</v>
      </c>
      <c r="C351" s="7" t="s">
        <v>17</v>
      </c>
      <c r="D351" s="9" t="s">
        <v>115</v>
      </c>
      <c r="E351" s="9" t="s">
        <v>90</v>
      </c>
      <c r="F351" s="6">
        <v>45620</v>
      </c>
      <c r="G351" s="5" t="s">
        <v>25</v>
      </c>
      <c r="H351" s="5" t="s">
        <v>25</v>
      </c>
      <c r="I351" s="16">
        <v>45622</v>
      </c>
      <c r="J351" s="9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7</v>
      </c>
      <c r="C352" s="7" t="s">
        <v>18</v>
      </c>
      <c r="D352" s="9" t="s">
        <v>106</v>
      </c>
      <c r="E352" s="9" t="s">
        <v>79</v>
      </c>
      <c r="F352" s="6">
        <v>45621</v>
      </c>
      <c r="G352" s="5" t="s">
        <v>26</v>
      </c>
      <c r="H352" s="5" t="s">
        <v>24</v>
      </c>
      <c r="I352" s="16" t="s">
        <v>48</v>
      </c>
      <c r="J352" s="9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8</v>
      </c>
      <c r="C353" s="7" t="s">
        <v>18</v>
      </c>
      <c r="D353" s="9" t="s">
        <v>100</v>
      </c>
      <c r="E353" s="9" t="s">
        <v>71</v>
      </c>
      <c r="F353" s="6">
        <v>45622</v>
      </c>
      <c r="G353" s="5" t="s">
        <v>26</v>
      </c>
      <c r="H353" s="5" t="s">
        <v>24</v>
      </c>
      <c r="I353" s="16" t="s">
        <v>48</v>
      </c>
      <c r="J353" s="9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10</v>
      </c>
      <c r="C354" s="7" t="s">
        <v>18</v>
      </c>
      <c r="D354" s="9" t="s">
        <v>102</v>
      </c>
      <c r="E354" s="9" t="s">
        <v>74</v>
      </c>
      <c r="F354" s="6">
        <v>45623</v>
      </c>
      <c r="G354" s="5" t="s">
        <v>26</v>
      </c>
      <c r="H354" s="5" t="s">
        <v>24</v>
      </c>
      <c r="I354" s="16" t="s">
        <v>48</v>
      </c>
      <c r="J354" s="9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12</v>
      </c>
      <c r="C355" s="7" t="s">
        <v>18</v>
      </c>
      <c r="D355" s="9" t="s">
        <v>118</v>
      </c>
      <c r="E355" s="9" t="s">
        <v>66</v>
      </c>
      <c r="F355" s="6">
        <v>45624</v>
      </c>
      <c r="G355" s="5" t="s">
        <v>26</v>
      </c>
      <c r="H355" s="5" t="s">
        <v>24</v>
      </c>
      <c r="I355" s="16" t="s">
        <v>48</v>
      </c>
      <c r="J355" s="9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13</v>
      </c>
      <c r="C356" s="7" t="s">
        <v>18</v>
      </c>
      <c r="D356" s="9" t="s">
        <v>119</v>
      </c>
      <c r="E356" s="9" t="s">
        <v>76</v>
      </c>
      <c r="F356" s="6">
        <v>45625</v>
      </c>
      <c r="G356" s="5" t="s">
        <v>26</v>
      </c>
      <c r="H356" s="5" t="s">
        <v>24</v>
      </c>
      <c r="I356" s="16" t="s">
        <v>48</v>
      </c>
      <c r="J356" s="9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19</v>
      </c>
      <c r="C357" s="7" t="s">
        <v>17</v>
      </c>
      <c r="D357" s="9" t="s">
        <v>111</v>
      </c>
      <c r="E357" s="9" t="s">
        <v>86</v>
      </c>
      <c r="F357" s="6">
        <v>45626</v>
      </c>
      <c r="G357" s="5" t="s">
        <v>25</v>
      </c>
      <c r="H357" s="5" t="s">
        <v>25</v>
      </c>
      <c r="I357" s="16">
        <v>45628</v>
      </c>
      <c r="J357" s="9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19</v>
      </c>
      <c r="C358" s="7" t="s">
        <v>17</v>
      </c>
      <c r="D358" s="9" t="s">
        <v>111</v>
      </c>
      <c r="E358" s="9" t="s">
        <v>86</v>
      </c>
      <c r="F358" s="6">
        <v>45627</v>
      </c>
      <c r="G358" s="5" t="s">
        <v>25</v>
      </c>
      <c r="H358" s="5" t="s">
        <v>25</v>
      </c>
      <c r="I358" s="16">
        <v>45629</v>
      </c>
      <c r="J358" s="9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18</v>
      </c>
      <c r="C359" s="7" t="s">
        <v>18</v>
      </c>
      <c r="D359" s="9" t="s">
        <v>98</v>
      </c>
      <c r="E359" s="9" t="s">
        <v>70</v>
      </c>
      <c r="F359" s="6">
        <v>45628</v>
      </c>
      <c r="G359" s="5" t="s">
        <v>26</v>
      </c>
      <c r="H359" s="5" t="s">
        <v>24</v>
      </c>
      <c r="I359" s="16" t="s">
        <v>48</v>
      </c>
      <c r="J359" s="9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20</v>
      </c>
      <c r="C360" s="7" t="s">
        <v>18</v>
      </c>
      <c r="D360" s="9" t="s">
        <v>93</v>
      </c>
      <c r="E360" s="9" t="s">
        <v>73</v>
      </c>
      <c r="F360" s="6">
        <v>45629</v>
      </c>
      <c r="G360" s="5" t="s">
        <v>26</v>
      </c>
      <c r="H360" s="5" t="s">
        <v>24</v>
      </c>
      <c r="I360" s="16" t="s">
        <v>48</v>
      </c>
      <c r="J360" s="9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21</v>
      </c>
      <c r="C361" s="7" t="s">
        <v>18</v>
      </c>
      <c r="D361" s="9" t="s">
        <v>117</v>
      </c>
      <c r="E361" s="9" t="s">
        <v>64</v>
      </c>
      <c r="F361" s="6">
        <v>45630</v>
      </c>
      <c r="G361" s="5" t="s">
        <v>26</v>
      </c>
      <c r="H361" s="5" t="s">
        <v>24</v>
      </c>
      <c r="I361" s="16" t="s">
        <v>48</v>
      </c>
      <c r="J361" s="9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22</v>
      </c>
      <c r="C362" s="7" t="s">
        <v>18</v>
      </c>
      <c r="D362" s="9" t="s">
        <v>104</v>
      </c>
      <c r="E362" s="9" t="s">
        <v>77</v>
      </c>
      <c r="F362" s="6">
        <v>45631</v>
      </c>
      <c r="G362" s="5" t="s">
        <v>26</v>
      </c>
      <c r="H362" s="5" t="s">
        <v>24</v>
      </c>
      <c r="I362" s="16" t="s">
        <v>48</v>
      </c>
      <c r="J362" s="9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2</v>
      </c>
      <c r="C363" s="7" t="s">
        <v>18</v>
      </c>
      <c r="D363" s="9" t="s">
        <v>94</v>
      </c>
      <c r="E363" s="9" t="s">
        <v>63</v>
      </c>
      <c r="F363" s="6">
        <v>45632</v>
      </c>
      <c r="G363" s="5" t="s">
        <v>26</v>
      </c>
      <c r="H363" s="5" t="s">
        <v>24</v>
      </c>
      <c r="I363" s="16" t="s">
        <v>48</v>
      </c>
      <c r="J363" s="9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28</v>
      </c>
      <c r="C364" s="7" t="s">
        <v>17</v>
      </c>
      <c r="D364" s="9" t="s">
        <v>114</v>
      </c>
      <c r="E364" s="9" t="s">
        <v>89</v>
      </c>
      <c r="F364" s="6">
        <v>45633</v>
      </c>
      <c r="G364" s="5" t="s">
        <v>25</v>
      </c>
      <c r="H364" s="5" t="s">
        <v>25</v>
      </c>
      <c r="I364" s="16">
        <v>45635</v>
      </c>
      <c r="J364" s="9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28</v>
      </c>
      <c r="C365" s="7" t="s">
        <v>17</v>
      </c>
      <c r="D365" s="9" t="s">
        <v>114</v>
      </c>
      <c r="E365" s="9" t="s">
        <v>89</v>
      </c>
      <c r="F365" s="6">
        <v>45634</v>
      </c>
      <c r="G365" s="5" t="s">
        <v>25</v>
      </c>
      <c r="H365" s="5" t="s">
        <v>25</v>
      </c>
      <c r="I365" s="16">
        <v>45636</v>
      </c>
      <c r="J365" s="9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5</v>
      </c>
      <c r="C366" s="7" t="s">
        <v>18</v>
      </c>
      <c r="D366" s="9" t="s">
        <v>96</v>
      </c>
      <c r="E366" s="9" t="s">
        <v>67</v>
      </c>
      <c r="F366" s="6">
        <v>45635</v>
      </c>
      <c r="G366" s="5" t="s">
        <v>26</v>
      </c>
      <c r="H366" s="5" t="s">
        <v>24</v>
      </c>
      <c r="I366" s="16" t="s">
        <v>48</v>
      </c>
      <c r="J366" s="9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6</v>
      </c>
      <c r="C367" s="7" t="s">
        <v>18</v>
      </c>
      <c r="D367" s="9" t="s">
        <v>105</v>
      </c>
      <c r="E367" s="9" t="s">
        <v>78</v>
      </c>
      <c r="F367" s="6">
        <v>45636</v>
      </c>
      <c r="G367" s="5" t="s">
        <v>26</v>
      </c>
      <c r="H367" s="5" t="s">
        <v>24</v>
      </c>
      <c r="I367" s="16" t="s">
        <v>48</v>
      </c>
      <c r="J367" s="9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7</v>
      </c>
      <c r="C368" s="7" t="s">
        <v>18</v>
      </c>
      <c r="D368" s="9" t="s">
        <v>106</v>
      </c>
      <c r="E368" s="9" t="s">
        <v>79</v>
      </c>
      <c r="F368" s="6">
        <v>45637</v>
      </c>
      <c r="G368" s="5" t="s">
        <v>26</v>
      </c>
      <c r="H368" s="5" t="s">
        <v>24</v>
      </c>
      <c r="I368" s="16" t="s">
        <v>48</v>
      </c>
      <c r="J368" s="9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8</v>
      </c>
      <c r="C369" s="7" t="s">
        <v>18</v>
      </c>
      <c r="D369" s="9" t="s">
        <v>100</v>
      </c>
      <c r="E369" s="9" t="s">
        <v>71</v>
      </c>
      <c r="F369" s="6">
        <v>45638</v>
      </c>
      <c r="G369" s="5" t="s">
        <v>26</v>
      </c>
      <c r="H369" s="5" t="s">
        <v>24</v>
      </c>
      <c r="I369" s="16" t="s">
        <v>48</v>
      </c>
      <c r="J369" s="9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10</v>
      </c>
      <c r="C370" s="7" t="s">
        <v>18</v>
      </c>
      <c r="D370" s="9" t="s">
        <v>102</v>
      </c>
      <c r="E370" s="9" t="s">
        <v>74</v>
      </c>
      <c r="F370" s="6">
        <v>45639</v>
      </c>
      <c r="G370" s="5" t="s">
        <v>26</v>
      </c>
      <c r="H370" s="5" t="s">
        <v>24</v>
      </c>
      <c r="I370" s="16" t="s">
        <v>48</v>
      </c>
      <c r="J370" s="9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26</v>
      </c>
      <c r="C371" s="7" t="s">
        <v>17</v>
      </c>
      <c r="D371" s="9" t="s">
        <v>97</v>
      </c>
      <c r="E371" s="9" t="s">
        <v>68</v>
      </c>
      <c r="F371" s="6">
        <v>45640</v>
      </c>
      <c r="G371" s="5" t="s">
        <v>25</v>
      </c>
      <c r="H371" s="5" t="s">
        <v>25</v>
      </c>
      <c r="I371" s="16">
        <v>45642</v>
      </c>
      <c r="J371" s="9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26</v>
      </c>
      <c r="C372" s="7" t="s">
        <v>17</v>
      </c>
      <c r="D372" s="9" t="s">
        <v>97</v>
      </c>
      <c r="E372" s="9" t="s">
        <v>68</v>
      </c>
      <c r="F372" s="6">
        <v>45641</v>
      </c>
      <c r="G372" s="5" t="s">
        <v>25</v>
      </c>
      <c r="H372" s="5" t="s">
        <v>25</v>
      </c>
      <c r="I372" s="16">
        <v>45644</v>
      </c>
      <c r="J372" s="9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12</v>
      </c>
      <c r="C373" s="7" t="s">
        <v>18</v>
      </c>
      <c r="D373" s="9" t="s">
        <v>118</v>
      </c>
      <c r="E373" s="9" t="s">
        <v>66</v>
      </c>
      <c r="F373" s="6">
        <v>45642</v>
      </c>
      <c r="G373" s="5" t="s">
        <v>26</v>
      </c>
      <c r="H373" s="5" t="s">
        <v>24</v>
      </c>
      <c r="I373" s="16" t="s">
        <v>48</v>
      </c>
      <c r="J373" s="9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28</v>
      </c>
      <c r="C374" s="7" t="s">
        <v>17</v>
      </c>
      <c r="D374" s="9" t="s">
        <v>114</v>
      </c>
      <c r="E374" s="9" t="s">
        <v>89</v>
      </c>
      <c r="F374" s="6">
        <v>45643</v>
      </c>
      <c r="G374" s="5" t="s">
        <v>25</v>
      </c>
      <c r="H374" s="5" t="s">
        <v>25</v>
      </c>
      <c r="I374" s="16">
        <v>45644</v>
      </c>
      <c r="J374" s="9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13</v>
      </c>
      <c r="C375" s="7" t="s">
        <v>18</v>
      </c>
      <c r="D375" s="9" t="s">
        <v>119</v>
      </c>
      <c r="E375" s="9" t="s">
        <v>76</v>
      </c>
      <c r="F375" s="6">
        <v>45644</v>
      </c>
      <c r="G375" s="5" t="s">
        <v>26</v>
      </c>
      <c r="H375" s="5" t="s">
        <v>24</v>
      </c>
      <c r="I375" s="16" t="s">
        <v>48</v>
      </c>
      <c r="J375" s="9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17</v>
      </c>
      <c r="C376" s="7" t="s">
        <v>18</v>
      </c>
      <c r="D376" s="9" t="s">
        <v>95</v>
      </c>
      <c r="E376" s="9" t="s">
        <v>65</v>
      </c>
      <c r="F376" s="6">
        <v>45645</v>
      </c>
      <c r="G376" s="5" t="s">
        <v>26</v>
      </c>
      <c r="H376" s="5" t="s">
        <v>24</v>
      </c>
      <c r="I376" s="16" t="s">
        <v>48</v>
      </c>
      <c r="J376" s="9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D383" s="1"/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4:7" x14ac:dyDescent="0.25">
      <c r="D385" s="1"/>
      <c r="E385" s="13"/>
      <c r="F385" s="13"/>
      <c r="G385" s="15"/>
    </row>
    <row r="386" spans="4:7" x14ac:dyDescent="0.25">
      <c r="D386" s="1"/>
      <c r="E386" s="13"/>
      <c r="F386" s="13"/>
      <c r="G386" s="15"/>
    </row>
    <row r="387" spans="4:7" x14ac:dyDescent="0.25">
      <c r="D387" s="1"/>
      <c r="E387" s="13"/>
      <c r="F387" s="13"/>
      <c r="G387" s="15"/>
    </row>
    <row r="388" spans="4:7" x14ac:dyDescent="0.25">
      <c r="D388" s="1"/>
      <c r="E388" s="13"/>
      <c r="F388" s="13"/>
      <c r="G388" s="15"/>
    </row>
    <row r="389" spans="4:7" x14ac:dyDescent="0.25">
      <c r="D389" s="1"/>
      <c r="E389" s="13"/>
      <c r="F389" s="13"/>
      <c r="G389" s="15"/>
    </row>
    <row r="390" spans="4:7" x14ac:dyDescent="0.25">
      <c r="D390" s="1"/>
      <c r="E390" s="13"/>
      <c r="F390" s="13"/>
      <c r="G390" s="15"/>
    </row>
    <row r="391" spans="4:7" x14ac:dyDescent="0.25">
      <c r="D391" s="1"/>
      <c r="E391" s="13"/>
    </row>
    <row r="392" spans="4:7" x14ac:dyDescent="0.25">
      <c r="D392" s="1"/>
      <c r="E392" s="13"/>
    </row>
    <row r="393" spans="4:7" x14ac:dyDescent="0.25">
      <c r="D393" s="1"/>
      <c r="E393" s="13"/>
    </row>
    <row r="394" spans="4:7" x14ac:dyDescent="0.25">
      <c r="D394" s="1"/>
      <c r="E394" s="13"/>
    </row>
    <row r="395" spans="4:7" x14ac:dyDescent="0.25">
      <c r="D395" s="1"/>
      <c r="E395" s="13"/>
    </row>
    <row r="396" spans="4:7" x14ac:dyDescent="0.25">
      <c r="D396" s="1"/>
      <c r="E396" s="13"/>
    </row>
    <row r="397" spans="4:7" x14ac:dyDescent="0.25">
      <c r="D397" s="1"/>
      <c r="E397" s="13"/>
    </row>
    <row r="398" spans="4:7" x14ac:dyDescent="0.25">
      <c r="D398" s="1"/>
      <c r="E398" s="13"/>
    </row>
    <row r="399" spans="4:7" x14ac:dyDescent="0.25">
      <c r="D399" s="1"/>
      <c r="E399" s="13"/>
    </row>
    <row r="400" spans="4:7" x14ac:dyDescent="0.25">
      <c r="D400" s="1"/>
      <c r="E400" s="13"/>
    </row>
    <row r="401" spans="1:5" x14ac:dyDescent="0.25">
      <c r="D401" s="1"/>
      <c r="E401" s="13"/>
    </row>
    <row r="402" spans="1:5" x14ac:dyDescent="0.25">
      <c r="D402" s="1"/>
      <c r="E402" s="13"/>
    </row>
    <row r="403" spans="1:5" x14ac:dyDescent="0.25">
      <c r="D403" s="1"/>
      <c r="E403" s="13"/>
    </row>
    <row r="404" spans="1:5" x14ac:dyDescent="0.25">
      <c r="D404" s="1"/>
      <c r="E404" s="13"/>
    </row>
    <row r="405" spans="1:5" x14ac:dyDescent="0.25">
      <c r="D405" s="1"/>
      <c r="E405" s="13"/>
    </row>
    <row r="406" spans="1:5" x14ac:dyDescent="0.25">
      <c r="D406" s="1"/>
      <c r="E406" s="13"/>
    </row>
    <row r="407" spans="1:5" x14ac:dyDescent="0.25">
      <c r="D407" s="1"/>
      <c r="E407" s="13"/>
    </row>
    <row r="408" spans="1:5" x14ac:dyDescent="0.25">
      <c r="D408" s="1"/>
      <c r="E408" s="13"/>
    </row>
    <row r="409" spans="1:5" x14ac:dyDescent="0.25">
      <c r="D409" s="1"/>
      <c r="E409" s="13"/>
    </row>
    <row r="411" spans="1:5" x14ac:dyDescent="0.25">
      <c r="B411" s="51"/>
      <c r="D411" s="13"/>
    </row>
    <row r="412" spans="1:5" x14ac:dyDescent="0.25">
      <c r="A412" s="52"/>
      <c r="B412" s="51"/>
      <c r="D412" s="13"/>
    </row>
    <row r="413" spans="1:5" x14ac:dyDescent="0.25">
      <c r="A413" s="52"/>
      <c r="D413" s="13"/>
    </row>
  </sheetData>
  <sheetProtection algorithmName="SHA-512" hashValue="9kEQ3cDkF+0Shpb1ujl2NyxNNY06SPu72lBn8roUdJBvcpkEtF7rGOx+g8UWf56eLpjf6SnCx72RNM8zYwpgDQ==" saltValue="OFvUj5gzQHDKyg7ahcec0A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B1:T390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7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3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0"/>
      <c r="C2" s="2"/>
      <c r="D2" s="59" t="s">
        <v>1</v>
      </c>
      <c r="E2" s="60"/>
      <c r="F2" s="60"/>
      <c r="G2" s="60"/>
      <c r="H2" s="60"/>
      <c r="I2" s="60"/>
      <c r="J2" s="61"/>
      <c r="L2" s="5"/>
      <c r="M2" s="5"/>
      <c r="N2" s="2"/>
      <c r="O2" s="21"/>
    </row>
    <row r="3" spans="2:20" ht="12.75" customHeight="1" x14ac:dyDescent="0.25">
      <c r="B3" s="40"/>
      <c r="C3" s="2"/>
      <c r="D3" s="62" t="s">
        <v>0</v>
      </c>
      <c r="E3" s="63"/>
      <c r="F3" s="63"/>
      <c r="G3" s="63"/>
      <c r="H3" s="63"/>
      <c r="I3" s="63"/>
      <c r="J3" s="64"/>
      <c r="L3" s="5"/>
      <c r="M3" s="5"/>
      <c r="N3" s="2"/>
      <c r="O3" s="21"/>
    </row>
    <row r="4" spans="2:20" ht="12.75" customHeight="1" x14ac:dyDescent="0.25">
      <c r="B4" s="2"/>
      <c r="C4" s="2"/>
      <c r="D4" s="65"/>
      <c r="E4" s="66"/>
      <c r="F4" s="66"/>
      <c r="G4" s="66"/>
      <c r="H4" s="66"/>
      <c r="I4" s="66"/>
      <c r="J4" s="67"/>
      <c r="L4" s="5"/>
      <c r="M4" s="5"/>
      <c r="N4" s="2"/>
      <c r="O4" s="5"/>
    </row>
    <row r="5" spans="2:20" ht="12.75" customHeight="1" x14ac:dyDescent="0.25">
      <c r="B5" s="4"/>
      <c r="C5" s="2"/>
      <c r="D5" s="53" t="s">
        <v>52</v>
      </c>
      <c r="E5" s="54"/>
      <c r="F5" s="54"/>
      <c r="G5" s="54"/>
      <c r="H5" s="54"/>
      <c r="I5" s="54"/>
      <c r="J5" s="55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 x14ac:dyDescent="0.25">
      <c r="B6" s="4"/>
      <c r="C6" s="2"/>
      <c r="D6" s="53" t="s">
        <v>132</v>
      </c>
      <c r="E6" s="54"/>
      <c r="F6" s="54"/>
      <c r="G6" s="54"/>
      <c r="H6" s="54"/>
      <c r="I6" s="54"/>
      <c r="J6" s="55"/>
      <c r="L6" s="5"/>
      <c r="M6" s="5"/>
      <c r="N6" s="2"/>
      <c r="O6" s="20"/>
    </row>
    <row r="7" spans="2:20" ht="12.75" customHeight="1" x14ac:dyDescent="0.25">
      <c r="B7" s="4"/>
      <c r="C7" s="2"/>
      <c r="D7" s="53" t="s">
        <v>47</v>
      </c>
      <c r="E7" s="54"/>
      <c r="F7" s="54"/>
      <c r="G7" s="54"/>
      <c r="H7" s="54"/>
      <c r="I7" s="54"/>
      <c r="J7" s="55"/>
      <c r="L7" s="5"/>
      <c r="M7" s="5"/>
      <c r="N7" s="2"/>
      <c r="O7" s="20"/>
    </row>
    <row r="8" spans="2:20" ht="12.75" customHeight="1" thickBot="1" x14ac:dyDescent="0.3">
      <c r="B8" s="2"/>
      <c r="C8" s="2"/>
      <c r="D8" s="56" t="s">
        <v>29</v>
      </c>
      <c r="E8" s="57"/>
      <c r="F8" s="57"/>
      <c r="G8" s="57"/>
      <c r="H8" s="57"/>
      <c r="I8" s="57"/>
      <c r="J8" s="58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49" t="s">
        <v>50</v>
      </c>
      <c r="E10" s="49" t="s">
        <v>5</v>
      </c>
      <c r="F10" s="50" t="s">
        <v>23</v>
      </c>
      <c r="G10" s="48" t="s">
        <v>27</v>
      </c>
      <c r="H10" s="48" t="s">
        <v>22</v>
      </c>
      <c r="I10" s="50" t="s">
        <v>28</v>
      </c>
      <c r="J10" s="49" t="s">
        <v>44</v>
      </c>
      <c r="K10" s="8" t="s">
        <v>12</v>
      </c>
      <c r="L10" s="10" t="s">
        <v>16</v>
      </c>
      <c r="M10" s="10" t="s">
        <v>9</v>
      </c>
      <c r="O10" s="9" t="s">
        <v>28</v>
      </c>
    </row>
    <row r="11" spans="2:20" s="9" customFormat="1" ht="12.75" x14ac:dyDescent="0.25">
      <c r="B11" s="37">
        <v>7</v>
      </c>
      <c r="C11" s="7" t="s">
        <v>45</v>
      </c>
      <c r="D11" s="9" t="s">
        <v>128</v>
      </c>
      <c r="E11" s="9" t="s">
        <v>122</v>
      </c>
      <c r="F11" s="38">
        <v>45280</v>
      </c>
      <c r="G11" s="5" t="s">
        <v>26</v>
      </c>
      <c r="H11" s="5" t="s">
        <v>24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</row>
    <row r="12" spans="2:20" s="9" customFormat="1" ht="12.75" x14ac:dyDescent="0.25">
      <c r="B12" s="37">
        <v>2</v>
      </c>
      <c r="C12" s="7" t="s">
        <v>45</v>
      </c>
      <c r="D12" s="9" t="s">
        <v>56</v>
      </c>
      <c r="E12" s="9" t="s">
        <v>122</v>
      </c>
      <c r="F12" s="38">
        <v>45281</v>
      </c>
      <c r="G12" s="5" t="s">
        <v>26</v>
      </c>
      <c r="H12" s="5" t="s">
        <v>24</v>
      </c>
      <c r="I12" s="16" t="s">
        <v>48</v>
      </c>
      <c r="K12" s="37">
        <v>5</v>
      </c>
      <c r="L12" s="5" t="s">
        <v>14</v>
      </c>
      <c r="M12" s="5" t="s">
        <v>14</v>
      </c>
      <c r="O12" s="2" t="s">
        <v>38</v>
      </c>
    </row>
    <row r="13" spans="2:20" s="9" customFormat="1" ht="12.75" x14ac:dyDescent="0.25">
      <c r="B13" s="37">
        <v>1</v>
      </c>
      <c r="C13" s="7" t="s">
        <v>45</v>
      </c>
      <c r="D13" s="9" t="s">
        <v>55</v>
      </c>
      <c r="E13" s="9" t="s">
        <v>122</v>
      </c>
      <c r="F13" s="38">
        <v>45282</v>
      </c>
      <c r="G13" s="5" t="s">
        <v>26</v>
      </c>
      <c r="H13" s="5" t="s">
        <v>24</v>
      </c>
      <c r="I13" s="16" t="s">
        <v>48</v>
      </c>
      <c r="K13" s="37">
        <v>6</v>
      </c>
      <c r="L13" s="5" t="s">
        <v>14</v>
      </c>
      <c r="M13" s="5" t="s">
        <v>14</v>
      </c>
      <c r="O13" s="19"/>
    </row>
    <row r="14" spans="2:20" s="9" customFormat="1" ht="12.75" x14ac:dyDescent="0.25">
      <c r="B14" s="37">
        <v>2</v>
      </c>
      <c r="C14" s="7" t="s">
        <v>17</v>
      </c>
      <c r="D14" s="9" t="s">
        <v>56</v>
      </c>
      <c r="E14" s="9" t="s">
        <v>122</v>
      </c>
      <c r="F14" s="38">
        <v>45283</v>
      </c>
      <c r="G14" s="5" t="s">
        <v>25</v>
      </c>
      <c r="H14" s="5" t="s">
        <v>25</v>
      </c>
      <c r="I14" s="16">
        <v>45286</v>
      </c>
      <c r="K14" s="37">
        <v>7</v>
      </c>
      <c r="L14" s="5" t="s">
        <v>13</v>
      </c>
      <c r="M14" s="5" t="s">
        <v>14</v>
      </c>
      <c r="O14" s="19"/>
    </row>
    <row r="15" spans="2:20" s="9" customFormat="1" ht="12.75" x14ac:dyDescent="0.25">
      <c r="B15" s="37">
        <v>2</v>
      </c>
      <c r="C15" s="7" t="s">
        <v>17</v>
      </c>
      <c r="D15" s="9" t="s">
        <v>56</v>
      </c>
      <c r="E15" s="9" t="s">
        <v>122</v>
      </c>
      <c r="F15" s="38">
        <v>45284</v>
      </c>
      <c r="G15" s="5" t="s">
        <v>25</v>
      </c>
      <c r="H15" s="5" t="s">
        <v>25</v>
      </c>
      <c r="I15" s="16">
        <v>45287</v>
      </c>
      <c r="K15" s="37">
        <v>1</v>
      </c>
      <c r="L15" s="5" t="s">
        <v>13</v>
      </c>
      <c r="M15" s="5" t="s">
        <v>14</v>
      </c>
      <c r="O15" s="19"/>
    </row>
    <row r="16" spans="2:20" s="9" customFormat="1" ht="12.75" x14ac:dyDescent="0.25">
      <c r="B16" s="37">
        <v>2</v>
      </c>
      <c r="C16" s="7" t="s">
        <v>17</v>
      </c>
      <c r="D16" s="9" t="s">
        <v>56</v>
      </c>
      <c r="E16" s="9" t="s">
        <v>122</v>
      </c>
      <c r="F16" s="38">
        <v>45285</v>
      </c>
      <c r="G16" s="5" t="s">
        <v>25</v>
      </c>
      <c r="H16" s="5" t="s">
        <v>25</v>
      </c>
      <c r="I16" s="16">
        <v>45288</v>
      </c>
      <c r="K16" s="37">
        <v>2</v>
      </c>
      <c r="L16" s="5" t="s">
        <v>14</v>
      </c>
      <c r="M16" s="5" t="s">
        <v>13</v>
      </c>
      <c r="O16" s="19"/>
    </row>
    <row r="17" spans="2:15" s="9" customFormat="1" ht="12.75" x14ac:dyDescent="0.25">
      <c r="B17" s="37">
        <v>4</v>
      </c>
      <c r="C17" s="7" t="s">
        <v>45</v>
      </c>
      <c r="D17" s="9" t="s">
        <v>58</v>
      </c>
      <c r="E17" s="9" t="s">
        <v>122</v>
      </c>
      <c r="F17" s="38">
        <v>45286</v>
      </c>
      <c r="G17" s="5" t="s">
        <v>26</v>
      </c>
      <c r="H17" s="5" t="s">
        <v>24</v>
      </c>
      <c r="I17" s="16" t="s">
        <v>48</v>
      </c>
      <c r="K17" s="37">
        <v>3</v>
      </c>
      <c r="L17" s="5" t="s">
        <v>14</v>
      </c>
      <c r="M17" s="5" t="s">
        <v>14</v>
      </c>
      <c r="O17" s="19"/>
    </row>
    <row r="18" spans="2:15" s="9" customFormat="1" ht="12.75" x14ac:dyDescent="0.25">
      <c r="B18" s="37">
        <v>5</v>
      </c>
      <c r="C18" s="7" t="s">
        <v>45</v>
      </c>
      <c r="D18" s="9" t="s">
        <v>124</v>
      </c>
      <c r="E18" s="9" t="s">
        <v>122</v>
      </c>
      <c r="F18" s="38">
        <v>45287</v>
      </c>
      <c r="G18" s="5" t="s">
        <v>26</v>
      </c>
      <c r="H18" s="5" t="s">
        <v>24</v>
      </c>
      <c r="I18" s="16" t="s">
        <v>48</v>
      </c>
      <c r="K18" s="37">
        <v>4</v>
      </c>
      <c r="L18" s="5" t="s">
        <v>14</v>
      </c>
      <c r="M18" s="5" t="s">
        <v>14</v>
      </c>
      <c r="O18" s="19"/>
    </row>
    <row r="19" spans="2:15" s="9" customFormat="1" ht="12.75" x14ac:dyDescent="0.25">
      <c r="B19" s="37">
        <v>7</v>
      </c>
      <c r="C19" s="7" t="s">
        <v>45</v>
      </c>
      <c r="D19" s="9" t="s">
        <v>128</v>
      </c>
      <c r="E19" s="9" t="s">
        <v>122</v>
      </c>
      <c r="F19" s="38">
        <v>45288</v>
      </c>
      <c r="G19" s="5" t="s">
        <v>26</v>
      </c>
      <c r="H19" s="5" t="s">
        <v>24</v>
      </c>
      <c r="I19" s="16" t="s">
        <v>48</v>
      </c>
      <c r="K19" s="37">
        <v>5</v>
      </c>
      <c r="L19" s="5" t="s">
        <v>14</v>
      </c>
      <c r="M19" s="5" t="s">
        <v>14</v>
      </c>
      <c r="O19" s="19"/>
    </row>
    <row r="20" spans="2:15" s="9" customFormat="1" ht="12.75" x14ac:dyDescent="0.25">
      <c r="B20" s="37">
        <v>6</v>
      </c>
      <c r="C20" s="7" t="s">
        <v>45</v>
      </c>
      <c r="D20" s="9" t="s">
        <v>126</v>
      </c>
      <c r="E20" s="9" t="s">
        <v>122</v>
      </c>
      <c r="F20" s="38">
        <v>45289</v>
      </c>
      <c r="G20" s="5" t="s">
        <v>26</v>
      </c>
      <c r="H20" s="5" t="s">
        <v>24</v>
      </c>
      <c r="I20" s="16" t="s">
        <v>48</v>
      </c>
      <c r="K20" s="37">
        <v>6</v>
      </c>
      <c r="L20" s="5" t="s">
        <v>14</v>
      </c>
      <c r="M20" s="5" t="s">
        <v>14</v>
      </c>
      <c r="O20" s="19"/>
    </row>
    <row r="21" spans="2:15" s="9" customFormat="1" ht="12.75" x14ac:dyDescent="0.25">
      <c r="B21" s="37">
        <v>7</v>
      </c>
      <c r="C21" s="7" t="s">
        <v>17</v>
      </c>
      <c r="D21" s="9" t="s">
        <v>128</v>
      </c>
      <c r="E21" s="9" t="s">
        <v>122</v>
      </c>
      <c r="F21" s="38">
        <v>45290</v>
      </c>
      <c r="G21" s="5" t="s">
        <v>25</v>
      </c>
      <c r="H21" s="5" t="s">
        <v>25</v>
      </c>
      <c r="I21" s="16">
        <v>45293</v>
      </c>
      <c r="K21" s="37">
        <v>7</v>
      </c>
      <c r="L21" s="5" t="s">
        <v>13</v>
      </c>
      <c r="M21" s="5" t="s">
        <v>14</v>
      </c>
      <c r="O21" s="19"/>
    </row>
    <row r="22" spans="2:15" s="9" customFormat="1" ht="12.75" x14ac:dyDescent="0.25">
      <c r="B22" s="37">
        <v>7</v>
      </c>
      <c r="C22" s="7" t="s">
        <v>17</v>
      </c>
      <c r="D22" s="9" t="s">
        <v>128</v>
      </c>
      <c r="E22" s="9" t="s">
        <v>122</v>
      </c>
      <c r="F22" s="38">
        <v>45291</v>
      </c>
      <c r="G22" s="5" t="s">
        <v>25</v>
      </c>
      <c r="H22" s="5" t="s">
        <v>25</v>
      </c>
      <c r="I22" s="16">
        <v>45294</v>
      </c>
      <c r="K22" s="37">
        <v>1</v>
      </c>
      <c r="L22" s="5" t="s">
        <v>13</v>
      </c>
      <c r="M22" s="5" t="s">
        <v>14</v>
      </c>
      <c r="O22" s="19"/>
    </row>
    <row r="23" spans="2:15" ht="12.75" x14ac:dyDescent="0.25">
      <c r="B23" s="37">
        <v>7</v>
      </c>
      <c r="C23" s="7" t="s">
        <v>17</v>
      </c>
      <c r="D23" s="9" t="s">
        <v>128</v>
      </c>
      <c r="E23" s="9" t="s">
        <v>122</v>
      </c>
      <c r="F23" s="38">
        <v>45292</v>
      </c>
      <c r="G23" s="5" t="s">
        <v>25</v>
      </c>
      <c r="H23" s="5" t="s">
        <v>25</v>
      </c>
      <c r="I23" s="16">
        <v>45295</v>
      </c>
      <c r="J23" s="9"/>
      <c r="K23" s="37">
        <v>2</v>
      </c>
      <c r="L23" s="5" t="s">
        <v>14</v>
      </c>
      <c r="M23" s="5" t="s">
        <v>13</v>
      </c>
      <c r="N23" s="3"/>
    </row>
    <row r="24" spans="2:15" ht="12.75" x14ac:dyDescent="0.25">
      <c r="B24" s="37">
        <v>2</v>
      </c>
      <c r="C24" s="7" t="s">
        <v>45</v>
      </c>
      <c r="D24" s="9" t="s">
        <v>56</v>
      </c>
      <c r="E24" s="9" t="s">
        <v>122</v>
      </c>
      <c r="F24" s="38">
        <v>45293</v>
      </c>
      <c r="G24" s="5" t="s">
        <v>26</v>
      </c>
      <c r="H24" s="5" t="s">
        <v>24</v>
      </c>
      <c r="I24" s="16" t="s">
        <v>48</v>
      </c>
      <c r="J24" s="9"/>
      <c r="K24" s="37">
        <v>3</v>
      </c>
      <c r="L24" s="5" t="s">
        <v>14</v>
      </c>
      <c r="M24" s="5" t="s">
        <v>14</v>
      </c>
      <c r="N24" s="3"/>
    </row>
    <row r="25" spans="2:15" ht="12.75" x14ac:dyDescent="0.25">
      <c r="B25" s="37">
        <v>1</v>
      </c>
      <c r="C25" s="7" t="s">
        <v>45</v>
      </c>
      <c r="D25" s="9" t="s">
        <v>55</v>
      </c>
      <c r="E25" s="9" t="s">
        <v>122</v>
      </c>
      <c r="F25" s="38">
        <v>45294</v>
      </c>
      <c r="G25" s="5" t="s">
        <v>26</v>
      </c>
      <c r="H25" s="5" t="s">
        <v>24</v>
      </c>
      <c r="I25" s="16" t="s">
        <v>48</v>
      </c>
      <c r="J25" s="9"/>
      <c r="K25" s="37">
        <v>4</v>
      </c>
      <c r="L25" s="5" t="s">
        <v>14</v>
      </c>
      <c r="M25" s="5" t="s">
        <v>14</v>
      </c>
      <c r="N25" s="3"/>
    </row>
    <row r="26" spans="2:15" ht="12.75" x14ac:dyDescent="0.25">
      <c r="B26" s="37">
        <v>2</v>
      </c>
      <c r="C26" s="7" t="s">
        <v>45</v>
      </c>
      <c r="D26" s="9" t="s">
        <v>56</v>
      </c>
      <c r="E26" s="9" t="s">
        <v>122</v>
      </c>
      <c r="F26" s="38">
        <v>45295</v>
      </c>
      <c r="G26" s="5" t="s">
        <v>26</v>
      </c>
      <c r="H26" s="5" t="s">
        <v>24</v>
      </c>
      <c r="I26" s="16" t="s">
        <v>48</v>
      </c>
      <c r="J26" s="9"/>
      <c r="K26" s="37">
        <v>5</v>
      </c>
      <c r="L26" s="5" t="s">
        <v>14</v>
      </c>
      <c r="M26" s="5" t="s">
        <v>14</v>
      </c>
      <c r="N26" s="3"/>
    </row>
    <row r="27" spans="2:15" ht="12.75" x14ac:dyDescent="0.25">
      <c r="B27" s="37">
        <v>4</v>
      </c>
      <c r="C27" s="7" t="s">
        <v>45</v>
      </c>
      <c r="D27" s="9" t="s">
        <v>58</v>
      </c>
      <c r="E27" s="9" t="s">
        <v>122</v>
      </c>
      <c r="F27" s="38">
        <v>45296</v>
      </c>
      <c r="G27" s="5" t="s">
        <v>26</v>
      </c>
      <c r="H27" s="5" t="s">
        <v>24</v>
      </c>
      <c r="I27" s="16" t="s">
        <v>48</v>
      </c>
      <c r="J27" s="9"/>
      <c r="K27" s="37">
        <v>6</v>
      </c>
      <c r="L27" s="5" t="s">
        <v>14</v>
      </c>
      <c r="M27" s="5" t="s">
        <v>14</v>
      </c>
      <c r="N27" s="3"/>
    </row>
    <row r="28" spans="2:15" ht="12.75" x14ac:dyDescent="0.25">
      <c r="B28" s="37">
        <v>2</v>
      </c>
      <c r="C28" s="7" t="s">
        <v>17</v>
      </c>
      <c r="D28" s="9" t="s">
        <v>56</v>
      </c>
      <c r="E28" s="9" t="s">
        <v>122</v>
      </c>
      <c r="F28" s="38">
        <v>45297</v>
      </c>
      <c r="G28" s="5" t="s">
        <v>25</v>
      </c>
      <c r="H28" s="5" t="s">
        <v>25</v>
      </c>
      <c r="I28" s="16">
        <v>45300</v>
      </c>
      <c r="J28" s="9"/>
      <c r="K28" s="37">
        <v>7</v>
      </c>
      <c r="L28" s="5" t="s">
        <v>13</v>
      </c>
      <c r="M28" s="5" t="s">
        <v>14</v>
      </c>
      <c r="N28" s="3"/>
    </row>
    <row r="29" spans="2:15" ht="12.75" x14ac:dyDescent="0.25">
      <c r="B29" s="37">
        <v>2</v>
      </c>
      <c r="C29" s="7" t="s">
        <v>17</v>
      </c>
      <c r="D29" s="9" t="s">
        <v>56</v>
      </c>
      <c r="E29" s="9" t="s">
        <v>122</v>
      </c>
      <c r="F29" s="38">
        <v>45298</v>
      </c>
      <c r="G29" s="5" t="s">
        <v>25</v>
      </c>
      <c r="H29" s="5" t="s">
        <v>25</v>
      </c>
      <c r="I29" s="16">
        <v>45301</v>
      </c>
      <c r="J29" s="9"/>
      <c r="K29" s="37">
        <v>1</v>
      </c>
      <c r="L29" s="5" t="s">
        <v>13</v>
      </c>
      <c r="M29" s="5" t="s">
        <v>14</v>
      </c>
      <c r="N29" s="3"/>
    </row>
    <row r="30" spans="2:15" ht="12.75" x14ac:dyDescent="0.25">
      <c r="B30" s="37">
        <v>2</v>
      </c>
      <c r="C30" s="7" t="s">
        <v>17</v>
      </c>
      <c r="D30" s="9" t="s">
        <v>56</v>
      </c>
      <c r="E30" s="9" t="s">
        <v>122</v>
      </c>
      <c r="F30" s="38">
        <v>45299</v>
      </c>
      <c r="G30" s="5" t="s">
        <v>25</v>
      </c>
      <c r="H30" s="5" t="s">
        <v>25</v>
      </c>
      <c r="I30" s="16">
        <v>45302</v>
      </c>
      <c r="J30" s="9"/>
      <c r="K30" s="37">
        <v>2</v>
      </c>
      <c r="L30" s="5" t="s">
        <v>14</v>
      </c>
      <c r="M30" s="5" t="s">
        <v>13</v>
      </c>
      <c r="N30" s="3"/>
    </row>
    <row r="31" spans="2:15" ht="12.75" x14ac:dyDescent="0.25">
      <c r="B31" s="37">
        <v>5</v>
      </c>
      <c r="C31" s="7" t="s">
        <v>45</v>
      </c>
      <c r="D31" s="9" t="s">
        <v>124</v>
      </c>
      <c r="E31" s="9" t="s">
        <v>122</v>
      </c>
      <c r="F31" s="38">
        <v>45300</v>
      </c>
      <c r="G31" s="5" t="s">
        <v>26</v>
      </c>
      <c r="H31" s="5" t="s">
        <v>24</v>
      </c>
      <c r="I31" s="16" t="s">
        <v>48</v>
      </c>
      <c r="K31" s="37">
        <v>3</v>
      </c>
      <c r="L31" s="5" t="s">
        <v>14</v>
      </c>
      <c r="M31" s="5" t="s">
        <v>14</v>
      </c>
      <c r="N31" s="3"/>
    </row>
    <row r="32" spans="2:15" ht="12.75" x14ac:dyDescent="0.25">
      <c r="B32" s="37">
        <v>6</v>
      </c>
      <c r="C32" s="7" t="s">
        <v>45</v>
      </c>
      <c r="D32" s="9" t="s">
        <v>126</v>
      </c>
      <c r="E32" s="9" t="s">
        <v>122</v>
      </c>
      <c r="F32" s="38">
        <v>45301</v>
      </c>
      <c r="G32" s="5" t="s">
        <v>26</v>
      </c>
      <c r="H32" s="5" t="s">
        <v>24</v>
      </c>
      <c r="I32" s="16" t="s">
        <v>48</v>
      </c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1</v>
      </c>
      <c r="C33" s="7" t="s">
        <v>18</v>
      </c>
      <c r="D33" s="9" t="s">
        <v>55</v>
      </c>
      <c r="E33" s="9" t="s">
        <v>122</v>
      </c>
      <c r="F33" s="6">
        <v>45302</v>
      </c>
      <c r="G33" s="5" t="s">
        <v>26</v>
      </c>
      <c r="H33" s="5" t="s">
        <v>24</v>
      </c>
      <c r="I33" s="16" t="s">
        <v>48</v>
      </c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4</v>
      </c>
      <c r="C34" s="7" t="s">
        <v>18</v>
      </c>
      <c r="D34" s="9" t="s">
        <v>58</v>
      </c>
      <c r="E34" s="9" t="s">
        <v>122</v>
      </c>
      <c r="F34" s="6">
        <v>45303</v>
      </c>
      <c r="G34" s="5" t="s">
        <v>26</v>
      </c>
      <c r="H34" s="5" t="s">
        <v>24</v>
      </c>
      <c r="I34" s="16" t="s">
        <v>48</v>
      </c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1</v>
      </c>
      <c r="C35" s="7" t="s">
        <v>17</v>
      </c>
      <c r="D35" s="9" t="s">
        <v>55</v>
      </c>
      <c r="E35" s="9" t="s">
        <v>122</v>
      </c>
      <c r="F35" s="6">
        <v>45304</v>
      </c>
      <c r="G35" s="5" t="s">
        <v>25</v>
      </c>
      <c r="H35" s="5" t="s">
        <v>25</v>
      </c>
      <c r="I35" s="16">
        <v>45306</v>
      </c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1</v>
      </c>
      <c r="C36" s="7" t="s">
        <v>17</v>
      </c>
      <c r="D36" s="9" t="s">
        <v>55</v>
      </c>
      <c r="E36" s="9" t="s">
        <v>122</v>
      </c>
      <c r="F36" s="6">
        <v>45305</v>
      </c>
      <c r="G36" s="5" t="s">
        <v>25</v>
      </c>
      <c r="H36" s="5" t="s">
        <v>25</v>
      </c>
      <c r="I36" s="16">
        <v>45307</v>
      </c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5</v>
      </c>
      <c r="C37" s="7" t="s">
        <v>18</v>
      </c>
      <c r="D37" s="9" t="s">
        <v>124</v>
      </c>
      <c r="E37" s="9" t="s">
        <v>122</v>
      </c>
      <c r="F37" s="6">
        <v>45306</v>
      </c>
      <c r="G37" s="5" t="s">
        <v>26</v>
      </c>
      <c r="H37" s="5" t="s">
        <v>24</v>
      </c>
      <c r="I37" s="16" t="s">
        <v>48</v>
      </c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6</v>
      </c>
      <c r="C38" s="7" t="s">
        <v>18</v>
      </c>
      <c r="D38" s="9" t="s">
        <v>126</v>
      </c>
      <c r="E38" s="9" t="s">
        <v>122</v>
      </c>
      <c r="F38" s="6">
        <v>45307</v>
      </c>
      <c r="G38" s="5" t="s">
        <v>26</v>
      </c>
      <c r="H38" s="5" t="s">
        <v>24</v>
      </c>
      <c r="I38" s="16" t="s">
        <v>48</v>
      </c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1</v>
      </c>
      <c r="C39" s="7" t="s">
        <v>18</v>
      </c>
      <c r="D39" s="9" t="s">
        <v>55</v>
      </c>
      <c r="E39" s="9" t="s">
        <v>122</v>
      </c>
      <c r="F39" s="6">
        <v>45308</v>
      </c>
      <c r="G39" s="5" t="s">
        <v>26</v>
      </c>
      <c r="H39" s="5" t="s">
        <v>24</v>
      </c>
      <c r="I39" s="16" t="s">
        <v>48</v>
      </c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5</v>
      </c>
      <c r="C40" s="7" t="s">
        <v>18</v>
      </c>
      <c r="D40" s="9" t="s">
        <v>124</v>
      </c>
      <c r="E40" s="9" t="s">
        <v>122</v>
      </c>
      <c r="F40" s="6">
        <v>45309</v>
      </c>
      <c r="G40" s="5" t="s">
        <v>26</v>
      </c>
      <c r="H40" s="5" t="s">
        <v>24</v>
      </c>
      <c r="I40" s="16" t="s">
        <v>48</v>
      </c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2</v>
      </c>
      <c r="C41" s="7" t="s">
        <v>18</v>
      </c>
      <c r="D41" s="9" t="s">
        <v>56</v>
      </c>
      <c r="E41" s="9" t="s">
        <v>122</v>
      </c>
      <c r="F41" s="6">
        <v>45310</v>
      </c>
      <c r="G41" s="5" t="s">
        <v>26</v>
      </c>
      <c r="H41" s="5" t="s">
        <v>24</v>
      </c>
      <c r="I41" s="16" t="s">
        <v>48</v>
      </c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5</v>
      </c>
      <c r="C42" s="7" t="s">
        <v>17</v>
      </c>
      <c r="D42" s="9" t="s">
        <v>124</v>
      </c>
      <c r="E42" s="9" t="s">
        <v>122</v>
      </c>
      <c r="F42" s="6">
        <v>45311</v>
      </c>
      <c r="G42" s="5" t="s">
        <v>25</v>
      </c>
      <c r="H42" s="5" t="s">
        <v>25</v>
      </c>
      <c r="I42" s="16">
        <v>45313</v>
      </c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5</v>
      </c>
      <c r="C43" s="7" t="s">
        <v>17</v>
      </c>
      <c r="D43" s="9" t="s">
        <v>124</v>
      </c>
      <c r="E43" s="9" t="s">
        <v>122</v>
      </c>
      <c r="F43" s="6">
        <v>45312</v>
      </c>
      <c r="G43" s="5" t="s">
        <v>25</v>
      </c>
      <c r="H43" s="5" t="s">
        <v>25</v>
      </c>
      <c r="I43" s="16">
        <v>45314</v>
      </c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4</v>
      </c>
      <c r="C44" s="7" t="s">
        <v>18</v>
      </c>
      <c r="D44" s="9" t="s">
        <v>58</v>
      </c>
      <c r="E44" s="9" t="s">
        <v>122</v>
      </c>
      <c r="F44" s="6">
        <v>45313</v>
      </c>
      <c r="G44" s="5" t="s">
        <v>26</v>
      </c>
      <c r="H44" s="5" t="s">
        <v>24</v>
      </c>
      <c r="I44" s="16" t="s">
        <v>48</v>
      </c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6</v>
      </c>
      <c r="C45" s="7" t="s">
        <v>18</v>
      </c>
      <c r="D45" s="9" t="s">
        <v>126</v>
      </c>
      <c r="E45" s="9" t="s">
        <v>122</v>
      </c>
      <c r="F45" s="6">
        <v>45314</v>
      </c>
      <c r="G45" s="5" t="s">
        <v>26</v>
      </c>
      <c r="H45" s="5" t="s">
        <v>24</v>
      </c>
      <c r="I45" s="16" t="s">
        <v>48</v>
      </c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7</v>
      </c>
      <c r="C46" s="7" t="s">
        <v>18</v>
      </c>
      <c r="D46" s="9" t="s">
        <v>128</v>
      </c>
      <c r="E46" s="9" t="s">
        <v>122</v>
      </c>
      <c r="F46" s="6">
        <v>45315</v>
      </c>
      <c r="G46" s="5" t="s">
        <v>26</v>
      </c>
      <c r="H46" s="5" t="s">
        <v>24</v>
      </c>
      <c r="I46" s="16" t="s">
        <v>48</v>
      </c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1</v>
      </c>
      <c r="C47" s="7" t="s">
        <v>18</v>
      </c>
      <c r="D47" s="9" t="s">
        <v>55</v>
      </c>
      <c r="E47" s="9" t="s">
        <v>122</v>
      </c>
      <c r="F47" s="6">
        <v>45316</v>
      </c>
      <c r="G47" s="5" t="s">
        <v>26</v>
      </c>
      <c r="H47" s="5" t="s">
        <v>24</v>
      </c>
      <c r="I47" s="16" t="s">
        <v>48</v>
      </c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2</v>
      </c>
      <c r="C48" s="7" t="s">
        <v>18</v>
      </c>
      <c r="D48" s="9" t="s">
        <v>56</v>
      </c>
      <c r="E48" s="9" t="s">
        <v>122</v>
      </c>
      <c r="F48" s="6">
        <v>45317</v>
      </c>
      <c r="G48" s="5" t="s">
        <v>26</v>
      </c>
      <c r="H48" s="5" t="s">
        <v>24</v>
      </c>
      <c r="I48" s="16" t="s">
        <v>48</v>
      </c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6</v>
      </c>
      <c r="C49" s="7" t="s">
        <v>17</v>
      </c>
      <c r="D49" s="9" t="s">
        <v>126</v>
      </c>
      <c r="E49" s="9" t="s">
        <v>122</v>
      </c>
      <c r="F49" s="6">
        <v>45318</v>
      </c>
      <c r="G49" s="5" t="s">
        <v>25</v>
      </c>
      <c r="H49" s="5" t="s">
        <v>25</v>
      </c>
      <c r="I49" s="16">
        <v>45320</v>
      </c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6</v>
      </c>
      <c r="C50" s="7" t="s">
        <v>17</v>
      </c>
      <c r="D50" s="9" t="s">
        <v>126</v>
      </c>
      <c r="E50" s="9" t="s">
        <v>122</v>
      </c>
      <c r="F50" s="6">
        <v>45319</v>
      </c>
      <c r="G50" s="5" t="s">
        <v>25</v>
      </c>
      <c r="H50" s="5" t="s">
        <v>25</v>
      </c>
      <c r="I50" s="16">
        <v>45321</v>
      </c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4</v>
      </c>
      <c r="C51" s="7" t="s">
        <v>18</v>
      </c>
      <c r="D51" s="9" t="s">
        <v>58</v>
      </c>
      <c r="E51" s="9" t="s">
        <v>122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7</v>
      </c>
      <c r="C52" s="7" t="s">
        <v>18</v>
      </c>
      <c r="D52" s="9" t="s">
        <v>128</v>
      </c>
      <c r="E52" s="9" t="s">
        <v>122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5</v>
      </c>
      <c r="C53" s="7" t="s">
        <v>18</v>
      </c>
      <c r="D53" s="9" t="s">
        <v>124</v>
      </c>
      <c r="E53" s="9" t="s">
        <v>122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7</v>
      </c>
      <c r="C54" s="7" t="s">
        <v>18</v>
      </c>
      <c r="D54" s="9" t="s">
        <v>128</v>
      </c>
      <c r="E54" s="9" t="s">
        <v>122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6</v>
      </c>
      <c r="C55" s="7" t="s">
        <v>18</v>
      </c>
      <c r="D55" s="9" t="s">
        <v>126</v>
      </c>
      <c r="E55" s="9" t="s">
        <v>122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7</v>
      </c>
      <c r="C56" s="7" t="s">
        <v>17</v>
      </c>
      <c r="D56" s="9" t="s">
        <v>128</v>
      </c>
      <c r="E56" s="9" t="s">
        <v>122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7</v>
      </c>
      <c r="C57" s="7" t="s">
        <v>17</v>
      </c>
      <c r="D57" s="9" t="s">
        <v>128</v>
      </c>
      <c r="E57" s="9" t="s">
        <v>122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1</v>
      </c>
      <c r="C58" s="7" t="s">
        <v>18</v>
      </c>
      <c r="D58" s="9" t="s">
        <v>55</v>
      </c>
      <c r="E58" s="9" t="s">
        <v>122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2</v>
      </c>
      <c r="C59" s="7" t="s">
        <v>18</v>
      </c>
      <c r="D59" s="9" t="s">
        <v>56</v>
      </c>
      <c r="E59" s="9" t="s">
        <v>122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7</v>
      </c>
      <c r="C60" s="7" t="s">
        <v>18</v>
      </c>
      <c r="D60" s="9" t="s">
        <v>128</v>
      </c>
      <c r="E60" s="9" t="s">
        <v>122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4</v>
      </c>
      <c r="C61" s="7" t="s">
        <v>18</v>
      </c>
      <c r="D61" s="9" t="s">
        <v>58</v>
      </c>
      <c r="E61" s="9" t="s">
        <v>122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5</v>
      </c>
      <c r="C62" s="7" t="s">
        <v>18</v>
      </c>
      <c r="D62" s="9" t="s">
        <v>124</v>
      </c>
      <c r="E62" s="9" t="s">
        <v>122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1</v>
      </c>
      <c r="C63" s="7" t="s">
        <v>17</v>
      </c>
      <c r="D63" s="9" t="s">
        <v>55</v>
      </c>
      <c r="E63" s="9" t="s">
        <v>122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1</v>
      </c>
      <c r="C64" s="7" t="s">
        <v>17</v>
      </c>
      <c r="D64" s="9" t="s">
        <v>55</v>
      </c>
      <c r="E64" s="9" t="s">
        <v>122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6</v>
      </c>
      <c r="C65" s="7" t="s">
        <v>18</v>
      </c>
      <c r="D65" s="9" t="s">
        <v>126</v>
      </c>
      <c r="E65" s="9" t="s">
        <v>122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7</v>
      </c>
      <c r="C66" s="7" t="s">
        <v>18</v>
      </c>
      <c r="D66" s="9" t="s">
        <v>128</v>
      </c>
      <c r="E66" s="9" t="s">
        <v>122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1</v>
      </c>
      <c r="C67" s="7" t="s">
        <v>18</v>
      </c>
      <c r="D67" s="9" t="s">
        <v>55</v>
      </c>
      <c r="E67" s="9" t="s">
        <v>122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4</v>
      </c>
      <c r="C68" s="7" t="s">
        <v>18</v>
      </c>
      <c r="D68" s="9" t="s">
        <v>58</v>
      </c>
      <c r="E68" s="9" t="s">
        <v>122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2</v>
      </c>
      <c r="C69" s="7" t="s">
        <v>18</v>
      </c>
      <c r="D69" s="9" t="s">
        <v>56</v>
      </c>
      <c r="E69" s="9" t="s">
        <v>122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4</v>
      </c>
      <c r="C70" s="7" t="s">
        <v>17</v>
      </c>
      <c r="D70" s="9" t="s">
        <v>58</v>
      </c>
      <c r="E70" s="9" t="s">
        <v>122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4</v>
      </c>
      <c r="C71" s="7" t="s">
        <v>17</v>
      </c>
      <c r="D71" s="9" t="s">
        <v>58</v>
      </c>
      <c r="E71" s="9" t="s">
        <v>122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5</v>
      </c>
      <c r="C72" s="7" t="s">
        <v>18</v>
      </c>
      <c r="D72" s="9" t="s">
        <v>124</v>
      </c>
      <c r="E72" s="9" t="s">
        <v>122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6</v>
      </c>
      <c r="C73" s="7" t="s">
        <v>18</v>
      </c>
      <c r="D73" s="9" t="s">
        <v>126</v>
      </c>
      <c r="E73" s="9" t="s">
        <v>122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7</v>
      </c>
      <c r="C74" s="7" t="s">
        <v>18</v>
      </c>
      <c r="D74" s="9" t="s">
        <v>128</v>
      </c>
      <c r="E74" s="9" t="s">
        <v>122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5</v>
      </c>
      <c r="C75" s="7" t="s">
        <v>18</v>
      </c>
      <c r="D75" s="9" t="s">
        <v>124</v>
      </c>
      <c r="E75" s="9" t="s">
        <v>122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1</v>
      </c>
      <c r="C76" s="7" t="s">
        <v>18</v>
      </c>
      <c r="D76" s="9" t="s">
        <v>55</v>
      </c>
      <c r="E76" s="9" t="s">
        <v>122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5</v>
      </c>
      <c r="C77" s="7" t="s">
        <v>17</v>
      </c>
      <c r="D77" s="9" t="s">
        <v>124</v>
      </c>
      <c r="E77" s="9" t="s">
        <v>122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5</v>
      </c>
      <c r="C78" s="7" t="s">
        <v>17</v>
      </c>
      <c r="D78" s="9" t="s">
        <v>124</v>
      </c>
      <c r="E78" s="9" t="s">
        <v>122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2</v>
      </c>
      <c r="C79" s="7" t="s">
        <v>18</v>
      </c>
      <c r="D79" s="9" t="s">
        <v>56</v>
      </c>
      <c r="E79" s="9" t="s">
        <v>122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4</v>
      </c>
      <c r="C80" s="7" t="s">
        <v>18</v>
      </c>
      <c r="D80" s="9" t="s">
        <v>58</v>
      </c>
      <c r="E80" s="9" t="s">
        <v>122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6</v>
      </c>
      <c r="C81" s="7" t="s">
        <v>18</v>
      </c>
      <c r="D81" s="9" t="s">
        <v>126</v>
      </c>
      <c r="E81" s="9" t="s">
        <v>122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2</v>
      </c>
      <c r="C82" s="7" t="s">
        <v>18</v>
      </c>
      <c r="D82" s="9" t="s">
        <v>56</v>
      </c>
      <c r="E82" s="9" t="s">
        <v>122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7</v>
      </c>
      <c r="C83" s="7" t="s">
        <v>18</v>
      </c>
      <c r="D83" s="9" t="s">
        <v>128</v>
      </c>
      <c r="E83" s="9" t="s">
        <v>122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2</v>
      </c>
      <c r="C84" s="7" t="s">
        <v>17</v>
      </c>
      <c r="D84" s="9" t="s">
        <v>56</v>
      </c>
      <c r="E84" s="9" t="s">
        <v>122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2</v>
      </c>
      <c r="C85" s="7" t="s">
        <v>17</v>
      </c>
      <c r="D85" s="9" t="s">
        <v>56</v>
      </c>
      <c r="E85" s="9" t="s">
        <v>122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1</v>
      </c>
      <c r="C86" s="7" t="s">
        <v>18</v>
      </c>
      <c r="D86" s="9" t="s">
        <v>55</v>
      </c>
      <c r="E86" s="9" t="s">
        <v>122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4</v>
      </c>
      <c r="C87" s="7" t="s">
        <v>18</v>
      </c>
      <c r="D87" s="9" t="s">
        <v>58</v>
      </c>
      <c r="E87" s="9" t="s">
        <v>122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5</v>
      </c>
      <c r="C88" s="7" t="s">
        <v>18</v>
      </c>
      <c r="D88" s="9" t="s">
        <v>124</v>
      </c>
      <c r="E88" s="9" t="s">
        <v>122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7</v>
      </c>
      <c r="C89" s="7" t="s">
        <v>18</v>
      </c>
      <c r="D89" s="9" t="s">
        <v>128</v>
      </c>
      <c r="E89" s="9" t="s">
        <v>122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6</v>
      </c>
      <c r="C90" s="7" t="s">
        <v>18</v>
      </c>
      <c r="D90" s="9" t="s">
        <v>126</v>
      </c>
      <c r="E90" s="9" t="s">
        <v>122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7</v>
      </c>
      <c r="C91" s="7" t="s">
        <v>17</v>
      </c>
      <c r="D91" s="9" t="s">
        <v>128</v>
      </c>
      <c r="E91" s="9" t="s">
        <v>122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7</v>
      </c>
      <c r="C92" s="7" t="s">
        <v>17</v>
      </c>
      <c r="D92" s="9" t="s">
        <v>128</v>
      </c>
      <c r="E92" s="9" t="s">
        <v>122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1</v>
      </c>
      <c r="C93" s="7" t="s">
        <v>18</v>
      </c>
      <c r="D93" s="9" t="s">
        <v>55</v>
      </c>
      <c r="E93" s="9" t="s">
        <v>122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2</v>
      </c>
      <c r="C94" s="7" t="s">
        <v>18</v>
      </c>
      <c r="D94" s="9" t="s">
        <v>56</v>
      </c>
      <c r="E94" s="9" t="s">
        <v>122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4</v>
      </c>
      <c r="C95" s="7" t="s">
        <v>18</v>
      </c>
      <c r="D95" s="9" t="s">
        <v>58</v>
      </c>
      <c r="E95" s="9" t="s">
        <v>122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6</v>
      </c>
      <c r="C96" s="7" t="s">
        <v>18</v>
      </c>
      <c r="D96" s="9" t="s">
        <v>126</v>
      </c>
      <c r="E96" s="9" t="s">
        <v>122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5</v>
      </c>
      <c r="C97" s="7" t="s">
        <v>18</v>
      </c>
      <c r="D97" s="9" t="s">
        <v>124</v>
      </c>
      <c r="E97" s="9" t="s">
        <v>122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6</v>
      </c>
      <c r="C98" s="7" t="s">
        <v>17</v>
      </c>
      <c r="D98" s="9" t="s">
        <v>126</v>
      </c>
      <c r="E98" s="9" t="s">
        <v>122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6</v>
      </c>
      <c r="C99" s="7" t="s">
        <v>17</v>
      </c>
      <c r="D99" s="9" t="s">
        <v>126</v>
      </c>
      <c r="E99" s="9" t="s">
        <v>122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7</v>
      </c>
      <c r="C100" s="7" t="s">
        <v>18</v>
      </c>
      <c r="D100" s="9" t="s">
        <v>128</v>
      </c>
      <c r="E100" s="9" t="s">
        <v>122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1</v>
      </c>
      <c r="C101" s="7" t="s">
        <v>18</v>
      </c>
      <c r="D101" s="9" t="s">
        <v>55</v>
      </c>
      <c r="E101" s="9" t="s">
        <v>122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2</v>
      </c>
      <c r="C102" s="7" t="s">
        <v>18</v>
      </c>
      <c r="D102" s="9" t="s">
        <v>56</v>
      </c>
      <c r="E102" s="9" t="s">
        <v>122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4</v>
      </c>
      <c r="C103" s="7" t="s">
        <v>18</v>
      </c>
      <c r="D103" s="9" t="s">
        <v>58</v>
      </c>
      <c r="E103" s="9" t="s">
        <v>122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5</v>
      </c>
      <c r="C104" s="7" t="s">
        <v>18</v>
      </c>
      <c r="D104" s="9" t="s">
        <v>124</v>
      </c>
      <c r="E104" s="9" t="s">
        <v>122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7</v>
      </c>
      <c r="C105" s="7" t="s">
        <v>17</v>
      </c>
      <c r="D105" s="9" t="s">
        <v>128</v>
      </c>
      <c r="E105" s="9" t="s">
        <v>122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136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7</v>
      </c>
      <c r="C106" s="7" t="s">
        <v>17</v>
      </c>
      <c r="D106" s="9" t="s">
        <v>128</v>
      </c>
      <c r="E106" s="9" t="s">
        <v>122</v>
      </c>
      <c r="F106" s="6">
        <v>45375</v>
      </c>
      <c r="G106" s="5" t="s">
        <v>25</v>
      </c>
      <c r="H106" s="5" t="s">
        <v>25</v>
      </c>
      <c r="I106" s="16">
        <v>45384</v>
      </c>
      <c r="J106" s="3" t="s">
        <v>136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7</v>
      </c>
      <c r="C107" s="7" t="s">
        <v>17</v>
      </c>
      <c r="D107" s="9" t="s">
        <v>128</v>
      </c>
      <c r="E107" s="9" t="s">
        <v>122</v>
      </c>
      <c r="F107" s="6">
        <v>45376</v>
      </c>
      <c r="G107" s="5" t="s">
        <v>25</v>
      </c>
      <c r="H107" s="5" t="s">
        <v>25</v>
      </c>
      <c r="I107" s="16">
        <v>45385</v>
      </c>
      <c r="J107" s="3" t="s">
        <v>136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2</v>
      </c>
      <c r="C108" s="7" t="s">
        <v>6</v>
      </c>
      <c r="D108" s="9" t="s">
        <v>56</v>
      </c>
      <c r="E108" s="9" t="s">
        <v>122</v>
      </c>
      <c r="F108" s="6">
        <v>45377</v>
      </c>
      <c r="G108" s="5" t="s">
        <v>25</v>
      </c>
      <c r="H108" s="5" t="s">
        <v>25</v>
      </c>
      <c r="I108" s="16">
        <v>45383</v>
      </c>
      <c r="J108" s="3" t="s">
        <v>136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2</v>
      </c>
      <c r="C109" s="7" t="s">
        <v>6</v>
      </c>
      <c r="D109" s="9" t="s">
        <v>56</v>
      </c>
      <c r="E109" s="9" t="s">
        <v>122</v>
      </c>
      <c r="F109" s="6">
        <v>45378</v>
      </c>
      <c r="G109" s="5" t="s">
        <v>25</v>
      </c>
      <c r="H109" s="5" t="s">
        <v>25</v>
      </c>
      <c r="I109" s="16">
        <v>45384</v>
      </c>
      <c r="J109" s="3" t="s">
        <v>136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4</v>
      </c>
      <c r="C110" s="7" t="s">
        <v>17</v>
      </c>
      <c r="D110" s="9" t="s">
        <v>58</v>
      </c>
      <c r="E110" s="9" t="s">
        <v>122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136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4</v>
      </c>
      <c r="C111" s="7" t="s">
        <v>17</v>
      </c>
      <c r="D111" s="9" t="s">
        <v>58</v>
      </c>
      <c r="E111" s="9" t="s">
        <v>122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136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2</v>
      </c>
      <c r="C112" s="7" t="s">
        <v>17</v>
      </c>
      <c r="D112" s="9" t="s">
        <v>56</v>
      </c>
      <c r="E112" s="9" t="s">
        <v>122</v>
      </c>
      <c r="F112" s="6">
        <v>45381</v>
      </c>
      <c r="G112" s="5" t="s">
        <v>25</v>
      </c>
      <c r="H112" s="5" t="s">
        <v>25</v>
      </c>
      <c r="I112" s="16">
        <v>45385</v>
      </c>
      <c r="J112" s="3" t="s">
        <v>136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2</v>
      </c>
      <c r="C113" s="7" t="s">
        <v>17</v>
      </c>
      <c r="D113" s="9" t="s">
        <v>56</v>
      </c>
      <c r="E113" s="9" t="s">
        <v>122</v>
      </c>
      <c r="F113" s="6">
        <v>45382</v>
      </c>
      <c r="G113" s="5" t="s">
        <v>25</v>
      </c>
      <c r="H113" s="5" t="s">
        <v>25</v>
      </c>
      <c r="I113" s="16">
        <v>45386</v>
      </c>
      <c r="J113" s="3" t="s">
        <v>136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6</v>
      </c>
      <c r="C114" s="7" t="s">
        <v>18</v>
      </c>
      <c r="D114" s="9" t="s">
        <v>126</v>
      </c>
      <c r="E114" s="9" t="s">
        <v>122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5</v>
      </c>
      <c r="C115" s="7" t="s">
        <v>18</v>
      </c>
      <c r="D115" s="9" t="s">
        <v>124</v>
      </c>
      <c r="E115" s="9" t="s">
        <v>122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1</v>
      </c>
      <c r="C116" s="7" t="s">
        <v>18</v>
      </c>
      <c r="D116" s="9" t="s">
        <v>55</v>
      </c>
      <c r="E116" s="9" t="s">
        <v>122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7</v>
      </c>
      <c r="C117" s="7" t="s">
        <v>18</v>
      </c>
      <c r="D117" s="9" t="s">
        <v>128</v>
      </c>
      <c r="E117" s="9" t="s">
        <v>122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2</v>
      </c>
      <c r="C118" s="7" t="s">
        <v>18</v>
      </c>
      <c r="D118" s="9" t="s">
        <v>56</v>
      </c>
      <c r="E118" s="9" t="s">
        <v>122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1</v>
      </c>
      <c r="C119" s="7" t="s">
        <v>17</v>
      </c>
      <c r="D119" s="9" t="s">
        <v>55</v>
      </c>
      <c r="E119" s="9" t="s">
        <v>122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1</v>
      </c>
      <c r="C120" s="7" t="s">
        <v>17</v>
      </c>
      <c r="D120" s="9" t="s">
        <v>55</v>
      </c>
      <c r="E120" s="9" t="s">
        <v>122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4</v>
      </c>
      <c r="C121" s="7" t="s">
        <v>18</v>
      </c>
      <c r="D121" s="9" t="s">
        <v>58</v>
      </c>
      <c r="E121" s="9" t="s">
        <v>122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5</v>
      </c>
      <c r="C122" s="7" t="s">
        <v>18</v>
      </c>
      <c r="D122" s="9" t="s">
        <v>124</v>
      </c>
      <c r="E122" s="9" t="s">
        <v>122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6</v>
      </c>
      <c r="C123" s="7" t="s">
        <v>18</v>
      </c>
      <c r="D123" s="9" t="s">
        <v>126</v>
      </c>
      <c r="E123" s="9" t="s">
        <v>122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4</v>
      </c>
      <c r="C124" s="7" t="s">
        <v>18</v>
      </c>
      <c r="D124" s="9" t="s">
        <v>58</v>
      </c>
      <c r="E124" s="9" t="s">
        <v>122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7</v>
      </c>
      <c r="C125" s="7" t="s">
        <v>18</v>
      </c>
      <c r="D125" s="9" t="s">
        <v>128</v>
      </c>
      <c r="E125" s="9" t="s">
        <v>122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4</v>
      </c>
      <c r="C126" s="7" t="s">
        <v>17</v>
      </c>
      <c r="D126" s="9" t="s">
        <v>58</v>
      </c>
      <c r="E126" s="9" t="s">
        <v>122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4</v>
      </c>
      <c r="C127" s="7" t="s">
        <v>17</v>
      </c>
      <c r="D127" s="9" t="s">
        <v>58</v>
      </c>
      <c r="E127" s="9" t="s">
        <v>122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1</v>
      </c>
      <c r="C128" s="7" t="s">
        <v>18</v>
      </c>
      <c r="D128" s="9" t="s">
        <v>55</v>
      </c>
      <c r="E128" s="9" t="s">
        <v>122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2</v>
      </c>
      <c r="C129" s="7" t="s">
        <v>18</v>
      </c>
      <c r="D129" s="9" t="s">
        <v>56</v>
      </c>
      <c r="E129" s="9" t="s">
        <v>122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5</v>
      </c>
      <c r="C130" s="7" t="s">
        <v>18</v>
      </c>
      <c r="D130" s="9" t="s">
        <v>124</v>
      </c>
      <c r="E130" s="9" t="s">
        <v>122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6</v>
      </c>
      <c r="C131" s="7" t="s">
        <v>18</v>
      </c>
      <c r="D131" s="9" t="s">
        <v>126</v>
      </c>
      <c r="E131" s="9" t="s">
        <v>122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7</v>
      </c>
      <c r="C132" s="7" t="s">
        <v>18</v>
      </c>
      <c r="D132" s="9" t="s">
        <v>128</v>
      </c>
      <c r="E132" s="9" t="s">
        <v>122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5</v>
      </c>
      <c r="C133" s="7" t="s">
        <v>17</v>
      </c>
      <c r="D133" s="9" t="s">
        <v>124</v>
      </c>
      <c r="E133" s="9" t="s">
        <v>122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5</v>
      </c>
      <c r="C134" s="7" t="s">
        <v>17</v>
      </c>
      <c r="D134" s="9" t="s">
        <v>124</v>
      </c>
      <c r="E134" s="9" t="s">
        <v>122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1</v>
      </c>
      <c r="C135" s="7" t="s">
        <v>18</v>
      </c>
      <c r="D135" s="9" t="s">
        <v>55</v>
      </c>
      <c r="E135" s="9" t="s">
        <v>122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2</v>
      </c>
      <c r="C136" s="7" t="s">
        <v>18</v>
      </c>
      <c r="D136" s="9" t="s">
        <v>56</v>
      </c>
      <c r="E136" s="9" t="s">
        <v>122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4</v>
      </c>
      <c r="C137" s="7" t="s">
        <v>18</v>
      </c>
      <c r="D137" s="9" t="s">
        <v>58</v>
      </c>
      <c r="E137" s="9" t="s">
        <v>122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1</v>
      </c>
      <c r="C138" s="7" t="s">
        <v>18</v>
      </c>
      <c r="D138" s="9" t="s">
        <v>55</v>
      </c>
      <c r="E138" s="9" t="s">
        <v>122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5</v>
      </c>
      <c r="C139" s="7" t="s">
        <v>18</v>
      </c>
      <c r="D139" s="9" t="s">
        <v>124</v>
      </c>
      <c r="E139" s="9" t="s">
        <v>122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1</v>
      </c>
      <c r="C140" s="7" t="s">
        <v>17</v>
      </c>
      <c r="D140" s="9" t="s">
        <v>55</v>
      </c>
      <c r="E140" s="9" t="s">
        <v>122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1</v>
      </c>
      <c r="C141" s="7" t="s">
        <v>17</v>
      </c>
      <c r="D141" s="9" t="s">
        <v>55</v>
      </c>
      <c r="E141" s="9" t="s">
        <v>122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6</v>
      </c>
      <c r="C142" s="7" t="s">
        <v>18</v>
      </c>
      <c r="D142" s="9" t="s">
        <v>126</v>
      </c>
      <c r="E142" s="9" t="s">
        <v>122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7</v>
      </c>
      <c r="C143" s="7" t="s">
        <v>18</v>
      </c>
      <c r="D143" s="9" t="s">
        <v>128</v>
      </c>
      <c r="E143" s="9" t="s">
        <v>122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4</v>
      </c>
      <c r="C144" s="7" t="s">
        <v>17</v>
      </c>
      <c r="D144" s="9" t="s">
        <v>58</v>
      </c>
      <c r="E144" s="9" t="s">
        <v>122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>
        <v>6</v>
      </c>
      <c r="C145" s="7" t="s">
        <v>18</v>
      </c>
      <c r="D145" s="9" t="s">
        <v>126</v>
      </c>
      <c r="E145" s="9" t="s">
        <v>122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>
        <v>2</v>
      </c>
      <c r="C146" s="7" t="s">
        <v>18</v>
      </c>
      <c r="D146" s="9" t="s">
        <v>56</v>
      </c>
      <c r="E146" s="9" t="s">
        <v>122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6</v>
      </c>
      <c r="C147" s="7" t="s">
        <v>17</v>
      </c>
      <c r="D147" s="9" t="s">
        <v>126</v>
      </c>
      <c r="E147" s="9" t="s">
        <v>122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6</v>
      </c>
      <c r="C148" s="7" t="s">
        <v>17</v>
      </c>
      <c r="D148" s="9" t="s">
        <v>126</v>
      </c>
      <c r="E148" s="9" t="s">
        <v>122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>
        <v>4</v>
      </c>
      <c r="C149" s="7" t="s">
        <v>18</v>
      </c>
      <c r="D149" s="9" t="s">
        <v>58</v>
      </c>
      <c r="E149" s="9" t="s">
        <v>122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>
        <v>5</v>
      </c>
      <c r="C150" s="7" t="s">
        <v>18</v>
      </c>
      <c r="D150" s="9" t="s">
        <v>124</v>
      </c>
      <c r="E150" s="9" t="s">
        <v>122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>
        <v>7</v>
      </c>
      <c r="C151" s="7" t="s">
        <v>18</v>
      </c>
      <c r="D151" s="9" t="s">
        <v>128</v>
      </c>
      <c r="E151" s="9" t="s">
        <v>122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>
        <v>1</v>
      </c>
      <c r="C152" s="7" t="s">
        <v>18</v>
      </c>
      <c r="D152" s="9" t="s">
        <v>55</v>
      </c>
      <c r="E152" s="9" t="s">
        <v>122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>
        <v>2</v>
      </c>
      <c r="C153" s="7" t="s">
        <v>18</v>
      </c>
      <c r="D153" s="9" t="s">
        <v>56</v>
      </c>
      <c r="E153" s="9" t="s">
        <v>122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1</v>
      </c>
      <c r="C154" s="7" t="s">
        <v>17</v>
      </c>
      <c r="D154" s="9" t="s">
        <v>55</v>
      </c>
      <c r="E154" s="9" t="s">
        <v>122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1</v>
      </c>
      <c r="C155" s="7" t="s">
        <v>17</v>
      </c>
      <c r="D155" s="9" t="s">
        <v>55</v>
      </c>
      <c r="E155" s="9" t="s">
        <v>122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1</v>
      </c>
      <c r="C156" s="7" t="s">
        <v>17</v>
      </c>
      <c r="D156" s="9" t="s">
        <v>55</v>
      </c>
      <c r="E156" s="9" t="s">
        <v>122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>
        <v>4</v>
      </c>
      <c r="C157" s="7" t="s">
        <v>18</v>
      </c>
      <c r="D157" s="9" t="s">
        <v>58</v>
      </c>
      <c r="E157" s="9" t="s">
        <v>122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>
        <v>5</v>
      </c>
      <c r="C158" s="7" t="s">
        <v>18</v>
      </c>
      <c r="D158" s="9" t="s">
        <v>124</v>
      </c>
      <c r="E158" s="9" t="s">
        <v>122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>
        <v>7</v>
      </c>
      <c r="C159" s="7" t="s">
        <v>18</v>
      </c>
      <c r="D159" s="9" t="s">
        <v>128</v>
      </c>
      <c r="E159" s="9" t="s">
        <v>122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>
        <v>6</v>
      </c>
      <c r="C160" s="7" t="s">
        <v>18</v>
      </c>
      <c r="D160" s="9" t="s">
        <v>126</v>
      </c>
      <c r="E160" s="9" t="s">
        <v>122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7</v>
      </c>
      <c r="C161" s="7" t="s">
        <v>17</v>
      </c>
      <c r="D161" s="9" t="s">
        <v>128</v>
      </c>
      <c r="E161" s="9" t="s">
        <v>122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7</v>
      </c>
      <c r="C162" s="7" t="s">
        <v>17</v>
      </c>
      <c r="D162" s="9" t="s">
        <v>128</v>
      </c>
      <c r="E162" s="9" t="s">
        <v>122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>
        <v>1</v>
      </c>
      <c r="C163" s="7" t="s">
        <v>18</v>
      </c>
      <c r="D163" s="9" t="s">
        <v>55</v>
      </c>
      <c r="E163" s="9" t="s">
        <v>122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>
        <v>2</v>
      </c>
      <c r="C164" s="7" t="s">
        <v>18</v>
      </c>
      <c r="D164" s="9" t="s">
        <v>56</v>
      </c>
      <c r="E164" s="9" t="s">
        <v>122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>
        <v>4</v>
      </c>
      <c r="C165" s="7" t="s">
        <v>18</v>
      </c>
      <c r="D165" s="9" t="s">
        <v>58</v>
      </c>
      <c r="E165" s="9" t="s">
        <v>122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>
        <v>5</v>
      </c>
      <c r="C166" s="7" t="s">
        <v>18</v>
      </c>
      <c r="D166" s="9" t="s">
        <v>124</v>
      </c>
      <c r="E166" s="9" t="s">
        <v>122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>
        <v>6</v>
      </c>
      <c r="C167" s="7" t="s">
        <v>18</v>
      </c>
      <c r="D167" s="9" t="s">
        <v>126</v>
      </c>
      <c r="E167" s="9" t="s">
        <v>122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2</v>
      </c>
      <c r="C168" s="7" t="s">
        <v>17</v>
      </c>
      <c r="D168" s="9" t="s">
        <v>56</v>
      </c>
      <c r="E168" s="9" t="s">
        <v>122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2</v>
      </c>
      <c r="C169" s="7" t="s">
        <v>17</v>
      </c>
      <c r="D169" s="9" t="s">
        <v>56</v>
      </c>
      <c r="E169" s="9" t="s">
        <v>122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>
        <v>7</v>
      </c>
      <c r="C170" s="7" t="s">
        <v>18</v>
      </c>
      <c r="D170" s="9" t="s">
        <v>128</v>
      </c>
      <c r="E170" s="9" t="s">
        <v>122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>
        <v>1</v>
      </c>
      <c r="C171" s="7" t="s">
        <v>18</v>
      </c>
      <c r="D171" s="9" t="s">
        <v>55</v>
      </c>
      <c r="E171" s="9" t="s">
        <v>122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>
        <v>2</v>
      </c>
      <c r="C172" s="7" t="s">
        <v>18</v>
      </c>
      <c r="D172" s="9" t="s">
        <v>56</v>
      </c>
      <c r="E172" s="9" t="s">
        <v>122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>
        <v>4</v>
      </c>
      <c r="C173" s="7" t="s">
        <v>18</v>
      </c>
      <c r="D173" s="9" t="s">
        <v>58</v>
      </c>
      <c r="E173" s="9" t="s">
        <v>122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>
        <v>5</v>
      </c>
      <c r="C174" s="7" t="s">
        <v>18</v>
      </c>
      <c r="D174" s="9" t="s">
        <v>124</v>
      </c>
      <c r="E174" s="9" t="s">
        <v>122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4</v>
      </c>
      <c r="C175" s="7" t="s">
        <v>17</v>
      </c>
      <c r="D175" s="9" t="s">
        <v>58</v>
      </c>
      <c r="E175" s="9" t="s">
        <v>122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4</v>
      </c>
      <c r="C176" s="7" t="s">
        <v>17</v>
      </c>
      <c r="D176" s="9" t="s">
        <v>58</v>
      </c>
      <c r="E176" s="9" t="s">
        <v>122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4</v>
      </c>
      <c r="C177" s="7" t="s">
        <v>17</v>
      </c>
      <c r="D177" s="9" t="s">
        <v>58</v>
      </c>
      <c r="E177" s="9" t="s">
        <v>122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>
        <v>6</v>
      </c>
      <c r="C178" s="7" t="s">
        <v>18</v>
      </c>
      <c r="D178" s="9" t="s">
        <v>126</v>
      </c>
      <c r="E178" s="9" t="s">
        <v>122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>
        <v>7</v>
      </c>
      <c r="C179" s="7" t="s">
        <v>18</v>
      </c>
      <c r="D179" s="9" t="s">
        <v>128</v>
      </c>
      <c r="E179" s="9" t="s">
        <v>122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>
        <v>5</v>
      </c>
      <c r="C180" s="7" t="s">
        <v>18</v>
      </c>
      <c r="D180" s="9" t="s">
        <v>124</v>
      </c>
      <c r="E180" s="9" t="s">
        <v>122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>
        <v>1</v>
      </c>
      <c r="C181" s="7" t="s">
        <v>18</v>
      </c>
      <c r="D181" s="9" t="s">
        <v>55</v>
      </c>
      <c r="E181" s="9" t="s">
        <v>122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5</v>
      </c>
      <c r="C182" s="7" t="s">
        <v>17</v>
      </c>
      <c r="D182" s="9" t="s">
        <v>124</v>
      </c>
      <c r="E182" s="9" t="s">
        <v>122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5</v>
      </c>
      <c r="C183" s="7" t="s">
        <v>17</v>
      </c>
      <c r="D183" s="9" t="s">
        <v>124</v>
      </c>
      <c r="E183" s="9" t="s">
        <v>122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5</v>
      </c>
      <c r="C184" s="7" t="s">
        <v>17</v>
      </c>
      <c r="D184" s="9" t="s">
        <v>124</v>
      </c>
      <c r="E184" s="9" t="s">
        <v>122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>
        <v>2</v>
      </c>
      <c r="C185" s="7" t="s">
        <v>18</v>
      </c>
      <c r="D185" s="9" t="s">
        <v>56</v>
      </c>
      <c r="E185" s="9" t="s">
        <v>122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>
        <v>4</v>
      </c>
      <c r="C186" s="7" t="s">
        <v>18</v>
      </c>
      <c r="D186" s="9" t="s">
        <v>58</v>
      </c>
      <c r="E186" s="9" t="s">
        <v>122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>
        <v>6</v>
      </c>
      <c r="C187" s="7" t="s">
        <v>18</v>
      </c>
      <c r="D187" s="9" t="s">
        <v>126</v>
      </c>
      <c r="E187" s="9" t="s">
        <v>122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>
        <v>7</v>
      </c>
      <c r="C188" s="7" t="s">
        <v>18</v>
      </c>
      <c r="D188" s="9" t="s">
        <v>128</v>
      </c>
      <c r="E188" s="9" t="s">
        <v>122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6</v>
      </c>
      <c r="C189" s="7" t="s">
        <v>17</v>
      </c>
      <c r="D189" s="9" t="s">
        <v>126</v>
      </c>
      <c r="E189" s="9" t="s">
        <v>122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6</v>
      </c>
      <c r="C190" s="7" t="s">
        <v>17</v>
      </c>
      <c r="D190" s="9" t="s">
        <v>126</v>
      </c>
      <c r="E190" s="9" t="s">
        <v>122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>
        <v>1</v>
      </c>
      <c r="C191" s="7" t="s">
        <v>18</v>
      </c>
      <c r="D191" s="9" t="s">
        <v>55</v>
      </c>
      <c r="E191" s="9" t="s">
        <v>122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>
        <v>2</v>
      </c>
      <c r="C192" s="7" t="s">
        <v>18</v>
      </c>
      <c r="D192" s="9" t="s">
        <v>56</v>
      </c>
      <c r="E192" s="9" t="s">
        <v>122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>
        <v>4</v>
      </c>
      <c r="C193" s="7" t="s">
        <v>18</v>
      </c>
      <c r="D193" s="9" t="s">
        <v>58</v>
      </c>
      <c r="E193" s="9" t="s">
        <v>122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>
        <v>5</v>
      </c>
      <c r="C194" s="7" t="s">
        <v>18</v>
      </c>
      <c r="D194" s="9" t="s">
        <v>124</v>
      </c>
      <c r="E194" s="9" t="s">
        <v>122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>
        <v>6</v>
      </c>
      <c r="C195" s="7" t="s">
        <v>18</v>
      </c>
      <c r="D195" s="9" t="s">
        <v>126</v>
      </c>
      <c r="E195" s="9" t="s">
        <v>122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4</v>
      </c>
      <c r="C196" s="7" t="s">
        <v>17</v>
      </c>
      <c r="D196" s="9" t="s">
        <v>58</v>
      </c>
      <c r="E196" s="9" t="s">
        <v>122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4</v>
      </c>
      <c r="C197" s="7" t="s">
        <v>17</v>
      </c>
      <c r="D197" s="9" t="s">
        <v>58</v>
      </c>
      <c r="E197" s="9" t="s">
        <v>122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>
        <v>7</v>
      </c>
      <c r="C198" s="7" t="s">
        <v>18</v>
      </c>
      <c r="D198" s="9" t="s">
        <v>128</v>
      </c>
      <c r="E198" s="9" t="s">
        <v>122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>
        <v>1</v>
      </c>
      <c r="C199" s="7" t="s">
        <v>18</v>
      </c>
      <c r="D199" s="9" t="s">
        <v>55</v>
      </c>
      <c r="E199" s="9" t="s">
        <v>122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>
        <v>2</v>
      </c>
      <c r="C200" s="7" t="s">
        <v>18</v>
      </c>
      <c r="D200" s="9" t="s">
        <v>56</v>
      </c>
      <c r="E200" s="9" t="s">
        <v>122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>
        <v>6</v>
      </c>
      <c r="C201" s="7" t="s">
        <v>18</v>
      </c>
      <c r="D201" s="9" t="s">
        <v>126</v>
      </c>
      <c r="E201" s="9" t="s">
        <v>122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>
        <v>4</v>
      </c>
      <c r="C202" s="7" t="s">
        <v>18</v>
      </c>
      <c r="D202" s="9" t="s">
        <v>58</v>
      </c>
      <c r="E202" s="9" t="s">
        <v>122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6</v>
      </c>
      <c r="C203" s="7" t="s">
        <v>17</v>
      </c>
      <c r="D203" s="9" t="s">
        <v>126</v>
      </c>
      <c r="E203" s="9" t="s">
        <v>122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6</v>
      </c>
      <c r="C204" s="7" t="s">
        <v>17</v>
      </c>
      <c r="D204" s="9" t="s">
        <v>126</v>
      </c>
      <c r="E204" s="9" t="s">
        <v>122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6</v>
      </c>
      <c r="C205" s="7" t="s">
        <v>17</v>
      </c>
      <c r="D205" s="9" t="s">
        <v>126</v>
      </c>
      <c r="E205" s="9" t="s">
        <v>122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>
        <v>5</v>
      </c>
      <c r="C206" s="7" t="s">
        <v>18</v>
      </c>
      <c r="D206" s="9" t="s">
        <v>124</v>
      </c>
      <c r="E206" s="9" t="s">
        <v>122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>
        <v>7</v>
      </c>
      <c r="C207" s="7" t="s">
        <v>18</v>
      </c>
      <c r="D207" s="9" t="s">
        <v>128</v>
      </c>
      <c r="E207" s="9" t="s">
        <v>122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>
        <v>5</v>
      </c>
      <c r="C208" s="7" t="s">
        <v>18</v>
      </c>
      <c r="D208" s="9" t="s">
        <v>124</v>
      </c>
      <c r="E208" s="9" t="s">
        <v>122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1</v>
      </c>
      <c r="C209" s="7" t="s">
        <v>18</v>
      </c>
      <c r="D209" s="9" t="s">
        <v>55</v>
      </c>
      <c r="E209" s="9" t="s">
        <v>122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5</v>
      </c>
      <c r="C210" s="7" t="s">
        <v>17</v>
      </c>
      <c r="D210" s="9" t="s">
        <v>124</v>
      </c>
      <c r="E210" s="9" t="s">
        <v>122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5</v>
      </c>
      <c r="C211" s="7" t="s">
        <v>17</v>
      </c>
      <c r="D211" s="9" t="s">
        <v>124</v>
      </c>
      <c r="E211" s="9" t="s">
        <v>122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2</v>
      </c>
      <c r="C212" s="7" t="s">
        <v>18</v>
      </c>
      <c r="D212" s="9" t="s">
        <v>56</v>
      </c>
      <c r="E212" s="9" t="s">
        <v>122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4</v>
      </c>
      <c r="C213" s="7" t="s">
        <v>18</v>
      </c>
      <c r="D213" s="9" t="s">
        <v>58</v>
      </c>
      <c r="E213" s="9" t="s">
        <v>122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6</v>
      </c>
      <c r="C214" s="7" t="s">
        <v>18</v>
      </c>
      <c r="D214" s="9" t="s">
        <v>126</v>
      </c>
      <c r="E214" s="9" t="s">
        <v>122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7</v>
      </c>
      <c r="C215" s="7" t="s">
        <v>18</v>
      </c>
      <c r="D215" s="9" t="s">
        <v>128</v>
      </c>
      <c r="E215" s="9" t="s">
        <v>122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1</v>
      </c>
      <c r="C216" s="7" t="s">
        <v>18</v>
      </c>
      <c r="D216" s="9" t="s">
        <v>55</v>
      </c>
      <c r="E216" s="9" t="s">
        <v>122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7</v>
      </c>
      <c r="C217" s="7" t="s">
        <v>17</v>
      </c>
      <c r="D217" s="9" t="s">
        <v>128</v>
      </c>
      <c r="E217" s="9" t="s">
        <v>122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7</v>
      </c>
      <c r="C218" s="7" t="s">
        <v>17</v>
      </c>
      <c r="D218" s="9" t="s">
        <v>128</v>
      </c>
      <c r="E218" s="9" t="s">
        <v>122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2</v>
      </c>
      <c r="C219" s="7" t="s">
        <v>18</v>
      </c>
      <c r="D219" s="9" t="s">
        <v>56</v>
      </c>
      <c r="E219" s="9" t="s">
        <v>122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4</v>
      </c>
      <c r="C220" s="7" t="s">
        <v>18</v>
      </c>
      <c r="D220" s="9" t="s">
        <v>58</v>
      </c>
      <c r="E220" s="9" t="s">
        <v>122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5</v>
      </c>
      <c r="C221" s="7" t="s">
        <v>18</v>
      </c>
      <c r="D221" s="9" t="s">
        <v>124</v>
      </c>
      <c r="E221" s="9" t="s">
        <v>122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1</v>
      </c>
      <c r="C222" s="7" t="s">
        <v>18</v>
      </c>
      <c r="D222" s="9" t="s">
        <v>55</v>
      </c>
      <c r="E222" s="9" t="s">
        <v>122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6</v>
      </c>
      <c r="C223" s="7" t="s">
        <v>18</v>
      </c>
      <c r="D223" s="9" t="s">
        <v>126</v>
      </c>
      <c r="E223" s="9" t="s">
        <v>122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1</v>
      </c>
      <c r="C224" s="7" t="s">
        <v>17</v>
      </c>
      <c r="D224" s="9" t="s">
        <v>55</v>
      </c>
      <c r="E224" s="9" t="s">
        <v>122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1</v>
      </c>
      <c r="C225" s="7" t="s">
        <v>17</v>
      </c>
      <c r="D225" s="9" t="s">
        <v>55</v>
      </c>
      <c r="E225" s="9" t="s">
        <v>122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7</v>
      </c>
      <c r="C226" s="7" t="s">
        <v>18</v>
      </c>
      <c r="D226" s="9" t="s">
        <v>128</v>
      </c>
      <c r="E226" s="9" t="s">
        <v>122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2</v>
      </c>
      <c r="C227" s="7" t="s">
        <v>18</v>
      </c>
      <c r="D227" s="9" t="s">
        <v>56</v>
      </c>
      <c r="E227" s="9" t="s">
        <v>122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4</v>
      </c>
      <c r="C228" s="7" t="s">
        <v>18</v>
      </c>
      <c r="D228" s="9" t="s">
        <v>58</v>
      </c>
      <c r="E228" s="9" t="s">
        <v>122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5</v>
      </c>
      <c r="C229" s="7" t="s">
        <v>18</v>
      </c>
      <c r="D229" s="9" t="s">
        <v>124</v>
      </c>
      <c r="E229" s="9" t="s">
        <v>122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6</v>
      </c>
      <c r="C230" s="7" t="s">
        <v>18</v>
      </c>
      <c r="D230" s="9" t="s">
        <v>126</v>
      </c>
      <c r="E230" s="9" t="s">
        <v>122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2</v>
      </c>
      <c r="C231" s="7" t="s">
        <v>17</v>
      </c>
      <c r="D231" s="9" t="s">
        <v>56</v>
      </c>
      <c r="E231" s="9" t="s">
        <v>122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2</v>
      </c>
      <c r="C232" s="7" t="s">
        <v>17</v>
      </c>
      <c r="D232" s="9" t="s">
        <v>56</v>
      </c>
      <c r="E232" s="9" t="s">
        <v>122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7</v>
      </c>
      <c r="C233" s="7" t="s">
        <v>18</v>
      </c>
      <c r="D233" s="9" t="s">
        <v>128</v>
      </c>
      <c r="E233" s="9" t="s">
        <v>122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1</v>
      </c>
      <c r="C234" s="7" t="s">
        <v>18</v>
      </c>
      <c r="D234" s="9" t="s">
        <v>55</v>
      </c>
      <c r="E234" s="9" t="s">
        <v>122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2</v>
      </c>
      <c r="C235" s="7" t="s">
        <v>18</v>
      </c>
      <c r="D235" s="9" t="s">
        <v>56</v>
      </c>
      <c r="E235" s="9" t="s">
        <v>122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4</v>
      </c>
      <c r="C236" s="7" t="s">
        <v>18</v>
      </c>
      <c r="D236" s="9" t="s">
        <v>58</v>
      </c>
      <c r="E236" s="9" t="s">
        <v>122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5</v>
      </c>
      <c r="C237" s="7" t="s">
        <v>18</v>
      </c>
      <c r="D237" s="9" t="s">
        <v>124</v>
      </c>
      <c r="E237" s="9" t="s">
        <v>122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4</v>
      </c>
      <c r="C238" s="7" t="s">
        <v>17</v>
      </c>
      <c r="D238" s="9" t="s">
        <v>58</v>
      </c>
      <c r="E238" s="9" t="s">
        <v>122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4</v>
      </c>
      <c r="C239" s="7" t="s">
        <v>17</v>
      </c>
      <c r="D239" s="9" t="s">
        <v>58</v>
      </c>
      <c r="E239" s="9" t="s">
        <v>122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6</v>
      </c>
      <c r="C240" s="7" t="s">
        <v>18</v>
      </c>
      <c r="D240" s="9" t="s">
        <v>126</v>
      </c>
      <c r="E240" s="9" t="s">
        <v>122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>
        <v>7</v>
      </c>
      <c r="C241" s="7" t="s">
        <v>18</v>
      </c>
      <c r="D241" s="9" t="s">
        <v>128</v>
      </c>
      <c r="E241" s="9" t="s">
        <v>122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2</v>
      </c>
      <c r="C242" s="7" t="s">
        <v>17</v>
      </c>
      <c r="D242" s="9" t="s">
        <v>56</v>
      </c>
      <c r="E242" s="9" t="s">
        <v>122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>
        <v>5</v>
      </c>
      <c r="C243" s="7" t="s">
        <v>18</v>
      </c>
      <c r="D243" s="9" t="s">
        <v>124</v>
      </c>
      <c r="E243" s="9" t="s">
        <v>122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>
        <v>1</v>
      </c>
      <c r="C244" s="7" t="s">
        <v>18</v>
      </c>
      <c r="D244" s="9" t="s">
        <v>55</v>
      </c>
      <c r="E244" s="9" t="s">
        <v>122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5</v>
      </c>
      <c r="C245" s="7" t="s">
        <v>17</v>
      </c>
      <c r="D245" s="9" t="s">
        <v>124</v>
      </c>
      <c r="E245" s="9" t="s">
        <v>122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5</v>
      </c>
      <c r="C246" s="7" t="s">
        <v>17</v>
      </c>
      <c r="D246" s="9" t="s">
        <v>124</v>
      </c>
      <c r="E246" s="9" t="s">
        <v>122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>
        <v>2</v>
      </c>
      <c r="C247" s="7" t="s">
        <v>18</v>
      </c>
      <c r="D247" s="9" t="s">
        <v>56</v>
      </c>
      <c r="E247" s="9" t="s">
        <v>122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>
        <v>4</v>
      </c>
      <c r="C248" s="7" t="s">
        <v>18</v>
      </c>
      <c r="D248" s="9" t="s">
        <v>58</v>
      </c>
      <c r="E248" s="9" t="s">
        <v>122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>
        <v>6</v>
      </c>
      <c r="C249" s="7" t="s">
        <v>18</v>
      </c>
      <c r="D249" s="9" t="s">
        <v>126</v>
      </c>
      <c r="E249" s="9" t="s">
        <v>122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>
        <v>1</v>
      </c>
      <c r="C250" s="7" t="s">
        <v>18</v>
      </c>
      <c r="D250" s="9" t="s">
        <v>55</v>
      </c>
      <c r="E250" s="9" t="s">
        <v>122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>
        <v>7</v>
      </c>
      <c r="C251" s="7" t="s">
        <v>18</v>
      </c>
      <c r="D251" s="9" t="s">
        <v>128</v>
      </c>
      <c r="E251" s="9" t="s">
        <v>122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1</v>
      </c>
      <c r="C252" s="7" t="s">
        <v>17</v>
      </c>
      <c r="D252" s="9" t="s">
        <v>55</v>
      </c>
      <c r="E252" s="9" t="s">
        <v>122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1</v>
      </c>
      <c r="C253" s="7" t="s">
        <v>17</v>
      </c>
      <c r="D253" s="9" t="s">
        <v>55</v>
      </c>
      <c r="E253" s="9" t="s">
        <v>122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1</v>
      </c>
      <c r="C254" s="7" t="s">
        <v>17</v>
      </c>
      <c r="D254" s="9" t="s">
        <v>55</v>
      </c>
      <c r="E254" s="9" t="s">
        <v>122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>
        <v>2</v>
      </c>
      <c r="C255" s="7" t="s">
        <v>18</v>
      </c>
      <c r="D255" s="9" t="s">
        <v>56</v>
      </c>
      <c r="E255" s="9" t="s">
        <v>122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>
        <v>4</v>
      </c>
      <c r="C256" s="7" t="s">
        <v>18</v>
      </c>
      <c r="D256" s="9" t="s">
        <v>58</v>
      </c>
      <c r="E256" s="9" t="s">
        <v>122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6</v>
      </c>
      <c r="C257" s="7" t="s">
        <v>18</v>
      </c>
      <c r="D257" s="9" t="s">
        <v>126</v>
      </c>
      <c r="E257" s="9" t="s">
        <v>122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5</v>
      </c>
      <c r="C258" s="7" t="s">
        <v>18</v>
      </c>
      <c r="D258" s="9" t="s">
        <v>124</v>
      </c>
      <c r="E258" s="9" t="s">
        <v>122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6</v>
      </c>
      <c r="C259" s="7" t="s">
        <v>17</v>
      </c>
      <c r="D259" s="9" t="s">
        <v>126</v>
      </c>
      <c r="E259" s="9" t="s">
        <v>122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6</v>
      </c>
      <c r="C260" s="7" t="s">
        <v>17</v>
      </c>
      <c r="D260" s="9" t="s">
        <v>126</v>
      </c>
      <c r="E260" s="9" t="s">
        <v>122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7</v>
      </c>
      <c r="C261" s="7" t="s">
        <v>18</v>
      </c>
      <c r="D261" s="9" t="s">
        <v>128</v>
      </c>
      <c r="E261" s="9" t="s">
        <v>122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1</v>
      </c>
      <c r="C262" s="7" t="s">
        <v>18</v>
      </c>
      <c r="D262" s="9" t="s">
        <v>55</v>
      </c>
      <c r="E262" s="9" t="s">
        <v>122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2</v>
      </c>
      <c r="C263" s="7" t="s">
        <v>18</v>
      </c>
      <c r="D263" s="9" t="s">
        <v>56</v>
      </c>
      <c r="E263" s="9" t="s">
        <v>122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7</v>
      </c>
      <c r="C264" s="7" t="s">
        <v>18</v>
      </c>
      <c r="D264" s="9" t="s">
        <v>128</v>
      </c>
      <c r="E264" s="9" t="s">
        <v>122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4</v>
      </c>
      <c r="C265" s="7" t="s">
        <v>18</v>
      </c>
      <c r="D265" s="9" t="s">
        <v>58</v>
      </c>
      <c r="E265" s="9" t="s">
        <v>122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7</v>
      </c>
      <c r="C266" s="7" t="s">
        <v>17</v>
      </c>
      <c r="D266" s="9" t="s">
        <v>128</v>
      </c>
      <c r="E266" s="9" t="s">
        <v>122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7</v>
      </c>
      <c r="C267" s="7" t="s">
        <v>17</v>
      </c>
      <c r="D267" s="9" t="s">
        <v>128</v>
      </c>
      <c r="E267" s="9" t="s">
        <v>122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5</v>
      </c>
      <c r="C268" s="7" t="s">
        <v>18</v>
      </c>
      <c r="D268" s="9" t="s">
        <v>124</v>
      </c>
      <c r="E268" s="9" t="s">
        <v>122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6</v>
      </c>
      <c r="C269" s="7" t="s">
        <v>18</v>
      </c>
      <c r="D269" s="9" t="s">
        <v>126</v>
      </c>
      <c r="E269" s="9" t="s">
        <v>122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1</v>
      </c>
      <c r="C270" s="7" t="s">
        <v>18</v>
      </c>
      <c r="D270" s="9" t="s">
        <v>55</v>
      </c>
      <c r="E270" s="9" t="s">
        <v>122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2</v>
      </c>
      <c r="C271" s="7" t="s">
        <v>18</v>
      </c>
      <c r="D271" s="9" t="s">
        <v>56</v>
      </c>
      <c r="E271" s="9" t="s">
        <v>122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4</v>
      </c>
      <c r="C272" s="7" t="s">
        <v>18</v>
      </c>
      <c r="D272" s="9" t="s">
        <v>58</v>
      </c>
      <c r="E272" s="9" t="s">
        <v>122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1</v>
      </c>
      <c r="C273" s="7" t="s">
        <v>17</v>
      </c>
      <c r="D273" s="9" t="s">
        <v>55</v>
      </c>
      <c r="E273" s="9" t="s">
        <v>122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1</v>
      </c>
      <c r="C274" s="7" t="s">
        <v>17</v>
      </c>
      <c r="D274" s="9" t="s">
        <v>55</v>
      </c>
      <c r="E274" s="9" t="s">
        <v>122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5</v>
      </c>
      <c r="C275" s="7" t="s">
        <v>18</v>
      </c>
      <c r="D275" s="9" t="s">
        <v>124</v>
      </c>
      <c r="E275" s="9" t="s">
        <v>122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6</v>
      </c>
      <c r="C276" s="7" t="s">
        <v>18</v>
      </c>
      <c r="D276" s="9" t="s">
        <v>126</v>
      </c>
      <c r="E276" s="9" t="s">
        <v>122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7</v>
      </c>
      <c r="C277" s="7" t="s">
        <v>18</v>
      </c>
      <c r="D277" s="9" t="s">
        <v>128</v>
      </c>
      <c r="E277" s="9" t="s">
        <v>122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2</v>
      </c>
      <c r="C278" s="7" t="s">
        <v>18</v>
      </c>
      <c r="D278" s="9" t="s">
        <v>56</v>
      </c>
      <c r="E278" s="9" t="s">
        <v>122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1</v>
      </c>
      <c r="C279" s="7" t="s">
        <v>18</v>
      </c>
      <c r="D279" s="9" t="s">
        <v>55</v>
      </c>
      <c r="E279" s="9" t="s">
        <v>122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2</v>
      </c>
      <c r="C280" s="7" t="s">
        <v>17</v>
      </c>
      <c r="D280" s="9" t="s">
        <v>56</v>
      </c>
      <c r="E280" s="9" t="s">
        <v>122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2</v>
      </c>
      <c r="C281" s="7" t="s">
        <v>17</v>
      </c>
      <c r="D281" s="9" t="s">
        <v>56</v>
      </c>
      <c r="E281" s="9" t="s">
        <v>122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4</v>
      </c>
      <c r="C282" s="7" t="s">
        <v>18</v>
      </c>
      <c r="D282" s="9" t="s">
        <v>58</v>
      </c>
      <c r="E282" s="9" t="s">
        <v>122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5</v>
      </c>
      <c r="C283" s="7" t="s">
        <v>18</v>
      </c>
      <c r="D283" s="9" t="s">
        <v>124</v>
      </c>
      <c r="E283" s="9" t="s">
        <v>122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6</v>
      </c>
      <c r="C284" s="7" t="s">
        <v>18</v>
      </c>
      <c r="D284" s="9" t="s">
        <v>126</v>
      </c>
      <c r="E284" s="9" t="s">
        <v>122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4</v>
      </c>
      <c r="C285" s="7" t="s">
        <v>18</v>
      </c>
      <c r="D285" s="9" t="s">
        <v>58</v>
      </c>
      <c r="E285" s="9" t="s">
        <v>122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7</v>
      </c>
      <c r="C286" s="7" t="s">
        <v>18</v>
      </c>
      <c r="D286" s="9" t="s">
        <v>128</v>
      </c>
      <c r="E286" s="9" t="s">
        <v>122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4</v>
      </c>
      <c r="C287" s="7" t="s">
        <v>17</v>
      </c>
      <c r="D287" s="9" t="s">
        <v>58</v>
      </c>
      <c r="E287" s="9" t="s">
        <v>122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4</v>
      </c>
      <c r="C288" s="7" t="s">
        <v>17</v>
      </c>
      <c r="D288" s="9" t="s">
        <v>58</v>
      </c>
      <c r="E288" s="9" t="s">
        <v>122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1</v>
      </c>
      <c r="C289" s="7" t="s">
        <v>18</v>
      </c>
      <c r="D289" s="9" t="s">
        <v>55</v>
      </c>
      <c r="E289" s="9" t="s">
        <v>122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2</v>
      </c>
      <c r="C290" s="7" t="s">
        <v>18</v>
      </c>
      <c r="D290" s="9" t="s">
        <v>56</v>
      </c>
      <c r="E290" s="9" t="s">
        <v>122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5</v>
      </c>
      <c r="C291" s="7" t="s">
        <v>18</v>
      </c>
      <c r="D291" s="9" t="s">
        <v>124</v>
      </c>
      <c r="E291" s="9" t="s">
        <v>122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6</v>
      </c>
      <c r="C292" s="7" t="s">
        <v>18</v>
      </c>
      <c r="D292" s="9" t="s">
        <v>126</v>
      </c>
      <c r="E292" s="9" t="s">
        <v>122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7</v>
      </c>
      <c r="C293" s="7" t="s">
        <v>18</v>
      </c>
      <c r="D293" s="9" t="s">
        <v>128</v>
      </c>
      <c r="E293" s="9" t="s">
        <v>122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5</v>
      </c>
      <c r="C294" s="7" t="s">
        <v>17</v>
      </c>
      <c r="D294" s="9" t="s">
        <v>124</v>
      </c>
      <c r="E294" s="9" t="s">
        <v>122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5</v>
      </c>
      <c r="C295" s="7" t="s">
        <v>17</v>
      </c>
      <c r="D295" s="9" t="s">
        <v>124</v>
      </c>
      <c r="E295" s="9" t="s">
        <v>122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1</v>
      </c>
      <c r="C296" s="7" t="s">
        <v>18</v>
      </c>
      <c r="D296" s="9" t="s">
        <v>55</v>
      </c>
      <c r="E296" s="9" t="s">
        <v>122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2</v>
      </c>
      <c r="C297" s="7" t="s">
        <v>18</v>
      </c>
      <c r="D297" s="9" t="s">
        <v>56</v>
      </c>
      <c r="E297" s="9" t="s">
        <v>122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4</v>
      </c>
      <c r="C298" s="7" t="s">
        <v>18</v>
      </c>
      <c r="D298" s="9" t="s">
        <v>58</v>
      </c>
      <c r="E298" s="9" t="s">
        <v>122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6</v>
      </c>
      <c r="C299" s="7" t="s">
        <v>18</v>
      </c>
      <c r="D299" s="9" t="s">
        <v>126</v>
      </c>
      <c r="E299" s="9" t="s">
        <v>122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5</v>
      </c>
      <c r="C300" s="7" t="s">
        <v>18</v>
      </c>
      <c r="D300" s="9" t="s">
        <v>124</v>
      </c>
      <c r="E300" s="9" t="s">
        <v>122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6</v>
      </c>
      <c r="C301" s="7" t="s">
        <v>17</v>
      </c>
      <c r="D301" s="9" t="s">
        <v>126</v>
      </c>
      <c r="E301" s="9" t="s">
        <v>122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6</v>
      </c>
      <c r="C302" s="7" t="s">
        <v>17</v>
      </c>
      <c r="D302" s="9" t="s">
        <v>126</v>
      </c>
      <c r="E302" s="9" t="s">
        <v>122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7</v>
      </c>
      <c r="C303" s="7" t="s">
        <v>18</v>
      </c>
      <c r="D303" s="9" t="s">
        <v>128</v>
      </c>
      <c r="E303" s="9" t="s">
        <v>122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1</v>
      </c>
      <c r="C304" s="7" t="s">
        <v>18</v>
      </c>
      <c r="D304" s="9" t="s">
        <v>55</v>
      </c>
      <c r="E304" s="9" t="s">
        <v>122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>
        <v>2</v>
      </c>
      <c r="C305" s="7" t="s">
        <v>18</v>
      </c>
      <c r="D305" s="9" t="s">
        <v>56</v>
      </c>
      <c r="E305" s="9" t="s">
        <v>122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>
        <v>4</v>
      </c>
      <c r="C306" s="7" t="s">
        <v>18</v>
      </c>
      <c r="D306" s="9" t="s">
        <v>58</v>
      </c>
      <c r="E306" s="9" t="s">
        <v>122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>
        <v>5</v>
      </c>
      <c r="C307" s="7" t="s">
        <v>18</v>
      </c>
      <c r="D307" s="9" t="s">
        <v>124</v>
      </c>
      <c r="E307" s="9" t="s">
        <v>122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4</v>
      </c>
      <c r="C308" s="7" t="s">
        <v>17</v>
      </c>
      <c r="D308" s="9" t="s">
        <v>58</v>
      </c>
      <c r="E308" s="9" t="s">
        <v>122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4</v>
      </c>
      <c r="C309" s="7" t="s">
        <v>17</v>
      </c>
      <c r="D309" s="9" t="s">
        <v>58</v>
      </c>
      <c r="E309" s="9" t="s">
        <v>122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4</v>
      </c>
      <c r="C310" s="7" t="s">
        <v>17</v>
      </c>
      <c r="D310" s="9" t="s">
        <v>58</v>
      </c>
      <c r="E310" s="9" t="s">
        <v>122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>
        <v>6</v>
      </c>
      <c r="C311" s="7" t="s">
        <v>18</v>
      </c>
      <c r="D311" s="9" t="s">
        <v>126</v>
      </c>
      <c r="E311" s="9" t="s">
        <v>122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>
        <v>7</v>
      </c>
      <c r="C312" s="7" t="s">
        <v>18</v>
      </c>
      <c r="D312" s="9" t="s">
        <v>128</v>
      </c>
      <c r="E312" s="9" t="s">
        <v>122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>
        <v>1</v>
      </c>
      <c r="C313" s="7" t="s">
        <v>18</v>
      </c>
      <c r="D313" s="9" t="s">
        <v>55</v>
      </c>
      <c r="E313" s="9" t="s">
        <v>122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>
        <v>2</v>
      </c>
      <c r="C314" s="7" t="s">
        <v>18</v>
      </c>
      <c r="D314" s="9" t="s">
        <v>56</v>
      </c>
      <c r="E314" s="9" t="s">
        <v>122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7</v>
      </c>
      <c r="C315" s="7" t="s">
        <v>17</v>
      </c>
      <c r="D315" s="9" t="s">
        <v>128</v>
      </c>
      <c r="E315" s="9" t="s">
        <v>122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7</v>
      </c>
      <c r="C316" s="7" t="s">
        <v>17</v>
      </c>
      <c r="D316" s="9" t="s">
        <v>128</v>
      </c>
      <c r="E316" s="9" t="s">
        <v>122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>
        <v>4</v>
      </c>
      <c r="C317" s="7" t="s">
        <v>18</v>
      </c>
      <c r="D317" s="9" t="s">
        <v>58</v>
      </c>
      <c r="E317" s="9" t="s">
        <v>122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>
        <v>5</v>
      </c>
      <c r="C318" s="7" t="s">
        <v>18</v>
      </c>
      <c r="D318" s="9" t="s">
        <v>124</v>
      </c>
      <c r="E318" s="9" t="s">
        <v>122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>
        <v>6</v>
      </c>
      <c r="C319" s="7" t="s">
        <v>18</v>
      </c>
      <c r="D319" s="9" t="s">
        <v>126</v>
      </c>
      <c r="E319" s="9" t="s">
        <v>122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>
        <v>1</v>
      </c>
      <c r="C320" s="7" t="s">
        <v>18</v>
      </c>
      <c r="D320" s="9" t="s">
        <v>55</v>
      </c>
      <c r="E320" s="9" t="s">
        <v>122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>
        <v>7</v>
      </c>
      <c r="C321" s="7" t="s">
        <v>18</v>
      </c>
      <c r="D321" s="9" t="s">
        <v>128</v>
      </c>
      <c r="E321" s="9" t="s">
        <v>122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1</v>
      </c>
      <c r="C322" s="7" t="s">
        <v>17</v>
      </c>
      <c r="D322" s="9" t="s">
        <v>55</v>
      </c>
      <c r="E322" s="9" t="s">
        <v>122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1</v>
      </c>
      <c r="C323" s="7" t="s">
        <v>17</v>
      </c>
      <c r="D323" s="9" t="s">
        <v>55</v>
      </c>
      <c r="E323" s="9" t="s">
        <v>122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>
        <v>2</v>
      </c>
      <c r="C324" s="7" t="s">
        <v>18</v>
      </c>
      <c r="D324" s="9" t="s">
        <v>56</v>
      </c>
      <c r="E324" s="9" t="s">
        <v>122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>
        <v>4</v>
      </c>
      <c r="C325" s="7" t="s">
        <v>18</v>
      </c>
      <c r="D325" s="9" t="s">
        <v>58</v>
      </c>
      <c r="E325" s="9" t="s">
        <v>122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>
        <v>5</v>
      </c>
      <c r="C326" s="7" t="s">
        <v>18</v>
      </c>
      <c r="D326" s="9" t="s">
        <v>124</v>
      </c>
      <c r="E326" s="9" t="s">
        <v>122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>
        <v>6</v>
      </c>
      <c r="C327" s="7" t="s">
        <v>18</v>
      </c>
      <c r="D327" s="9" t="s">
        <v>126</v>
      </c>
      <c r="E327" s="9" t="s">
        <v>122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>
        <v>7</v>
      </c>
      <c r="C328" s="7" t="s">
        <v>18</v>
      </c>
      <c r="D328" s="9" t="s">
        <v>128</v>
      </c>
      <c r="E328" s="9" t="s">
        <v>122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5</v>
      </c>
      <c r="C329" s="7" t="s">
        <v>17</v>
      </c>
      <c r="D329" s="9" t="s">
        <v>124</v>
      </c>
      <c r="E329" s="9" t="s">
        <v>122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5</v>
      </c>
      <c r="C330" s="7" t="s">
        <v>17</v>
      </c>
      <c r="D330" s="9" t="s">
        <v>124</v>
      </c>
      <c r="E330" s="9" t="s">
        <v>122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5</v>
      </c>
      <c r="C331" s="7" t="s">
        <v>17</v>
      </c>
      <c r="D331" s="9" t="s">
        <v>124</v>
      </c>
      <c r="E331" s="9" t="s">
        <v>122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>
        <v>1</v>
      </c>
      <c r="C332" s="7" t="s">
        <v>18</v>
      </c>
      <c r="D332" s="9" t="s">
        <v>55</v>
      </c>
      <c r="E332" s="9" t="s">
        <v>122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>
        <v>2</v>
      </c>
      <c r="C333" s="7" t="s">
        <v>18</v>
      </c>
      <c r="D333" s="9" t="s">
        <v>56</v>
      </c>
      <c r="E333" s="9" t="s">
        <v>122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>
        <v>6</v>
      </c>
      <c r="C334" s="7" t="s">
        <v>18</v>
      </c>
      <c r="D334" s="9" t="s">
        <v>126</v>
      </c>
      <c r="E334" s="9" t="s">
        <v>122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>
        <v>4</v>
      </c>
      <c r="C335" s="7" t="s">
        <v>18</v>
      </c>
      <c r="D335" s="9" t="s">
        <v>58</v>
      </c>
      <c r="E335" s="9" t="s">
        <v>122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6</v>
      </c>
      <c r="C336" s="7" t="s">
        <v>17</v>
      </c>
      <c r="D336" s="9" t="s">
        <v>126</v>
      </c>
      <c r="E336" s="9" t="s">
        <v>122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6</v>
      </c>
      <c r="C337" s="7" t="s">
        <v>17</v>
      </c>
      <c r="D337" s="9" t="s">
        <v>126</v>
      </c>
      <c r="E337" s="9" t="s">
        <v>122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6</v>
      </c>
      <c r="C338" s="7" t="s">
        <v>17</v>
      </c>
      <c r="D338" s="9" t="s">
        <v>126</v>
      </c>
      <c r="E338" s="9" t="s">
        <v>122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>
        <v>5</v>
      </c>
      <c r="C339" s="7" t="s">
        <v>18</v>
      </c>
      <c r="D339" s="9" t="s">
        <v>124</v>
      </c>
      <c r="E339" s="9" t="s">
        <v>122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>
        <v>7</v>
      </c>
      <c r="C340" s="7" t="s">
        <v>18</v>
      </c>
      <c r="D340" s="9" t="s">
        <v>128</v>
      </c>
      <c r="E340" s="9" t="s">
        <v>122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>
        <v>2</v>
      </c>
      <c r="C341" s="7" t="s">
        <v>18</v>
      </c>
      <c r="D341" s="9" t="s">
        <v>56</v>
      </c>
      <c r="E341" s="9" t="s">
        <v>122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>
        <v>1</v>
      </c>
      <c r="C342" s="7" t="s">
        <v>18</v>
      </c>
      <c r="D342" s="9" t="s">
        <v>55</v>
      </c>
      <c r="E342" s="9" t="s">
        <v>122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2</v>
      </c>
      <c r="C343" s="7" t="s">
        <v>17</v>
      </c>
      <c r="D343" s="9" t="s">
        <v>56</v>
      </c>
      <c r="E343" s="9" t="s">
        <v>122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2</v>
      </c>
      <c r="C344" s="7" t="s">
        <v>17</v>
      </c>
      <c r="D344" s="9" t="s">
        <v>56</v>
      </c>
      <c r="E344" s="9" t="s">
        <v>122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>
        <v>4</v>
      </c>
      <c r="C345" s="7" t="s">
        <v>18</v>
      </c>
      <c r="D345" s="9" t="s">
        <v>58</v>
      </c>
      <c r="E345" s="9" t="s">
        <v>122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>
        <v>5</v>
      </c>
      <c r="C346" s="7" t="s">
        <v>18</v>
      </c>
      <c r="D346" s="9" t="s">
        <v>124</v>
      </c>
      <c r="E346" s="9" t="s">
        <v>122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>
        <v>6</v>
      </c>
      <c r="C347" s="7" t="s">
        <v>18</v>
      </c>
      <c r="D347" s="9" t="s">
        <v>126</v>
      </c>
      <c r="E347" s="9" t="s">
        <v>122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>
        <v>4</v>
      </c>
      <c r="C348" s="7" t="s">
        <v>18</v>
      </c>
      <c r="D348" s="9" t="s">
        <v>58</v>
      </c>
      <c r="E348" s="9" t="s">
        <v>122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>
        <v>7</v>
      </c>
      <c r="C349" s="7" t="s">
        <v>18</v>
      </c>
      <c r="D349" s="9" t="s">
        <v>128</v>
      </c>
      <c r="E349" s="9" t="s">
        <v>122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4</v>
      </c>
      <c r="C350" s="7" t="s">
        <v>17</v>
      </c>
      <c r="D350" s="9" t="s">
        <v>58</v>
      </c>
      <c r="E350" s="9" t="s">
        <v>122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4</v>
      </c>
      <c r="C351" s="7" t="s">
        <v>17</v>
      </c>
      <c r="D351" s="9" t="s">
        <v>58</v>
      </c>
      <c r="E351" s="9" t="s">
        <v>122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>
        <v>1</v>
      </c>
      <c r="C352" s="7" t="s">
        <v>18</v>
      </c>
      <c r="D352" s="9" t="s">
        <v>55</v>
      </c>
      <c r="E352" s="9" t="s">
        <v>122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2</v>
      </c>
      <c r="C353" s="7" t="s">
        <v>18</v>
      </c>
      <c r="D353" s="9" t="s">
        <v>56</v>
      </c>
      <c r="E353" s="9" t="s">
        <v>122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5</v>
      </c>
      <c r="C354" s="7" t="s">
        <v>18</v>
      </c>
      <c r="D354" s="9" t="s">
        <v>124</v>
      </c>
      <c r="E354" s="9" t="s">
        <v>122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6</v>
      </c>
      <c r="C355" s="7" t="s">
        <v>18</v>
      </c>
      <c r="D355" s="9" t="s">
        <v>126</v>
      </c>
      <c r="E355" s="9" t="s">
        <v>122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7</v>
      </c>
      <c r="C356" s="7" t="s">
        <v>18</v>
      </c>
      <c r="D356" s="9" t="s">
        <v>128</v>
      </c>
      <c r="E356" s="9" t="s">
        <v>122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5</v>
      </c>
      <c r="C357" s="7" t="s">
        <v>17</v>
      </c>
      <c r="D357" s="9" t="s">
        <v>124</v>
      </c>
      <c r="E357" s="9" t="s">
        <v>122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5</v>
      </c>
      <c r="C358" s="7" t="s">
        <v>17</v>
      </c>
      <c r="D358" s="9" t="s">
        <v>124</v>
      </c>
      <c r="E358" s="9" t="s">
        <v>122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1</v>
      </c>
      <c r="C359" s="7" t="s">
        <v>18</v>
      </c>
      <c r="D359" s="9" t="s">
        <v>55</v>
      </c>
      <c r="E359" s="9" t="s">
        <v>122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2</v>
      </c>
      <c r="C360" s="7" t="s">
        <v>18</v>
      </c>
      <c r="D360" s="9" t="s">
        <v>56</v>
      </c>
      <c r="E360" s="9" t="s">
        <v>122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4</v>
      </c>
      <c r="C361" s="7" t="s">
        <v>18</v>
      </c>
      <c r="D361" s="9" t="s">
        <v>58</v>
      </c>
      <c r="E361" s="9" t="s">
        <v>122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6</v>
      </c>
      <c r="C362" s="7" t="s">
        <v>18</v>
      </c>
      <c r="D362" s="9" t="s">
        <v>126</v>
      </c>
      <c r="E362" s="9" t="s">
        <v>122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5</v>
      </c>
      <c r="C363" s="7" t="s">
        <v>18</v>
      </c>
      <c r="D363" s="9" t="s">
        <v>124</v>
      </c>
      <c r="E363" s="9" t="s">
        <v>122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6</v>
      </c>
      <c r="C364" s="7" t="s">
        <v>17</v>
      </c>
      <c r="D364" s="9" t="s">
        <v>126</v>
      </c>
      <c r="E364" s="9" t="s">
        <v>122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6</v>
      </c>
      <c r="C365" s="7" t="s">
        <v>17</v>
      </c>
      <c r="D365" s="9" t="s">
        <v>126</v>
      </c>
      <c r="E365" s="9" t="s">
        <v>122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7</v>
      </c>
      <c r="C366" s="7" t="s">
        <v>18</v>
      </c>
      <c r="D366" s="9" t="s">
        <v>128</v>
      </c>
      <c r="E366" s="9" t="s">
        <v>122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1</v>
      </c>
      <c r="C367" s="7" t="s">
        <v>18</v>
      </c>
      <c r="D367" s="9" t="s">
        <v>55</v>
      </c>
      <c r="E367" s="9" t="s">
        <v>122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6</v>
      </c>
      <c r="C368" s="7" t="s">
        <v>18</v>
      </c>
      <c r="D368" s="9" t="s">
        <v>126</v>
      </c>
      <c r="E368" s="9" t="s">
        <v>122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7</v>
      </c>
      <c r="C369" s="7" t="s">
        <v>18</v>
      </c>
      <c r="D369" s="9" t="s">
        <v>128</v>
      </c>
      <c r="E369" s="9" t="s">
        <v>122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2</v>
      </c>
      <c r="C370" s="7" t="s">
        <v>18</v>
      </c>
      <c r="D370" s="9" t="s">
        <v>56</v>
      </c>
      <c r="E370" s="9" t="s">
        <v>122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7</v>
      </c>
      <c r="C371" s="7" t="s">
        <v>17</v>
      </c>
      <c r="D371" s="9" t="s">
        <v>128</v>
      </c>
      <c r="E371" s="9" t="s">
        <v>122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7</v>
      </c>
      <c r="C372" s="7" t="s">
        <v>17</v>
      </c>
      <c r="D372" s="9" t="s">
        <v>128</v>
      </c>
      <c r="E372" s="9" t="s">
        <v>122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4</v>
      </c>
      <c r="C373" s="7" t="s">
        <v>18</v>
      </c>
      <c r="D373" s="9" t="s">
        <v>58</v>
      </c>
      <c r="E373" s="9" t="s">
        <v>122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1</v>
      </c>
      <c r="C374" s="7" t="s">
        <v>17</v>
      </c>
      <c r="D374" s="9" t="s">
        <v>55</v>
      </c>
      <c r="E374" s="9" t="s">
        <v>122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5</v>
      </c>
      <c r="C375" s="7" t="s">
        <v>18</v>
      </c>
      <c r="D375" s="9" t="s">
        <v>124</v>
      </c>
      <c r="E375" s="9" t="s">
        <v>122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6</v>
      </c>
      <c r="C376" s="7" t="s">
        <v>18</v>
      </c>
      <c r="D376" s="9" t="s">
        <v>126</v>
      </c>
      <c r="E376" s="9" t="s">
        <v>122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E382" s="13"/>
      <c r="F382" s="13"/>
      <c r="G382" s="15"/>
    </row>
    <row r="383" spans="2:14" x14ac:dyDescent="0.25">
      <c r="E383" s="13"/>
      <c r="F383" s="13"/>
      <c r="G383" s="15"/>
    </row>
    <row r="384" spans="2:14" x14ac:dyDescent="0.25">
      <c r="E384" s="13"/>
      <c r="F384" s="13"/>
      <c r="G384" s="15"/>
    </row>
    <row r="385" spans="4:7" x14ac:dyDescent="0.25">
      <c r="E385" s="13"/>
      <c r="F385" s="13"/>
      <c r="G385" s="15"/>
    </row>
    <row r="386" spans="4:7" x14ac:dyDescent="0.25">
      <c r="E386" s="13"/>
      <c r="F386" s="13"/>
      <c r="G386" s="15"/>
    </row>
    <row r="387" spans="4:7" x14ac:dyDescent="0.25">
      <c r="E387" s="13"/>
      <c r="F387" s="13"/>
      <c r="G387" s="15"/>
    </row>
    <row r="389" spans="4:7" x14ac:dyDescent="0.25">
      <c r="D389" s="13"/>
    </row>
    <row r="390" spans="4:7" x14ac:dyDescent="0.25">
      <c r="D390" s="13"/>
    </row>
  </sheetData>
  <sheetProtection algorithmName="SHA-512" hashValue="put0oP7oiT9Q8hYKH86Kww1k44b/F5Gw7qHsWRz0xSYsbsnfifu7OCzyP8T4FlPLk8+AKuugZW0X5ZUpQDmWTA==" saltValue="h+lt0Kq0QnO10hKrJ0UWbg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4" t="s">
        <v>37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9" ht="15" customHeight="1" x14ac:dyDescent="0.25">
      <c r="B3" s="27" t="s">
        <v>91</v>
      </c>
      <c r="D3" s="83" t="str">
        <f>B3</f>
        <v>Juzgado 01 Promiscuo Municipal de Viotá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5" t="s">
        <v>60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17"/>
      <c r="U6" s="68" t="str">
        <f>UPPER(TEXT(DATEVALUE(2023&amp;"-"&amp;12&amp;"-1"),"[$-es-CO]mmmm yyyy"))</f>
        <v>DICIEMBRE 2023</v>
      </c>
      <c r="V6" s="69"/>
      <c r="W6" s="69"/>
      <c r="X6" s="69"/>
      <c r="Y6" s="69"/>
      <c r="Z6" s="69"/>
      <c r="AA6" s="70"/>
      <c r="AB6" s="17"/>
      <c r="AC6" s="17"/>
    </row>
    <row r="7" spans="2:29" ht="15" customHeight="1" x14ac:dyDescent="0.25">
      <c r="B7" s="33" t="s">
        <v>41</v>
      </c>
      <c r="D7" s="17"/>
      <c r="E7" s="74" t="s">
        <v>61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5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5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5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5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5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5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5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5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5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5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5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4" t="s">
        <v>62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5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02 Penal Municipal de Girardot</v>
      </c>
      <c r="X21" s="18" t="str">
        <f>_xlfn.XLOOKUP(X20,Tabla24[Día],Tabla24[Despacho Judicial],"ND",0,1)</f>
        <v>Juzgado 03 Penal Municipal de Girardot</v>
      </c>
      <c r="Y21" s="18" t="str">
        <f>_xlfn.XLOOKUP(Y20,Tabla24[Día],Tabla24[Despacho Judicial],"ND",0,1)</f>
        <v>Juzgado 01 Penal Municipal de Girardot</v>
      </c>
      <c r="Z21" s="18" t="str">
        <f>_xlfn.XLOOKUP(Z20,Tabla24[Día],Tabla24[Despacho Judicial],"ND",0,1)</f>
        <v>Juzgado 03 Penal Municipal de Girardot</v>
      </c>
      <c r="AA21" s="18" t="str">
        <f>_xlfn.XLOOKUP(AA20,Tabla24[Día],Tabla24[Despacho Judicial],"ND",0,1)</f>
        <v>Juzgado 03 Penal Municipal de Girardot</v>
      </c>
      <c r="AB21" s="17"/>
      <c r="AC21" s="17"/>
    </row>
    <row r="22" spans="2:29" ht="15" hidden="1" customHeight="1" x14ac:dyDescent="0.25">
      <c r="D22" s="17"/>
      <c r="E22" s="4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5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5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77" t="s">
        <v>130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5"/>
      <c r="T25" s="17"/>
      <c r="U25" s="18" t="str">
        <f>_xlfn.XLOOKUP(U24,Tabla24[Día],Tabla24[Despacho Judicial],"ND",0,1)</f>
        <v>Juzgado 03 Penal Municipal de Girardot</v>
      </c>
      <c r="V25" s="18" t="str">
        <f>_xlfn.XLOOKUP(V24,Tabla24[Día],Tabla24[Despacho Judicial],"ND",0,1)</f>
        <v>Juzgado 02 Promiscuo Familia de Girardot</v>
      </c>
      <c r="W25" s="18" t="str">
        <f>_xlfn.XLOOKUP(W24,Tabla24[Día],Tabla24[Despacho Judicial],"ND",0,1)</f>
        <v>Juzgado 01 Ejecución de Penas y Medidas de Seguridad de Girardot</v>
      </c>
      <c r="X25" s="18" t="str">
        <f>_xlfn.XLOOKUP(X24,Tabla24[Día],Tabla24[Despacho Judicial],"ND",0,1)</f>
        <v>Juzgado 01 Penal Municipal de Girardot</v>
      </c>
      <c r="Y25" s="18" t="str">
        <f>_xlfn.XLOOKUP(Y24,Tabla24[Día],Tabla24[Despacho Judicial],"ND",0,1)</f>
        <v>Juzgado 01 Promiscuo Familia de Girardot</v>
      </c>
      <c r="Z25" s="18" t="str">
        <f>_xlfn.XLOOKUP(Z24,Tabla24[Día],Tabla24[Despacho Judicial],"ND",0,1)</f>
        <v>Juzgado 01 Penal Municipal de Girardot</v>
      </c>
      <c r="AA25" s="18" t="str">
        <f>_xlfn.XLOOKUP(AA24,Tabla24[Día],Tabla24[Despacho Judicial],"ND",0,1)</f>
        <v>Juzgado 01 Penal Municipal de Girardot</v>
      </c>
      <c r="AB25" s="17"/>
      <c r="AC25" s="17"/>
    </row>
    <row r="26" spans="2:29" ht="15" hidden="1" customHeight="1" x14ac:dyDescent="0.25">
      <c r="D26" s="17"/>
      <c r="E26" s="4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5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5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5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5"/>
      <c r="T29" s="17"/>
      <c r="U29" s="17" t="str">
        <f>_xlfn.XLOOKUP(U28,Tabla24[Día],Tabla24[Despacho Judicial],"ND",0,1)</f>
        <v>Juzgado 01 Penal Municipal de Girardot</v>
      </c>
      <c r="V29" s="17" t="str">
        <f>_xlfn.XLOOKUP(V28,Tabla24[Día],Tabla24[Despacho Judicial],"ND",0,1)</f>
        <v>Juzgado 03 Penal Municipal de Girardot</v>
      </c>
      <c r="W29" s="17" t="str">
        <f>_xlfn.XLOOKUP(W28,Tabla24[Día],Tabla24[Despacho Judicial],"ND",0,1)</f>
        <v>Juzgado 02 Penal Municipal de Girardot</v>
      </c>
      <c r="X29" s="17" t="str">
        <f>_xlfn.XLOOKUP(X28,Tabla24[Día],Tabla24[Despacho Judicial],"ND",0,1)</f>
        <v>Juzgado 02 Promiscuo Familia de Girardot</v>
      </c>
      <c r="Y29" s="17" t="str">
        <f>_xlfn.XLOOKUP(Y28,Tabla24[Día],Tabla24[Despacho Judicial],"ND",0,1)</f>
        <v>Juzgado 01 Ejecución de Penas y Medidas de Seguridad de Girardot</v>
      </c>
      <c r="Z29" s="17" t="str">
        <f>_xlfn.XLOOKUP(Z28,Tabla24[Día],Tabla24[Despacho Judicial],"ND",0,1)</f>
        <v>Juzgado 02 Penal Municipal de Girardot</v>
      </c>
      <c r="AA29" s="17" t="str">
        <f>_xlfn.XLOOKUP(AA28,Tabla24[Día],Tabla24[Despacho Judicial],"ND",0,1)</f>
        <v>Juzgado 02 Penal Municipal de Girardot</v>
      </c>
      <c r="AB29" s="17"/>
      <c r="AC29" s="17"/>
    </row>
    <row r="30" spans="2:29" ht="15" hidden="1" customHeight="1" x14ac:dyDescent="0.25">
      <c r="D30" s="17"/>
      <c r="E30" s="4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5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80" t="s">
        <v>47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17"/>
      <c r="U31" s="43" t="str">
        <f>IF(OR(W21&lt;&gt;$B$3,X21&lt;&gt;$B$3,Y21&lt;&gt;$B$3,V25&lt;&gt;$B$3,W25&lt;&gt;$B$3,X25&lt;&gt;$B$3,Y25&lt;&gt;$B$3),"(*)","")</f>
        <v>(*)</v>
      </c>
      <c r="V31" s="43" t="str">
        <f>IF(OR(Z21=$B$3,AA21=$B$3,U25=$B$3,Z25=$B$3,AA25=$B$3),"(**)","")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3"/>
      <c r="V32" s="43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1" t="str">
        <f>UPPER(TEXT(DATEVALUE(2024&amp;"-"&amp;1&amp;"-1"),"[$-es-CO]mmmm yyyy"))</f>
        <v>ENERO 2024</v>
      </c>
      <c r="F34" s="72"/>
      <c r="G34" s="72"/>
      <c r="H34" s="72"/>
      <c r="I34" s="72"/>
      <c r="J34" s="72"/>
      <c r="K34" s="73"/>
      <c r="M34" s="68" t="str">
        <f>UPPER(TEXT(DATEVALUE(2024&amp;"-"&amp;2&amp;"-1"),"[$-es-CO]mmmm yyyy"))</f>
        <v>FEBRERO 2024</v>
      </c>
      <c r="N34" s="69"/>
      <c r="O34" s="69"/>
      <c r="P34" s="69"/>
      <c r="Q34" s="69"/>
      <c r="R34" s="69"/>
      <c r="S34" s="70"/>
      <c r="U34" s="68" t="str">
        <f>UPPER(TEXT(DATEVALUE(2024&amp;"-"&amp;3&amp;"-1"),"[$-es-CO]mmmm yyyy"))</f>
        <v>MARZO 2024</v>
      </c>
      <c r="V34" s="69"/>
      <c r="W34" s="69"/>
      <c r="X34" s="69"/>
      <c r="Y34" s="69"/>
      <c r="Z34" s="69"/>
      <c r="AA34" s="70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Penal Municipal de Girardot</v>
      </c>
      <c r="F37" s="18" t="str">
        <f>_xlfn.XLOOKUP(F36,Tabla24[Día],Tabla24[Despacho Judicial],"ND",0,1)</f>
        <v>Juzgado 03 Penal Municipal de Girardot</v>
      </c>
      <c r="G37" s="18" t="str">
        <f>_xlfn.XLOOKUP(G36,Tabla24[Día],Tabla24[Despacho Judicial],"ND",0,1)</f>
        <v>Juzgado 02 Penal Municipal de Girardot</v>
      </c>
      <c r="H37" s="18" t="str">
        <f>_xlfn.XLOOKUP(H36,Tabla24[Día],Tabla24[Despacho Judicial],"ND",0,1)</f>
        <v>Juzgado 02 Promiscuo Familia de Girardot</v>
      </c>
      <c r="I37" s="18" t="str">
        <f>_xlfn.XLOOKUP(I36,Tabla24[Día],Tabla24[Despacho Judicial],"ND",0,1)</f>
        <v>Juzgado 01 Ejecución de Penas y Medidas de Seguridad de Girardot</v>
      </c>
      <c r="J37" s="18" t="str">
        <f>_xlfn.XLOOKUP(J36,Tabla24[Día],Tabla24[Despacho Judicial],"ND",0,1)</f>
        <v>Juzgado 02 Penal Municipal de Girardot</v>
      </c>
      <c r="K37" s="18" t="str">
        <f>_xlfn.XLOOKUP(K36,Tabla24[Día],Tabla24[Despacho Judicial],"ND",0,1)</f>
        <v>Juzgado 02 Penal Municipal de Girardot</v>
      </c>
      <c r="L37" s="17"/>
      <c r="M37" s="18" t="str">
        <f>_xlfn.XLOOKUP(M36,Tabla24[Día],Tabla24[Despacho Judicial],"ND",0,1)</f>
        <v>Juzgado 01 Penal Circuito de Girardot</v>
      </c>
      <c r="N37" s="18" t="str">
        <f>_xlfn.XLOOKUP(N36,Tabla24[Día],Tabla24[Despacho Judicial],"ND",0,1)</f>
        <v>Juzgado 01 Administrativo de Girardot</v>
      </c>
      <c r="O37" s="18" t="str">
        <f>_xlfn.XLOOKUP(O36,Tabla24[Día],Tabla24[Despacho Judicial],"ND",0,1)</f>
        <v>Juzgado 02 Administrativo de Girardot</v>
      </c>
      <c r="P37" s="18" t="str">
        <f>_xlfn.XLOOKUP(P36,Tabla24[Día],Tabla24[Despacho Judicial],"ND",0,1)</f>
        <v>Juzgado 01 Civil Municipal de Girardot</v>
      </c>
      <c r="Q37" s="18" t="str">
        <f>_xlfn.XLOOKUP(Q36,Tabla24[Día],Tabla24[Despacho Judicial],"ND",0,1)</f>
        <v>Juzgado 04 Civil Municipal de Girardot</v>
      </c>
      <c r="R37" s="18" t="str">
        <f>_xlfn.XLOOKUP(R36,Tabla24[Día],Tabla24[Despacho Judicial],"ND",0,1)</f>
        <v>Juzgado 01 Promiscuo Municipal de Ricaurte</v>
      </c>
      <c r="S37" s="18" t="str">
        <f>_xlfn.XLOOKUP(S36,Tabla24[Día],Tabla24[Despacho Judicial],"ND",0,1)</f>
        <v>Juzgado 01 Promiscuo Municipal de Ricaurte</v>
      </c>
      <c r="T37" s="17"/>
      <c r="U37" s="18" t="str">
        <f>_xlfn.XLOOKUP(U36,Tabla24[Día],Tabla24[Despacho Judicial],"ND",0,1)</f>
        <v>Juzgado 01 Ejecución de Penas y Medidas de Seguridad de Girardot</v>
      </c>
      <c r="V37" s="18" t="str">
        <f>_xlfn.XLOOKUP(V36,Tabla24[Día],Tabla24[Despacho Judicial],"ND",0,1)</f>
        <v>Juzgado 02 Civil Circuito de Girardot</v>
      </c>
      <c r="W37" s="18" t="str">
        <f>_xlfn.XLOOKUP(W36,Tabla24[Día],Tabla24[Despacho Judicial],"ND",0,1)</f>
        <v>Juzgado 03 Civil Municipal de Girardot</v>
      </c>
      <c r="X37" s="18" t="str">
        <f>_xlfn.XLOOKUP(X36,Tabla24[Día],Tabla24[Despacho Judicial],"ND",0,1)</f>
        <v>Juzgado 02 Penal Circuito de Girardot</v>
      </c>
      <c r="Y37" s="18" t="str">
        <f>_xlfn.XLOOKUP(Y36,Tabla24[Día],Tabla24[Despacho Judicial],"ND",0,1)</f>
        <v>Juzgado 01 Laboral de Girardot</v>
      </c>
      <c r="Z37" s="18" t="str">
        <f>_xlfn.XLOOKUP(Z36,Tabla24[Día],Tabla24[Despacho Judicial],"ND",0,1)</f>
        <v>Juzgado 01 Promiscuo Municipal de Flandes</v>
      </c>
      <c r="AA37" s="18" t="str">
        <f>_xlfn.XLOOKUP(AA36,Tabla24[Día],Tabla24[Despacho Judicial],"ND",0,1)</f>
        <v>Juzgado 01 Promiscuo Municipal de Flandes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02 Penal Municipal de Girardot</v>
      </c>
      <c r="F41" s="18" t="str">
        <f>_xlfn.XLOOKUP(F40,Tabla24[Día],Tabla24[Despacho Judicial],"ND",0,1)</f>
        <v>Juzgado 01 Promiscuo Familia de Girardot</v>
      </c>
      <c r="G41" s="18" t="str">
        <f>_xlfn.XLOOKUP(G40,Tabla24[Día],Tabla24[Despacho Judicial],"ND",0,1)</f>
        <v>Juzgado 01 Penal Municipal de Girardot</v>
      </c>
      <c r="H41" s="18" t="str">
        <f>_xlfn.XLOOKUP(H40,Tabla24[Día],Tabla24[Despacho Judicial],"ND",0,1)</f>
        <v>Juzgado 01 Penal Circuito de Girardot</v>
      </c>
      <c r="I41" s="18" t="str">
        <f>_xlfn.XLOOKUP(I40,Tabla24[Día],Tabla24[Despacho Judicial],"ND",0,1)</f>
        <v>Juzgado 01 Administrativo de Girardot</v>
      </c>
      <c r="J41" s="18" t="str">
        <f>_xlfn.XLOOKUP(J40,Tabla24[Día],Tabla24[Despacho Judicial],"ND",0,1)</f>
        <v>Juzgado 02 Promiscuo Municipal de Flandes</v>
      </c>
      <c r="K41" s="18" t="str">
        <f>_xlfn.XLOOKUP(K40,Tabla24[Día],Tabla24[Despacho Judicial],"ND",0,1)</f>
        <v>Juzgado 02 Promiscuo Municipal de Flandes</v>
      </c>
      <c r="L41" s="17"/>
      <c r="M41" s="18" t="str">
        <f>_xlfn.XLOOKUP(M40,Tabla24[Día],Tabla24[Despacho Judicial],"ND",0,1)</f>
        <v>Juzgado 02 Civil Circuito de Girardot</v>
      </c>
      <c r="N41" s="18" t="str">
        <f>_xlfn.XLOOKUP(N40,Tabla24[Día],Tabla24[Despacho Judicial],"ND",0,1)</f>
        <v>Juzgado 03 Civil Municipal de Girardot</v>
      </c>
      <c r="O41" s="18" t="str">
        <f>_xlfn.XLOOKUP(O40,Tabla24[Día],Tabla24[Despacho Judicial],"ND",0,1)</f>
        <v>Juzgado 02 Penal Circuito de Girardot</v>
      </c>
      <c r="P41" s="18" t="str">
        <f>_xlfn.XLOOKUP(P40,Tabla24[Día],Tabla24[Despacho Judicial],"ND",0,1)</f>
        <v>Juzgado 01 Laboral de Girardot</v>
      </c>
      <c r="Q41" s="18" t="str">
        <f>_xlfn.XLOOKUP(Q40,Tabla24[Día],Tabla24[Despacho Judicial],"ND",0,1)</f>
        <v>Juzgado 02 Civil Municipal de Girardot</v>
      </c>
      <c r="R41" s="18" t="str">
        <f>_xlfn.XLOOKUP(R40,Tabla24[Día],Tabla24[Despacho Judicial],"ND",0,1)</f>
        <v>Juzgado 02 Promiscuo Municipal de Flandes</v>
      </c>
      <c r="S41" s="18" t="str">
        <f>_xlfn.XLOOKUP(S40,Tabla24[Día],Tabla24[Despacho Judicial],"ND",0,1)</f>
        <v>Juzgado 02 Promiscuo Municipal de Flandes</v>
      </c>
      <c r="T41" s="17"/>
      <c r="U41" s="18" t="str">
        <f>_xlfn.XLOOKUP(U40,Tabla24[Día],Tabla24[Despacho Judicial],"ND",0,1)</f>
        <v>Juzgado 02 Civil Municipal de Girardot</v>
      </c>
      <c r="V41" s="18" t="str">
        <f>_xlfn.XLOOKUP(V40,Tabla24[Día],Tabla24[Despacho Judicial],"ND",0,1)</f>
        <v>Juzgado 01 Promiscuo Familia de Girardot</v>
      </c>
      <c r="W41" s="18" t="str">
        <f>_xlfn.XLOOKUP(W40,Tabla24[Día],Tabla24[Despacho Judicial],"ND",0,1)</f>
        <v>Juzgado 01 Civil Circuito de Girardot</v>
      </c>
      <c r="X41" s="18" t="str">
        <f>_xlfn.XLOOKUP(X40,Tabla24[Día],Tabla24[Despacho Judicial],"ND",0,1)</f>
        <v>Juzgado 03 Penal Municipal de Girardot</v>
      </c>
      <c r="Y41" s="18" t="str">
        <f>_xlfn.XLOOKUP(Y40,Tabla24[Día],Tabla24[Despacho Judicial],"ND",0,1)</f>
        <v>Juzgado 03 Administrativo de Girardot</v>
      </c>
      <c r="Z41" s="18" t="str">
        <f>_xlfn.XLOOKUP(Z40,Tabla24[Día],Tabla24[Despacho Judicial],"ND",0,1)</f>
        <v>Juzgado 01 Promiscuo Municipal de Guataquí</v>
      </c>
      <c r="AA41" s="18" t="str">
        <f>_xlfn.XLOOKUP(AA40,Tabla24[Día],Tabla24[Despacho Judicial],"ND",0,1)</f>
        <v>Juzgado 01 Promiscuo Municipal de Guataquí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 t="str">
        <f>IF(AND(MONTH(J40)=MONTH($H$44),J41=$B$3),_xlfn.XLOOKUP(J40,Tabla24[Día],Tabla24[Día compensatorio],"ND",0,1),"")</f>
        <v/>
      </c>
      <c r="K43" s="18" t="str">
        <f>IF(AND(MONTH(K40)=MONTH($H$44),K41=$B$3),_xlfn.XLOOKUP(K40,Tabla24[Día],Tabla24[Día compensatorio],"ND",0,1),"")</f>
        <v/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02 Administrativo de Girardot</v>
      </c>
      <c r="F45" s="18" t="str">
        <f>_xlfn.XLOOKUP(F44,Tabla24[Día],Tabla24[Despacho Judicial],"ND",0,1)</f>
        <v>Juzgado 01 Civil Municipal de Girardot</v>
      </c>
      <c r="G45" s="18" t="str">
        <f>_xlfn.XLOOKUP(G44,Tabla24[Día],Tabla24[Despacho Judicial],"ND",0,1)</f>
        <v>Juzgado 04 Civil Municipal de Girardot</v>
      </c>
      <c r="H45" s="18" t="str">
        <f>_xlfn.XLOOKUP(H44,Tabla24[Día],Tabla24[Despacho Judicial],"ND",0,1)</f>
        <v>Juzgado 02 Civil Circuito de Girardot</v>
      </c>
      <c r="I45" s="18" t="str">
        <f>_xlfn.XLOOKUP(I44,Tabla24[Día],Tabla24[Despacho Judicial],"ND",0,1)</f>
        <v>Juzgado 03 Civil Municipal de Girardot</v>
      </c>
      <c r="J45" s="18" t="str">
        <f>_xlfn.XLOOKUP(J44,Tabla24[Día],Tabla24[Despacho Judicial],"ND",0,1)</f>
        <v>Juzgado 01 Promiscuo Municipal de Flandes</v>
      </c>
      <c r="K45" s="18" t="str">
        <f>_xlfn.XLOOKUP(K44,Tabla24[Día],Tabla24[Despacho Judicial],"ND",0,1)</f>
        <v>Juzgado 01 Promiscuo Municipal de Flandes</v>
      </c>
      <c r="L45" s="17"/>
      <c r="M45" s="18" t="str">
        <f>_xlfn.XLOOKUP(M44,Tabla24[Día],Tabla24[Despacho Judicial],"ND",0,1)</f>
        <v>Juzgado 01 Civil Circuito de Girardot</v>
      </c>
      <c r="N45" s="18" t="str">
        <f>_xlfn.XLOOKUP(N44,Tabla24[Día],Tabla24[Despacho Judicial],"ND",0,1)</f>
        <v>Juzgado 03 Administrativo de Girardot</v>
      </c>
      <c r="O45" s="18" t="str">
        <f>_xlfn.XLOOKUP(O44,Tabla24[Día],Tabla24[Despacho Judicial],"ND",0,1)</f>
        <v>Juzgado 01 Penal Circuito de Girardot</v>
      </c>
      <c r="P45" s="18" t="str">
        <f>_xlfn.XLOOKUP(P44,Tabla24[Día],Tabla24[Despacho Judicial],"ND",0,1)</f>
        <v>Juzgado 02 Penal Municipal de Girardot</v>
      </c>
      <c r="Q45" s="18" t="str">
        <f>_xlfn.XLOOKUP(Q44,Tabla24[Día],Tabla24[Despacho Judicial],"ND",0,1)</f>
        <v>Juzgado 01 Administrativo de Girardot</v>
      </c>
      <c r="R45" s="18" t="str">
        <f>_xlfn.XLOOKUP(R44,Tabla24[Día],Tabla24[Despacho Judicial],"ND",0,1)</f>
        <v>Juzgado 01 Promiscuo Municipal de Agua de Dios</v>
      </c>
      <c r="S45" s="18" t="str">
        <f>_xlfn.XLOOKUP(S44,Tabla24[Día],Tabla24[Despacho Judicial],"ND",0,1)</f>
        <v>Juzgado 01 Promiscuo Municipal de Agua de Dios</v>
      </c>
      <c r="T45" s="17"/>
      <c r="U45" s="18" t="str">
        <f>_xlfn.XLOOKUP(U44,Tabla24[Día],Tabla24[Despacho Judicial],"ND",0,1)</f>
        <v>Juzgado 01 Penal Circuito de Girardot</v>
      </c>
      <c r="V45" s="18" t="str">
        <f>_xlfn.XLOOKUP(V44,Tabla24[Día],Tabla24[Despacho Judicial],"ND",0,1)</f>
        <v>Juzgado 02 Penal Municipal de Girardot</v>
      </c>
      <c r="W45" s="18" t="str">
        <f>_xlfn.XLOOKUP(W44,Tabla24[Día],Tabla24[Despacho Judicial],"ND",0,1)</f>
        <v>Juzgado 01 Administrativo de Girardot</v>
      </c>
      <c r="X45" s="18" t="str">
        <f>_xlfn.XLOOKUP(X44,Tabla24[Día],Tabla24[Despacho Judicial],"ND",0,1)</f>
        <v>Juzgado 02 Administrativo de Girardot</v>
      </c>
      <c r="Y45" s="18" t="str">
        <f>_xlfn.XLOOKUP(Y44,Tabla24[Día],Tabla24[Despacho Judicial],"ND",0,1)</f>
        <v>Juzgado 01 Civil Municipal de Girardot</v>
      </c>
      <c r="Z45" s="18" t="str">
        <f>_xlfn.XLOOKUP(Z44,Tabla24[Día],Tabla24[Despacho Judicial],"ND",0,1)</f>
        <v>Juzgado 01 Promiscuo Municipal de Tocaima</v>
      </c>
      <c r="AA45" s="18" t="str">
        <f>_xlfn.XLOOKUP(AA44,Tabla24[Día],Tabla24[Despacho Judicial],"ND",0,1)</f>
        <v>Juzgado 01 Promiscuo Municipal de Tocaima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02 Penal Circuito de Girardot</v>
      </c>
      <c r="F49" s="18" t="str">
        <f>_xlfn.XLOOKUP(F48,Tabla24[Día],Tabla24[Despacho Judicial],"ND",0,1)</f>
        <v>Juzgado 01 Laboral de Girardot</v>
      </c>
      <c r="G49" s="18" t="str">
        <f>_xlfn.XLOOKUP(G48,Tabla24[Día],Tabla24[Despacho Judicial],"ND",0,1)</f>
        <v>Juzgado 02 Civil Municipal de Girardot</v>
      </c>
      <c r="H49" s="18" t="str">
        <f>_xlfn.XLOOKUP(H48,Tabla24[Día],Tabla24[Despacho Judicial],"ND",0,1)</f>
        <v>Juzgado 01 Civil Circuito de Girardot</v>
      </c>
      <c r="I49" s="18" t="str">
        <f>_xlfn.XLOOKUP(I48,Tabla24[Día],Tabla24[Despacho Judicial],"ND",0,1)</f>
        <v>Juzgado 03 Administrativo de Girardot</v>
      </c>
      <c r="J49" s="18" t="str">
        <f>_xlfn.XLOOKUP(J48,Tabla24[Día],Tabla24[Despacho Judicial],"ND",0,1)</f>
        <v>Juzgado 01 Promiscuo Municipal de Viotá</v>
      </c>
      <c r="K49" s="18" t="str">
        <f>_xlfn.XLOOKUP(K48,Tabla24[Día],Tabla24[Despacho Judicial],"ND",0,1)</f>
        <v>Juzgado 01 Promiscuo Municipal de Viotá</v>
      </c>
      <c r="M49" s="18" t="str">
        <f>_xlfn.XLOOKUP(M48,Tabla24[Día],Tabla24[Despacho Judicial],"ND",0,1)</f>
        <v>Juzgado 02 Administrativo de Girardot</v>
      </c>
      <c r="N49" s="18" t="str">
        <f>_xlfn.XLOOKUP(N48,Tabla24[Día],Tabla24[Despacho Judicial],"ND",0,1)</f>
        <v>Juzgado 01 Civil Municipal de Girardot</v>
      </c>
      <c r="O49" s="18" t="str">
        <f>_xlfn.XLOOKUP(O48,Tabla24[Día],Tabla24[Despacho Judicial],"ND",0,1)</f>
        <v>Juzgado 04 Civil Municipal de Girardot</v>
      </c>
      <c r="P49" s="18" t="str">
        <f>_xlfn.XLOOKUP(P48,Tabla24[Día],Tabla24[Despacho Judicial],"ND",0,1)</f>
        <v>Juzgado 01 Penal Municipal de Girardot</v>
      </c>
      <c r="Q49" s="18" t="str">
        <f>_xlfn.XLOOKUP(Q48,Tabla24[Día],Tabla24[Despacho Judicial],"ND",0,1)</f>
        <v>Juzgado 02 Promiscuo Familia de Girardot</v>
      </c>
      <c r="R49" s="18" t="str">
        <f>_xlfn.XLOOKUP(R48,Tabla24[Día],Tabla24[Despacho Judicial],"ND",0,1)</f>
        <v>Juzgado 01 Promiscuo Municipal de Jerusalén</v>
      </c>
      <c r="S49" s="18" t="str">
        <f>_xlfn.XLOOKUP(S48,Tabla24[Día],Tabla24[Despacho Judicial],"ND",0,1)</f>
        <v>Juzgado 01 Promiscuo Municipal de Jerusalén</v>
      </c>
      <c r="U49" s="18" t="str">
        <f>_xlfn.XLOOKUP(U48,Tabla24[Día],Tabla24[Despacho Judicial],"ND",0,1)</f>
        <v>Juzgado 04 Civil Municipal de Girardot</v>
      </c>
      <c r="V49" s="18" t="str">
        <f>_xlfn.XLOOKUP(V48,Tabla24[Día],Tabla24[Despacho Judicial],"ND",0,1)</f>
        <v>Juzgado 01 Penal Municipal de Girardot</v>
      </c>
      <c r="W49" s="18" t="str">
        <f>_xlfn.XLOOKUP(W48,Tabla24[Día],Tabla24[Despacho Judicial],"ND",0,1)</f>
        <v>Juzgado 01 Ejecución de Penas y Medidas de Seguridad de Girardot</v>
      </c>
      <c r="X49" s="18" t="str">
        <f>_xlfn.XLOOKUP(X48,Tabla24[Día],Tabla24[Despacho Judicial],"ND",0,1)</f>
        <v>Juzgado 02 Civil Circuito de Girardot</v>
      </c>
      <c r="Y49" s="18" t="str">
        <f>_xlfn.XLOOKUP(Y48,Tabla24[Día],Tabla24[Despacho Judicial],"ND",0,1)</f>
        <v>Juzgado 02 Promiscuo Familia de Girardot</v>
      </c>
      <c r="Z49" s="18" t="str">
        <f>_xlfn.XLOOKUP(Z48,Tabla24[Día],Tabla24[Despacho Judicial],"ND",0,1)</f>
        <v>Juzgado 01 Penal Municipal de Girardot</v>
      </c>
      <c r="AA49" s="18" t="str">
        <f>_xlfn.XLOOKUP(AA48,Tabla24[Día],Tabla24[Despacho Judicial],"ND",0,1)</f>
        <v>Juzgado 01 Penal Municipal de Girardot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>
        <f>IF(AND(MONTH(J48)=MONTH($H$44),J49=$B$3),_xlfn.XLOOKUP(J48,Tabla24[Día],Tabla24[Día compensatorio],"ND",0,1),"")</f>
        <v>45320</v>
      </c>
      <c r="K51" s="18">
        <f>IF(AND(MONTH(K48)=MONTH($H$44),K49=$B$3),_xlfn.XLOOKUP(K48,Tabla24[Día],Tabla24[Día compensatorio],"ND",0,1),"")</f>
        <v>45321</v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2" t="s">
        <v>134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01 Penal Circuito de Girardot</v>
      </c>
      <c r="F53" s="18" t="str">
        <f>_xlfn.XLOOKUP(F52,Tabla24[Día],Tabla24[Despacho Judicial],"ND",0,1)</f>
        <v>Juzgado 01 Administrativo de Girardot</v>
      </c>
      <c r="G53" s="18" t="str">
        <f>_xlfn.XLOOKUP(G52,Tabla24[Día],Tabla24[Despacho Judicial],"ND",0,1)</f>
        <v>Juzgado 02 Administrativo de Girardot</v>
      </c>
      <c r="H53" s="18" t="str">
        <f>_xlfn.XLOOKUP(H52,Tabla24[Día],Tabla24[Despacho Judicial],"ND",0,1)</f>
        <v>Juzgado 01 Civil Municipal de Girardot</v>
      </c>
      <c r="I53" s="18" t="str">
        <f>_xlfn.XLOOKUP(I52,Tabla24[Día],Tabla24[Despacho Judicial],"ND",0,1)</f>
        <v>Juzgado 04 Civil Municipal de Girardot</v>
      </c>
      <c r="J53" s="18" t="str">
        <f>_xlfn.XLOOKUP(J52,Tabla24[Día],Tabla24[Despacho Judicial],"ND",0,1)</f>
        <v>Juzgado 01 Promiscuo Municipal de Ricaurte</v>
      </c>
      <c r="K53" s="18" t="str">
        <f>_xlfn.XLOOKUP(K52,Tabla24[Día],Tabla24[Despacho Judicial],"ND",0,1)</f>
        <v>Juzgado 01 Promiscuo Municipal de Ricaurte</v>
      </c>
      <c r="M53" s="18" t="str">
        <f>_xlfn.XLOOKUP(M52,Tabla24[Día],Tabla24[Despacho Judicial],"ND",0,1)</f>
        <v>Juzgado 01 Ejecución de Penas y Medidas de Seguridad de Girardot</v>
      </c>
      <c r="N53" s="18" t="str">
        <f>_xlfn.XLOOKUP(N52,Tabla24[Día],Tabla24[Despacho Judicial],"ND",0,1)</f>
        <v>Juzgado 02 Civil Circuito de Girardot</v>
      </c>
      <c r="O53" s="18" t="str">
        <f>_xlfn.XLOOKUP(O52,Tabla24[Día],Tabla24[Despacho Judicial],"ND",0,1)</f>
        <v>Juzgado 03 Civil Municipal de Girardot</v>
      </c>
      <c r="P53" s="18" t="str">
        <f>_xlfn.XLOOKUP(P52,Tabla24[Día],Tabla24[Despacho Judicial],"ND",0,1)</f>
        <v>Juzgado 02 Penal Circuito de Girardot</v>
      </c>
      <c r="Q53" s="18" t="str">
        <f>_xlfn.XLOOKUP(Q52,Tabla24[Día],Tabla24[Despacho Judicial],"ND",0,1)</f>
        <v>Juzgado 01 Laboral de Girardot</v>
      </c>
      <c r="R53" s="18" t="str">
        <f>_xlfn.XLOOKUP(R52,Tabla24[Día],Tabla24[Despacho Judicial],"ND",0,1)</f>
        <v>Juzgado 01 Promiscuo Municipal de Flandes</v>
      </c>
      <c r="S53" s="18" t="str">
        <f>_xlfn.XLOOKUP(S52,Tabla24[Día],Tabla24[Despacho Judicial],"ND",0,1)</f>
        <v>Juzgado 01 Promiscuo Municipal de Flandes</v>
      </c>
      <c r="U53" s="18" t="str">
        <f>_xlfn.XLOOKUP(U52,Tabla24[Día],Tabla24[Despacho Judicial],"ND",0,1)</f>
        <v>Juzgado 01 Penal Municipal de Girardot</v>
      </c>
      <c r="V53" s="18" t="str">
        <f>_xlfn.XLOOKUP(V52,Tabla24[Día],Tabla24[Despacho Judicial],"ND",0,1)</f>
        <v>Juzgado 02 Penal Municipal de Girardot</v>
      </c>
      <c r="W53" s="18" t="str">
        <f>_xlfn.XLOOKUP(W52,Tabla24[Día],Tabla24[Despacho Judicial],"ND",0,1)</f>
        <v>Juzgado 02 Penal Municipal de Girardot</v>
      </c>
      <c r="X53" s="18" t="str">
        <f>_xlfn.XLOOKUP(X52,Tabla24[Día],Tabla24[Despacho Judicial],"ND",0,1)</f>
        <v>Juzgado 01 Penal Municipal de Girardot</v>
      </c>
      <c r="Y53" s="18" t="str">
        <f>_xlfn.XLOOKUP(Y52,Tabla24[Día],Tabla24[Despacho Judicial],"ND",0,1)</f>
        <v>Juzgado 01 Penal Municipal de Girardot</v>
      </c>
      <c r="Z53" s="18" t="str">
        <f>_xlfn.XLOOKUP(Z52,Tabla24[Día],Tabla24[Despacho Judicial],"ND",0,1)</f>
        <v>Juzgado 02 Promiscuo Municipal de Ricaurte</v>
      </c>
      <c r="AA53" s="18" t="str">
        <f>_xlfn.XLOOKUP(AA52,Tabla24[Día],Tabla24[Despacho Judicial],"ND",0,1)</f>
        <v>Juzgado 02 Promiscuo Municipal de Ricaurte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02 Civil Circuito de Girardot</v>
      </c>
      <c r="F57" s="17" t="str">
        <f>_xlfn.XLOOKUP(F56,Tabla24[Día],Tabla24[Despacho Judicial],"ND",0,1)</f>
        <v>Juzgado 03 Civil Municipal de Girardot</v>
      </c>
      <c r="G57" s="17" t="str">
        <f>_xlfn.XLOOKUP(G56,Tabla24[Día],Tabla24[Despacho Judicial],"ND",0,1)</f>
        <v>Juzgado 02 Penal Circuito de Girardot</v>
      </c>
      <c r="H57" s="17" t="str">
        <f>_xlfn.XLOOKUP(H56,Tabla24[Día],Tabla24[Despacho Judicial],"ND",0,1)</f>
        <v>Juzgado 01 Laboral de Girardot</v>
      </c>
      <c r="I57" s="17" t="str">
        <f>_xlfn.XLOOKUP(I56,Tabla24[Día],Tabla24[Despacho Judicial],"ND",0,1)</f>
        <v>Juzgado 02 Civil Municipal de Girardot</v>
      </c>
      <c r="J57" s="17" t="str">
        <f>_xlfn.XLOOKUP(J56,Tabla24[Día],Tabla24[Despacho Judicial],"ND",0,1)</f>
        <v>Juzgado 02 Promiscuo Municipal de Flandes</v>
      </c>
      <c r="K57" s="17" t="str">
        <f>_xlfn.XLOOKUP(K56,Tabla24[Día],Tabla24[Despacho Judicial],"ND",0,1)</f>
        <v>Juzgado 02 Promiscuo Municipal de Flandes</v>
      </c>
      <c r="M57" s="17" t="str">
        <f>_xlfn.XLOOKUP(M56,Tabla24[Día],Tabla24[Despacho Judicial],"ND",0,1)</f>
        <v>Juzgado 02 Civil Municipal de Girardot</v>
      </c>
      <c r="N57" s="17" t="str">
        <f>_xlfn.XLOOKUP(N56,Tabla24[Día],Tabla24[Despacho Judicial],"ND",0,1)</f>
        <v>Juzgado 01 Promiscuo Familia de Girardot</v>
      </c>
      <c r="O57" s="17" t="str">
        <f>_xlfn.XLOOKUP(O56,Tabla24[Día],Tabla24[Despacho Judicial],"ND",0,1)</f>
        <v>Juzgado 01 Civil Circuito de Girardot</v>
      </c>
      <c r="P57" s="17" t="str">
        <f>_xlfn.XLOOKUP(P56,Tabla24[Día],Tabla24[Despacho Judicial],"ND",0,1)</f>
        <v>Juzgado 03 Penal Municipal de Girardot</v>
      </c>
      <c r="Q57" s="17" t="str">
        <f>_xlfn.XLOOKUP(Q56,Tabla24[Día],Tabla24[Despacho Judicial],"ND",0,1)</f>
        <v>Juzgado 03 Administrativo de Girardot</v>
      </c>
      <c r="R57" s="17" t="str">
        <f>_xlfn.XLOOKUP(R56,Tabla24[Día],Tabla24[Despacho Judicial],"ND",0,1)</f>
        <v>Juzgado 01 Promiscuo Municipal de Guataquí</v>
      </c>
      <c r="S57" s="17" t="str">
        <f>_xlfn.XLOOKUP(S56,Tabla24[Día],Tabla24[Despacho Judicial],"ND",0,1)</f>
        <v>Juzgado 01 Promiscuo Municipal de Guataquí</v>
      </c>
      <c r="U57" s="17" t="str">
        <f>_xlfn.XLOOKUP(U56,Tabla24[Día],Tabla24[Despacho Judicial],"ND",0,1)</f>
        <v>Juzgado 03 Civil Municipal de Girardot</v>
      </c>
      <c r="V57" s="17" t="str">
        <f>_xlfn.XLOOKUP(V56,Tabla24[Día],Tabla24[Despacho Judicial],"ND",0,1)</f>
        <v>Juzgado 02 Penal Circuito de Girardot</v>
      </c>
      <c r="W57" s="17" t="str">
        <f>_xlfn.XLOOKUP(W56,Tabla24[Día],Tabla24[Despacho Judicial],"ND",0,1)</f>
        <v>Juzgado 01 Laboral de Girardot</v>
      </c>
      <c r="X57" s="17" t="str">
        <f>_xlfn.XLOOKUP(X56,Tabla24[Día],Tabla24[Despacho Judicial],"ND",0,1)</f>
        <v>Juzgado 02 Civil Municipal de Girardot</v>
      </c>
      <c r="Y57" s="17" t="str">
        <f>_xlfn.XLOOKUP(Y56,Tabla24[Día],Tabla24[Despacho Judicial],"ND",0,1)</f>
        <v>Juzgado 01 Promiscuo Familia de Girardot</v>
      </c>
      <c r="Z57" s="17" t="str">
        <f>_xlfn.XLOOKUP(Z56,Tabla24[Día],Tabla24[Despacho Judicial],"ND",0,1)</f>
        <v>Juzgado 01 Promiscuo Municipal de Nariño</v>
      </c>
      <c r="AA57" s="17" t="str">
        <f>_xlfn.XLOOKUP(AA56,Tabla24[Día],Tabla24[Despacho Judicial],"ND",0,1)</f>
        <v>Juzgado 01 Promiscuo Municipal de Nariño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 x14ac:dyDescent="0.25">
      <c r="B59" s="41" t="s">
        <v>53</v>
      </c>
      <c r="E59" s="43" t="str">
        <f>IF(OR(F37&lt;&gt;$B$3,G37&lt;&gt;$B$3,H37&lt;&gt;$B$3,I37&lt;&gt;$B$3,F41&lt;&gt;$B$3,G41&lt;&gt;$B$3),"(*)","")</f>
        <v>(*)</v>
      </c>
      <c r="F59" s="43" t="str">
        <f>IF(OR(E37=$B$3,J37=$B$3,K37=$B$3,E41=$B$3),"(**)","")</f>
        <v/>
      </c>
      <c r="G59" s="43"/>
      <c r="H59" s="43"/>
      <c r="I59" s="43"/>
      <c r="U59" s="43" t="str">
        <f>IF(OR(V53&lt;&gt;$B$3,W53&lt;&gt;$B$3),"(*)","")</f>
        <v>(*)</v>
      </c>
      <c r="V59" s="43" t="str">
        <f>IF(OR(X53=$B$3,Y53=$B$3,Z53=$B$3,AA53=$B$3),"(**)","")</f>
        <v/>
      </c>
      <c r="W59" s="43"/>
      <c r="Y59" s="43"/>
      <c r="Z59" s="43"/>
      <c r="AA59" s="43"/>
    </row>
    <row r="60" spans="2:27" s="17" customFormat="1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68" t="str">
        <f>UPPER(TEXT(DATEVALUE(2024&amp;"-"&amp;4&amp;"-1"),"[$-es-CO]mmmm yyyy"))</f>
        <v>ABRIL 2024</v>
      </c>
      <c r="F61" s="69"/>
      <c r="G61" s="69"/>
      <c r="H61" s="69"/>
      <c r="I61" s="69"/>
      <c r="J61" s="69"/>
      <c r="K61" s="70"/>
      <c r="M61" s="68" t="str">
        <f>UPPER(TEXT(DATEVALUE(2024&amp;"-"&amp;5&amp;"-1"),"[$-es-CO]mmmm yyyy"))</f>
        <v>MAYO 2024</v>
      </c>
      <c r="N61" s="69"/>
      <c r="O61" s="69"/>
      <c r="P61" s="69"/>
      <c r="Q61" s="69"/>
      <c r="R61" s="69"/>
      <c r="S61" s="70"/>
      <c r="U61" s="68" t="str">
        <f>UPPER(TEXT(DATEVALUE(2024&amp;"-"&amp;6&amp;"-1"),"[$-es-CO]mmmm yyyy"))</f>
        <v>JUNIO 2024</v>
      </c>
      <c r="V61" s="69"/>
      <c r="W61" s="69"/>
      <c r="X61" s="69"/>
      <c r="Y61" s="69"/>
      <c r="Z61" s="69"/>
      <c r="AA61" s="70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03 Civil Municipal de Girardot</v>
      </c>
      <c r="F64" s="18" t="str">
        <f>_xlfn.XLOOKUP(F63,Tabla24[Día],Tabla24[Despacho Judicial],"ND",0,1)</f>
        <v>Juzgado 02 Penal Circuito de Girardot</v>
      </c>
      <c r="G64" s="18" t="str">
        <f>_xlfn.XLOOKUP(G63,Tabla24[Día],Tabla24[Despacho Judicial],"ND",0,1)</f>
        <v>Juzgado 01 Laboral de Girardot</v>
      </c>
      <c r="H64" s="18" t="str">
        <f>_xlfn.XLOOKUP(H63,Tabla24[Día],Tabla24[Despacho Judicial],"ND",0,1)</f>
        <v>Juzgado 02 Civil Municipal de Girardot</v>
      </c>
      <c r="I64" s="18" t="str">
        <f>_xlfn.XLOOKUP(I63,Tabla24[Día],Tabla24[Despacho Judicial],"ND",0,1)</f>
        <v>Juzgado 01 Promiscuo Familia de Girardot</v>
      </c>
      <c r="J64" s="18" t="str">
        <f>_xlfn.XLOOKUP(J63,Tabla24[Día],Tabla24[Despacho Judicial],"ND",0,1)</f>
        <v>Juzgado 01 Promiscuo Municipal de Nariño</v>
      </c>
      <c r="K64" s="18" t="str">
        <f>_xlfn.XLOOKUP(K63,Tabla24[Día],Tabla24[Despacho Judicial],"ND",0,1)</f>
        <v>Juzgado 01 Promiscuo Municipal de Nariño</v>
      </c>
      <c r="L64" s="17"/>
      <c r="M64" s="18" t="str">
        <f>_xlfn.XLOOKUP(M63,Tabla24[Día],Tabla24[Despacho Judicial],"ND",0,1)</f>
        <v>Juzgado 01 Laboral de Girardot</v>
      </c>
      <c r="N64" s="18" t="str">
        <f>_xlfn.XLOOKUP(N63,Tabla24[Día],Tabla24[Despacho Judicial],"ND",0,1)</f>
        <v>Juzgado 02 Civil Municipal de Girardot</v>
      </c>
      <c r="O64" s="18" t="str">
        <f>_xlfn.XLOOKUP(O63,Tabla24[Día],Tabla24[Despacho Judicial],"ND",0,1)</f>
        <v>Juzgado 02 Promiscuo Municipal de Flandes</v>
      </c>
      <c r="P64" s="18" t="str">
        <f>_xlfn.XLOOKUP(P63,Tabla24[Día],Tabla24[Despacho Judicial],"ND",0,1)</f>
        <v>Juzgado 01 Promiscuo Familia de Girardot</v>
      </c>
      <c r="Q64" s="18" t="str">
        <f>_xlfn.XLOOKUP(Q63,Tabla24[Día],Tabla24[Despacho Judicial],"ND",0,1)</f>
        <v>Juzgado 01 Civil Circuito de Girardot</v>
      </c>
      <c r="R64" s="18" t="str">
        <f>_xlfn.XLOOKUP(R63,Tabla24[Día],Tabla24[Despacho Judicial],"ND",0,1)</f>
        <v>Juzgado 01 Promiscuo Municipal de Viotá</v>
      </c>
      <c r="S64" s="18" t="str">
        <f>_xlfn.XLOOKUP(S63,Tabla24[Día],Tabla24[Despacho Judicial],"ND",0,1)</f>
        <v>Juzgado 01 Promiscuo Municipal de Viotá</v>
      </c>
      <c r="T64" s="17"/>
      <c r="U64" s="18" t="str">
        <f>_xlfn.XLOOKUP(U63,Tabla24[Día],Tabla24[Despacho Judicial],"ND",0,1)</f>
        <v>Juzgado 01 Laboral de Girardot</v>
      </c>
      <c r="V64" s="18" t="str">
        <f>_xlfn.XLOOKUP(V63,Tabla24[Día],Tabla24[Despacho Judicial],"ND",0,1)</f>
        <v>Juzgado 02 Civil Municipal de Girardot</v>
      </c>
      <c r="W64" s="18" t="str">
        <f>_xlfn.XLOOKUP(W63,Tabla24[Día],Tabla24[Despacho Judicial],"ND",0,1)</f>
        <v>Juzgado 01 Promiscuo Familia de Girardot</v>
      </c>
      <c r="X64" s="18" t="str">
        <f>_xlfn.XLOOKUP(X63,Tabla24[Día],Tabla24[Despacho Judicial],"ND",0,1)</f>
        <v>Juzgado 01 Civil Circuito de Girardot</v>
      </c>
      <c r="Y64" s="18" t="str">
        <f>_xlfn.XLOOKUP(Y63,Tabla24[Día],Tabla24[Despacho Judicial],"ND",0,1)</f>
        <v>Juzgado 03 Penal Municipal de Girardot</v>
      </c>
      <c r="Z64" s="18" t="str">
        <f>_xlfn.XLOOKUP(Z63,Tabla24[Día],Tabla24[Despacho Judicial],"ND",0,1)</f>
        <v>Juzgado 01 Promiscuo Municipal de Nilo</v>
      </c>
      <c r="AA64" s="18" t="str">
        <f>_xlfn.XLOOKUP(AA63,Tabla24[Día],Tabla24[Despacho Judicial],"ND",0,1)</f>
        <v>Juzgado 01 Promiscuo Municipal de Nilo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 t="str">
        <f>IF(AND(MONTH(J63)=MONTH($H$71),J64=$B$3),_xlfn.XLOOKUP(J63,Tabla24[Día],Tabla24[Día compensatorio],"ND",0,1),"")</f>
        <v/>
      </c>
      <c r="K66" s="18" t="str">
        <f>IF(AND(MONTH(K63)=MONTH($H$71),K64=$B$3),_xlfn.XLOOKUP(K63,Tabla24[Día],Tabla24[Día compensatorio],"ND",0,1),"")</f>
        <v/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>
        <f>IF(AND(MONTH(R63)=MONTH($P$71),R64=$B$3),_xlfn.XLOOKUP(R63,Tabla24[Día],Tabla24[Día compensatorio],"ND",0,1),"")</f>
        <v>45418</v>
      </c>
      <c r="S66" s="18">
        <f>IF(AND(MONTH(S63)=MONTH($P$71),S64=$B$3),_xlfn.XLOOKUP(S63,Tabla24[Día],Tabla24[Día compensatorio],"ND",0,1),"")</f>
        <v>45419</v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 x14ac:dyDescent="0.25">
      <c r="E68" s="18" t="str">
        <f>_xlfn.XLOOKUP(E67,Tabla24[Día],Tabla24[Despacho Judicial],"ND",0,1)</f>
        <v>Juzgado 01 Civil Circuito de Girardot</v>
      </c>
      <c r="F68" s="18" t="str">
        <f>_xlfn.XLOOKUP(F67,Tabla24[Día],Tabla24[Despacho Judicial],"ND",0,1)</f>
        <v>Juzgado 03 Penal Municipal de Girardot</v>
      </c>
      <c r="G68" s="18" t="str">
        <f>_xlfn.XLOOKUP(G67,Tabla24[Día],Tabla24[Despacho Judicial],"ND",0,1)</f>
        <v>Juzgado 03 Administrativo de Girardot</v>
      </c>
      <c r="H68" s="18" t="str">
        <f>_xlfn.XLOOKUP(H67,Tabla24[Día],Tabla24[Despacho Judicial],"ND",0,1)</f>
        <v>Juzgado 01 Penal Circuito de Girardot</v>
      </c>
      <c r="I68" s="18" t="str">
        <f>_xlfn.XLOOKUP(I67,Tabla24[Día],Tabla24[Despacho Judicial],"ND",0,1)</f>
        <v>Juzgado 02 Penal Municipal de Girardot</v>
      </c>
      <c r="J68" s="18" t="str">
        <f>_xlfn.XLOOKUP(J67,Tabla24[Día],Tabla24[Despacho Judicial],"ND",0,1)</f>
        <v>Juzgado 03 Penal Municipal de Girardot</v>
      </c>
      <c r="K68" s="18" t="str">
        <f>_xlfn.XLOOKUP(K67,Tabla24[Día],Tabla24[Despacho Judicial],"ND",0,1)</f>
        <v>Juzgado 03 Penal Municipal de Girardot</v>
      </c>
      <c r="M68" s="18" t="str">
        <f>_xlfn.XLOOKUP(M67,Tabla24[Día],Tabla24[Despacho Judicial],"ND",0,1)</f>
        <v>Juzgado 03 Penal Municipal de Girardot</v>
      </c>
      <c r="N68" s="18" t="str">
        <f>_xlfn.XLOOKUP(N67,Tabla24[Día],Tabla24[Despacho Judicial],"ND",0,1)</f>
        <v>Juzgado 03 Administrativo de Girardot</v>
      </c>
      <c r="O68" s="18" t="str">
        <f>_xlfn.XLOOKUP(O67,Tabla24[Día],Tabla24[Despacho Judicial],"ND",0,1)</f>
        <v>Juzgado 01 Penal Circuito de Girardot</v>
      </c>
      <c r="P68" s="18" t="str">
        <f>_xlfn.XLOOKUP(P67,Tabla24[Día],Tabla24[Despacho Judicial],"ND",0,1)</f>
        <v>Juzgado 02 Penal Municipal de Girardot</v>
      </c>
      <c r="Q68" s="18" t="str">
        <f>_xlfn.XLOOKUP(Q67,Tabla24[Día],Tabla24[Despacho Judicial],"ND",0,1)</f>
        <v>Juzgado 01 Administrativo de Girardot</v>
      </c>
      <c r="R68" s="18" t="str">
        <f>_xlfn.XLOOKUP(R67,Tabla24[Día],Tabla24[Despacho Judicial],"ND",0,1)</f>
        <v>Juzgado 01 Promiscuo Municipal de Guataquí</v>
      </c>
      <c r="S68" s="18" t="str">
        <f>_xlfn.XLOOKUP(S67,Tabla24[Día],Tabla24[Despacho Judicial],"ND",0,1)</f>
        <v>Juzgado 01 Promiscuo Municipal de Guataquí</v>
      </c>
      <c r="U68" s="18" t="str">
        <f>_xlfn.XLOOKUP(U67,Tabla24[Día],Tabla24[Despacho Judicial],"ND",0,1)</f>
        <v>Juzgado 01 Promiscuo Municipal de Nilo</v>
      </c>
      <c r="V68" s="18" t="str">
        <f>_xlfn.XLOOKUP(V67,Tabla24[Día],Tabla24[Despacho Judicial],"ND",0,1)</f>
        <v>Juzgado 03 Administrativo de Girardot</v>
      </c>
      <c r="W68" s="18" t="str">
        <f>_xlfn.XLOOKUP(W67,Tabla24[Día],Tabla24[Despacho Judicial],"ND",0,1)</f>
        <v>Juzgado 02 Civil Municipal de Girardot</v>
      </c>
      <c r="X68" s="18" t="str">
        <f>_xlfn.XLOOKUP(X67,Tabla24[Día],Tabla24[Despacho Judicial],"ND",0,1)</f>
        <v>Juzgado 01 Promiscuo Familia de Girardot</v>
      </c>
      <c r="Y68" s="18" t="str">
        <f>_xlfn.XLOOKUP(Y67,Tabla24[Día],Tabla24[Despacho Judicial],"ND",0,1)</f>
        <v>Juzgado 01 Civil Circuito de Girardot</v>
      </c>
      <c r="Z68" s="18" t="str">
        <f>_xlfn.XLOOKUP(Z67,Tabla24[Día],Tabla24[Despacho Judicial],"ND",0,1)</f>
        <v>Juzgado 01 Promiscuo Municipal de Jerusalén</v>
      </c>
      <c r="AA68" s="18" t="str">
        <f>_xlfn.XLOOKUP(AA67,Tabla24[Día],Tabla24[Despacho Judicial],"ND",0,1)</f>
        <v>Juzgado 01 Promiscuo Municipal de Jerusalén</v>
      </c>
    </row>
    <row r="69" spans="5:27" s="17" customFormat="1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/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/>
      </c>
      <c r="R70" s="18" t="str">
        <f>IF(AND(MONTH(R67)=MONTH($P$71),R68=$B$3),_xlfn.XLOOKUP(R67,Tabla24[Día],Tabla24[Día compensatorio],"ND",0,1),"")</f>
        <v/>
      </c>
      <c r="S70" s="18" t="str">
        <f>IF(AND(MONTH(S67)=MONTH($P$71),S68=$B$3),_xlfn.XLOOKUP(S67,Tabla24[Día],Tabla24[Día compensatorio],"ND",0,1),"")</f>
        <v/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 x14ac:dyDescent="0.25">
      <c r="E72" s="18" t="str">
        <f>_xlfn.XLOOKUP(E71,Tabla24[Día],Tabla24[Despacho Judicial],"ND",0,1)</f>
        <v>Juzgado 01 Administrativo de Girardot</v>
      </c>
      <c r="F72" s="18" t="str">
        <f>_xlfn.XLOOKUP(F71,Tabla24[Día],Tabla24[Despacho Judicial],"ND",0,1)</f>
        <v>Juzgado 02 Administrativo de Girardot</v>
      </c>
      <c r="G72" s="18" t="str">
        <f>_xlfn.XLOOKUP(G71,Tabla24[Día],Tabla24[Despacho Judicial],"ND",0,1)</f>
        <v>Juzgado 01 Civil Municipal de Girardot</v>
      </c>
      <c r="H72" s="18" t="str">
        <f>_xlfn.XLOOKUP(H71,Tabla24[Día],Tabla24[Despacho Judicial],"ND",0,1)</f>
        <v>Juzgado 04 Civil Municipal de Girardot</v>
      </c>
      <c r="I72" s="18" t="str">
        <f>_xlfn.XLOOKUP(I71,Tabla24[Día],Tabla24[Despacho Judicial],"ND",0,1)</f>
        <v>Juzgado 01 Penal Municipal de Girardot</v>
      </c>
      <c r="J72" s="18" t="str">
        <f>_xlfn.XLOOKUP(J71,Tabla24[Día],Tabla24[Despacho Judicial],"ND",0,1)</f>
        <v>Juzgado 02 Promiscuo Municipal de Ricaurte</v>
      </c>
      <c r="K72" s="18" t="str">
        <f>_xlfn.XLOOKUP(K71,Tabla24[Día],Tabla24[Despacho Judicial],"ND",0,1)</f>
        <v>Juzgado 02 Promiscuo Municipal de Ricaurte</v>
      </c>
      <c r="M72" s="18" t="str">
        <f>_xlfn.XLOOKUP(M71,Tabla24[Día],Tabla24[Despacho Judicial],"ND",0,1)</f>
        <v>Juzgado 01 Promiscuo Municipal de Guataquí</v>
      </c>
      <c r="N72" s="18" t="str">
        <f>_xlfn.XLOOKUP(N71,Tabla24[Día],Tabla24[Despacho Judicial],"ND",0,1)</f>
        <v>Juzgado 02 Administrativo de Girardot</v>
      </c>
      <c r="O72" s="18" t="str">
        <f>_xlfn.XLOOKUP(O71,Tabla24[Día],Tabla24[Despacho Judicial],"ND",0,1)</f>
        <v>Juzgado 01 Civil Municipal de Girardot</v>
      </c>
      <c r="P72" s="18" t="str">
        <f>_xlfn.XLOOKUP(P71,Tabla24[Día],Tabla24[Despacho Judicial],"ND",0,1)</f>
        <v>Juzgado 04 Civil Municipal de Girardot</v>
      </c>
      <c r="Q72" s="18" t="str">
        <f>_xlfn.XLOOKUP(Q71,Tabla24[Día],Tabla24[Despacho Judicial],"ND",0,1)</f>
        <v>Juzgado 01 Penal Municipal de Girardot</v>
      </c>
      <c r="R72" s="18" t="str">
        <f>_xlfn.XLOOKUP(R71,Tabla24[Día],Tabla24[Despacho Judicial],"ND",0,1)</f>
        <v>Juzgado 01 Promiscuo Municipal de Ricaurte</v>
      </c>
      <c r="S72" s="18" t="str">
        <f>_xlfn.XLOOKUP(S71,Tabla24[Día],Tabla24[Despacho Judicial],"ND",0,1)</f>
        <v>Juzgado 01 Promiscuo Municipal de Ricaurte</v>
      </c>
      <c r="U72" s="18" t="str">
        <f>_xlfn.XLOOKUP(U71,Tabla24[Día],Tabla24[Despacho Judicial],"ND",0,1)</f>
        <v>Juzgado 01 Promiscuo Municipal de Jerusalén</v>
      </c>
      <c r="V72" s="18" t="str">
        <f>_xlfn.XLOOKUP(V71,Tabla24[Día],Tabla24[Despacho Judicial],"ND",0,1)</f>
        <v>Juzgado 03 Penal Municipal de Girardot</v>
      </c>
      <c r="W72" s="18" t="str">
        <f>_xlfn.XLOOKUP(W71,Tabla24[Día],Tabla24[Despacho Judicial],"ND",0,1)</f>
        <v>Juzgado 03 Administrativo de Girardot</v>
      </c>
      <c r="X72" s="18" t="str">
        <f>_xlfn.XLOOKUP(X71,Tabla24[Día],Tabla24[Despacho Judicial],"ND",0,1)</f>
        <v>Juzgado 02 Penal Municipal de Girardot</v>
      </c>
      <c r="Y72" s="18" t="str">
        <f>_xlfn.XLOOKUP(Y71,Tabla24[Día],Tabla24[Despacho Judicial],"ND",0,1)</f>
        <v>Juzgado 01 Penal Circuito de Girardot</v>
      </c>
      <c r="Z72" s="18" t="str">
        <f>_xlfn.XLOOKUP(Z71,Tabla24[Día],Tabla24[Despacho Judicial],"ND",0,1)</f>
        <v>Juzgado 02 Penal Municipal de Girardot</v>
      </c>
      <c r="AA72" s="18" t="str">
        <f>_xlfn.XLOOKUP(AA71,Tabla24[Día],Tabla24[Despacho Judicial],"ND",0,1)</f>
        <v>Juzgado 02 Penal Municipal de Girardot</v>
      </c>
    </row>
    <row r="73" spans="5:27" s="17" customFormat="1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 t="str">
        <f>IF(AND(MONTH(M71)=MONTH($P$71),M72=$B$3),_xlfn.XLOOKUP(M71,Tabla24[Día],Tabla24[Día compensatorio],"ND",0,1),"")</f>
        <v/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s="17" customFormat="1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 x14ac:dyDescent="0.25">
      <c r="E76" s="18" t="str">
        <f>_xlfn.XLOOKUP(E75,Tabla24[Día],Tabla24[Despacho Judicial],"ND",0,1)</f>
        <v>Juzgado 02 Promiscuo Familia de Girardot</v>
      </c>
      <c r="F76" s="18" t="str">
        <f>_xlfn.XLOOKUP(F75,Tabla24[Día],Tabla24[Despacho Judicial],"ND",0,1)</f>
        <v>Juzgado 01 Ejecución de Penas y Medidas de Seguridad de Girardot</v>
      </c>
      <c r="G76" s="18" t="str">
        <f>_xlfn.XLOOKUP(G75,Tabla24[Día],Tabla24[Despacho Judicial],"ND",0,1)</f>
        <v>Juzgado 02 Civil Circuito de Girardot</v>
      </c>
      <c r="H76" s="18" t="str">
        <f>_xlfn.XLOOKUP(H75,Tabla24[Día],Tabla24[Despacho Judicial],"ND",0,1)</f>
        <v>Juzgado 03 Civil Municipal de Girardot</v>
      </c>
      <c r="I76" s="18" t="str">
        <f>_xlfn.XLOOKUP(I75,Tabla24[Día],Tabla24[Despacho Judicial],"ND",0,1)</f>
        <v>Juzgado 02 Penal Circuito de Girardot</v>
      </c>
      <c r="J76" s="18" t="str">
        <f>_xlfn.XLOOKUP(J75,Tabla24[Día],Tabla24[Despacho Judicial],"ND",0,1)</f>
        <v>Juzgado 01 Promiscuo Municipal de Nilo</v>
      </c>
      <c r="K76" s="18" t="str">
        <f>_xlfn.XLOOKUP(K75,Tabla24[Día],Tabla24[Despacho Judicial],"ND",0,1)</f>
        <v>Juzgado 01 Promiscuo Municipal de Nilo</v>
      </c>
      <c r="M76" s="18" t="str">
        <f>_xlfn.XLOOKUP(M75,Tabla24[Día],Tabla24[Despacho Judicial],"ND",0,1)</f>
        <v>Juzgado 02 Promiscuo Familia de Girardot</v>
      </c>
      <c r="N76" s="18" t="str">
        <f>_xlfn.XLOOKUP(N75,Tabla24[Día],Tabla24[Despacho Judicial],"ND",0,1)</f>
        <v>Juzgado 01 Ejecución de Penas y Medidas de Seguridad de Girardot</v>
      </c>
      <c r="O76" s="18" t="str">
        <f>_xlfn.XLOOKUP(O75,Tabla24[Día],Tabla24[Despacho Judicial],"ND",0,1)</f>
        <v>Juzgado 02 Civil Circuito de Girardot</v>
      </c>
      <c r="P76" s="18" t="str">
        <f>_xlfn.XLOOKUP(P75,Tabla24[Día],Tabla24[Despacho Judicial],"ND",0,1)</f>
        <v>Juzgado 03 Civil Municipal de Girardot</v>
      </c>
      <c r="Q76" s="18" t="str">
        <f>_xlfn.XLOOKUP(Q75,Tabla24[Día],Tabla24[Despacho Judicial],"ND",0,1)</f>
        <v>Juzgado 02 Penal Circuito de Girardot</v>
      </c>
      <c r="R76" s="18" t="str">
        <f>_xlfn.XLOOKUP(R75,Tabla24[Día],Tabla24[Despacho Judicial],"ND",0,1)</f>
        <v>Juzgado 02 Promiscuo Municipal de Flandes</v>
      </c>
      <c r="S76" s="18" t="str">
        <f>_xlfn.XLOOKUP(S75,Tabla24[Día],Tabla24[Despacho Judicial],"ND",0,1)</f>
        <v>Juzgado 02 Promiscuo Municipal de Flandes</v>
      </c>
      <c r="U76" s="18" t="str">
        <f>_xlfn.XLOOKUP(U75,Tabla24[Día],Tabla24[Despacho Judicial],"ND",0,1)</f>
        <v>Juzgado 01 Administrativo de Girardot</v>
      </c>
      <c r="V76" s="18" t="str">
        <f>_xlfn.XLOOKUP(V75,Tabla24[Día],Tabla24[Despacho Judicial],"ND",0,1)</f>
        <v>Juzgado 02 Administrativo de Girardot</v>
      </c>
      <c r="W76" s="18" t="str">
        <f>_xlfn.XLOOKUP(W75,Tabla24[Día],Tabla24[Despacho Judicial],"ND",0,1)</f>
        <v>Juzgado 01 Civil Municipal de Girardot</v>
      </c>
      <c r="X76" s="18" t="str">
        <f>_xlfn.XLOOKUP(X75,Tabla24[Día],Tabla24[Despacho Judicial],"ND",0,1)</f>
        <v>Juzgado 04 Civil Municipal de Girardot</v>
      </c>
      <c r="Y76" s="18" t="str">
        <f>_xlfn.XLOOKUP(Y75,Tabla24[Día],Tabla24[Despacho Judicial],"ND",0,1)</f>
        <v>Juzgado 01 Penal Municipal de Girardot</v>
      </c>
      <c r="Z76" s="18" t="str">
        <f>_xlfn.XLOOKUP(Z75,Tabla24[Día],Tabla24[Despacho Judicial],"ND",0,1)</f>
        <v>Juzgado 01 Promiscuo Municipal de Agua de Dios</v>
      </c>
      <c r="AA76" s="18" t="str">
        <f>_xlfn.XLOOKUP(AA75,Tabla24[Día],Tabla24[Despacho Judicial],"ND",0,1)</f>
        <v>Juzgado 01 Promiscuo Municipal de Agua de Dios</v>
      </c>
    </row>
    <row r="77" spans="5:27" s="17" customFormat="1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/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 x14ac:dyDescent="0.25">
      <c r="E80" s="18" t="str">
        <f>_xlfn.XLOOKUP(E79,Tabla24[Día],Tabla24[Despacho Judicial],"ND",0,1)</f>
        <v>Juzgado 01 Laboral de Girardot</v>
      </c>
      <c r="F80" s="18" t="str">
        <f>_xlfn.XLOOKUP(F79,Tabla24[Día],Tabla24[Despacho Judicial],"ND",0,1)</f>
        <v>Juzgado 02 Civil Municipal de Girardot</v>
      </c>
      <c r="G80" s="18" t="str">
        <f>_xlfn.XLOOKUP(G79,Tabla24[Día],Tabla24[Despacho Judicial],"ND",0,1)</f>
        <v>Juzgado 02 Promiscuo Municipal de Flandes</v>
      </c>
      <c r="H80" s="18" t="str">
        <f>_xlfn.XLOOKUP(H79,Tabla24[Día],Tabla24[Despacho Judicial],"ND",0,1)</f>
        <v>Juzgado 01 Promiscuo Familia de Girardot</v>
      </c>
      <c r="I80" s="18" t="str">
        <f>_xlfn.XLOOKUP(I79,Tabla24[Día],Tabla24[Despacho Judicial],"ND",0,1)</f>
        <v>Juzgado 01 Civil Circuito de Girardot</v>
      </c>
      <c r="J80" s="18" t="str">
        <f>_xlfn.XLOOKUP(J79,Tabla24[Día],Tabla24[Despacho Judicial],"ND",0,1)</f>
        <v>Juzgado 01 Promiscuo Municipal de Viotá</v>
      </c>
      <c r="K80" s="18" t="str">
        <f>_xlfn.XLOOKUP(K79,Tabla24[Día],Tabla24[Despacho Judicial],"ND",0,1)</f>
        <v>Juzgado 01 Promiscuo Municipal de Viotá</v>
      </c>
      <c r="M80" s="18" t="str">
        <f>_xlfn.XLOOKUP(M79,Tabla24[Día],Tabla24[Despacho Judicial],"ND",0,1)</f>
        <v>Juzgado 01 Laboral de Girardot</v>
      </c>
      <c r="N80" s="18" t="str">
        <f>_xlfn.XLOOKUP(N79,Tabla24[Día],Tabla24[Despacho Judicial],"ND",0,1)</f>
        <v>Juzgado 02 Civil Municipal de Girardot</v>
      </c>
      <c r="O80" s="18" t="str">
        <f>_xlfn.XLOOKUP(O79,Tabla24[Día],Tabla24[Despacho Judicial],"ND",0,1)</f>
        <v>Juzgado 01 Promiscuo Familia de Girardot</v>
      </c>
      <c r="P80" s="18" t="str">
        <f>_xlfn.XLOOKUP(P79,Tabla24[Día],Tabla24[Despacho Judicial],"ND",0,1)</f>
        <v>Juzgado 01 Civil Circuito de Girardot</v>
      </c>
      <c r="Q80" s="18" t="str">
        <f>_xlfn.XLOOKUP(Q79,Tabla24[Día],Tabla24[Despacho Judicial],"ND",0,1)</f>
        <v>Juzgado 03 Penal Municipal de Girardot</v>
      </c>
      <c r="R80" s="18" t="str">
        <f>_xlfn.XLOOKUP(R79,Tabla24[Día],Tabla24[Despacho Judicial],"ND",0,1)</f>
        <v>Juzgado 01 Promiscuo Municipal de Nilo</v>
      </c>
      <c r="S80" s="18" t="str">
        <f>_xlfn.XLOOKUP(S79,Tabla24[Día],Tabla24[Despacho Judicial],"ND",0,1)</f>
        <v>Juzgado 01 Promiscuo Municipal de Nilo</v>
      </c>
      <c r="U80" s="18" t="str">
        <f>_xlfn.XLOOKUP(U79,Tabla24[Día],Tabla24[Despacho Judicial],"ND",0,1)</f>
        <v>Juzgado 02 Promiscuo Familia de Girardot</v>
      </c>
      <c r="V80" s="18" t="str">
        <f>_xlfn.XLOOKUP(V79,Tabla24[Día],Tabla24[Despacho Judicial],"ND",0,1)</f>
        <v>Juzgado 01 Ejecución de Penas y Medidas de Seguridad de Girardot</v>
      </c>
      <c r="W80" s="18" t="str">
        <f>_xlfn.XLOOKUP(W79,Tabla24[Día],Tabla24[Despacho Judicial],"ND",0,1)</f>
        <v>Juzgado 02 Civil Circuito de Girardot</v>
      </c>
      <c r="X80" s="18" t="str">
        <f>_xlfn.XLOOKUP(X79,Tabla24[Día],Tabla24[Despacho Judicial],"ND",0,1)</f>
        <v>Juzgado 03 Civil Municipal de Girardot</v>
      </c>
      <c r="Y80" s="18" t="str">
        <f>_xlfn.XLOOKUP(Y79,Tabla24[Día],Tabla24[Despacho Judicial],"ND",0,1)</f>
        <v>Juzgado 02 Penal Circuito de Girardot</v>
      </c>
      <c r="Z80" s="18" t="str">
        <f>_xlfn.XLOOKUP(Z79,Tabla24[Día],Tabla24[Despacho Judicial],"ND",0,1)</f>
        <v>Juzgado 01 Promiscuo Municipal de Viotá</v>
      </c>
      <c r="AA80" s="18" t="str">
        <f>_xlfn.XLOOKUP(AA79,Tabla24[Día],Tabla24[Despacho Judicial],"ND",0,1)</f>
        <v>Juzgado 01 Promiscuo Municipal de Viotá</v>
      </c>
    </row>
    <row r="81" spans="5:27" s="17" customFormat="1" ht="15" hidden="1" customHeight="1" x14ac:dyDescent="0.25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 x14ac:dyDescent="0.25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/>
      </c>
      <c r="P82" s="18" t="str">
        <f>IF(AND(MONTH(P79)=MONTH($P$71),P80=$B$3),_xlfn.XLOOKUP(P79,Tabla24[Día],Tabla24[Día compensatorio],"ND",0,1),"")</f>
        <v/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>
        <f>IF(AND(MONTH(Z79)=MONTH($X$71),Z80=$B$3),_xlfn.XLOOKUP(Z79,Tabla24[Día],Tabla24[Día compensatorio],"ND",0,1),"")</f>
        <v>45475</v>
      </c>
      <c r="AA82" s="18">
        <f>IF(AND(MONTH(AA79)=MONTH($X$71),AA80=$B$3),_xlfn.XLOOKUP(AA79,Tabla24[Día],Tabla24[Día compensatorio],"ND",0,1),"")</f>
        <v>45476</v>
      </c>
    </row>
    <row r="83" spans="5:27" s="17" customFormat="1" ht="15" hidden="1" customHeight="1" x14ac:dyDescent="0.25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 x14ac:dyDescent="0.25">
      <c r="E84" s="17" t="str">
        <f>_xlfn.XLOOKUP(E83,Tabla24[Día],Tabla24[Despacho Judicial],"ND",0,1)</f>
        <v>Juzgado 03 Penal Municipal de Girardot</v>
      </c>
      <c r="F84" s="17" t="str">
        <f>_xlfn.XLOOKUP(F83,Tabla24[Día],Tabla24[Despacho Judicial],"ND",0,1)</f>
        <v>Juzgado 03 Administrativo de Girardot</v>
      </c>
      <c r="G84" s="17" t="str">
        <f>_xlfn.XLOOKUP(G83,Tabla24[Día],Tabla24[Despacho Judicial],"ND",0,1)</f>
        <v>Juzgado 01 Penal Circuito de Girardot</v>
      </c>
      <c r="H84" s="17" t="str">
        <f>_xlfn.XLOOKUP(H83,Tabla24[Día],Tabla24[Despacho Judicial],"ND",0,1)</f>
        <v>Juzgado 02 Penal Municipal de Girardot</v>
      </c>
      <c r="I84" s="17" t="str">
        <f>_xlfn.XLOOKUP(I83,Tabla24[Día],Tabla24[Despacho Judicial],"ND",0,1)</f>
        <v>Juzgado 01 Administrativo de Girardot</v>
      </c>
      <c r="J84" s="17" t="str">
        <f>_xlfn.XLOOKUP(J83,Tabla24[Día],Tabla24[Despacho Judicial],"ND",0,1)</f>
        <v>Juzgado 01 Promiscuo Municipal de Guataquí</v>
      </c>
      <c r="K84" s="17" t="str">
        <f>_xlfn.XLOOKUP(K83,Tabla24[Día],Tabla24[Despacho Judicial],"ND",0,1)</f>
        <v>Juzgado 01 Promiscuo Municipal de Guataquí</v>
      </c>
      <c r="M84" s="17" t="str">
        <f>_xlfn.XLOOKUP(M83,Tabla24[Día],Tabla24[Despacho Judicial],"ND",0,1)</f>
        <v>Juzgado 01 Promiscuo Municipal de Nilo</v>
      </c>
      <c r="N84" s="17" t="str">
        <f>_xlfn.XLOOKUP(N83,Tabla24[Día],Tabla24[Despacho Judicial],"ND",0,1)</f>
        <v>Juzgado 03 Administrativo de Girardot</v>
      </c>
      <c r="O84" s="17" t="str">
        <f>_xlfn.XLOOKUP(O83,Tabla24[Día],Tabla24[Despacho Judicial],"ND",0,1)</f>
        <v>Juzgado 02 Civil Municipal de Girardot</v>
      </c>
      <c r="P84" s="17" t="str">
        <f>_xlfn.XLOOKUP(P83,Tabla24[Día],Tabla24[Despacho Judicial],"ND",0,1)</f>
        <v>Juzgado 01 Promiscuo Familia de Girardot</v>
      </c>
      <c r="Q84" s="17" t="str">
        <f>_xlfn.XLOOKUP(Q83,Tabla24[Día],Tabla24[Despacho Judicial],"ND",0,1)</f>
        <v>Juzgado 01 Civil Circuito de Girardot</v>
      </c>
      <c r="R84" s="17" t="str">
        <f>_xlfn.XLOOKUP(R83,Tabla24[Día],Tabla24[Despacho Judicial],"ND",0,1)</f>
        <v>Juzgado 01 Promiscuo Municipal de Jerusalén</v>
      </c>
      <c r="S84" s="17" t="str">
        <f>_xlfn.XLOOKUP(S83,Tabla24[Día],Tabla24[Despacho Judicial],"ND",0,1)</f>
        <v>Juzgado 01 Promiscuo Municipal de Jerusalén</v>
      </c>
      <c r="U84" s="17" t="str">
        <f>_xlfn.XLOOKUP(U83,Tabla24[Día],Tabla24[Despacho Judicial],"ND",0,1)</f>
        <v>Juzgado 01 Promiscuo Municipal de Viotá</v>
      </c>
      <c r="V84" s="17" t="str">
        <f>_xlfn.XLOOKUP(V83,Tabla24[Día],Tabla24[Despacho Judicial],"ND",0,1)</f>
        <v>Juzgado 01 Laboral de Girardot</v>
      </c>
      <c r="W84" s="17" t="str">
        <f>_xlfn.XLOOKUP(W83,Tabla24[Día],Tabla24[Despacho Judicial],"ND",0,1)</f>
        <v>Juzgado 02 Civil Municipal de Girardot</v>
      </c>
      <c r="X84" s="17" t="str">
        <f>_xlfn.XLOOKUP(X83,Tabla24[Día],Tabla24[Despacho Judicial],"ND",0,1)</f>
        <v>Juzgado 01 Promiscuo Familia de Girardot</v>
      </c>
      <c r="Y84" s="17" t="str">
        <f>_xlfn.XLOOKUP(Y83,Tabla24[Día],Tabla24[Despacho Judicial],"ND",0,1)</f>
        <v>Juzgado 01 Civil Circuito de Girardot</v>
      </c>
      <c r="Z84" s="17" t="str">
        <f>_xlfn.XLOOKUP(Z83,Tabla24[Día],Tabla24[Despacho Judicial],"ND",0,1)</f>
        <v>Juzgado 01 Promiscuo Municipal de Jerusalén</v>
      </c>
      <c r="AA84" s="17" t="str">
        <f>_xlfn.XLOOKUP(AA83,Tabla24[Día],Tabla24[Despacho Judicial],"ND",0,1)</f>
        <v>Juzgado 01 Promiscuo Municipal de Jerusalén</v>
      </c>
    </row>
    <row r="85" spans="5:27" s="17" customFormat="1" ht="15" hidden="1" customHeight="1" x14ac:dyDescent="0.25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 x14ac:dyDescent="0.25"/>
    <row r="87" spans="5:27" s="17" customFormat="1" ht="15" customHeight="1" x14ac:dyDescent="0.25"/>
    <row r="88" spans="5:27" ht="15" customHeight="1" x14ac:dyDescent="0.25">
      <c r="E88" s="68" t="str">
        <f>UPPER(TEXT(DATEVALUE(2024&amp;"-"&amp;7&amp;"-1"),"[$-es-CO]mmmm yyyy"))</f>
        <v>JULIO 2024</v>
      </c>
      <c r="F88" s="69"/>
      <c r="G88" s="69"/>
      <c r="H88" s="69"/>
      <c r="I88" s="69"/>
      <c r="J88" s="69"/>
      <c r="K88" s="70"/>
      <c r="M88" s="68" t="str">
        <f>UPPER(TEXT(DATEVALUE(2024&amp;"-"&amp;8&amp;"-1"),"[$-es-CO]mmmm yyyy"))</f>
        <v>AGOSTO 2024</v>
      </c>
      <c r="N88" s="69"/>
      <c r="O88" s="69"/>
      <c r="P88" s="69"/>
      <c r="Q88" s="69"/>
      <c r="R88" s="69"/>
      <c r="S88" s="70"/>
      <c r="U88" s="68" t="str">
        <f>UPPER(TEXT(DATEVALUE(2024&amp;"-"&amp;9&amp;"-1"),"[$-es-CO]mmmm yyyy"))</f>
        <v>SEPTIEMBRE 2024</v>
      </c>
      <c r="V88" s="69"/>
      <c r="W88" s="69"/>
      <c r="X88" s="69"/>
      <c r="Y88" s="69"/>
      <c r="Z88" s="69"/>
      <c r="AA88" s="70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01 Promiscuo Municipal de Viotá</v>
      </c>
      <c r="F91" s="18" t="str">
        <f>_xlfn.XLOOKUP(F90,Tabla24[Día],Tabla24[Despacho Judicial],"ND",0,1)</f>
        <v>Juzgado 01 Laboral de Girardot</v>
      </c>
      <c r="G91" s="18" t="str">
        <f>_xlfn.XLOOKUP(G90,Tabla24[Día],Tabla24[Despacho Judicial],"ND",0,1)</f>
        <v>Juzgado 02 Civil Municipal de Girardot</v>
      </c>
      <c r="H91" s="18" t="str">
        <f>_xlfn.XLOOKUP(H90,Tabla24[Día],Tabla24[Despacho Judicial],"ND",0,1)</f>
        <v>Juzgado 01 Promiscuo Familia de Girardot</v>
      </c>
      <c r="I91" s="18" t="str">
        <f>_xlfn.XLOOKUP(I90,Tabla24[Día],Tabla24[Despacho Judicial],"ND",0,1)</f>
        <v>Juzgado 01 Civil Circuito de Girardot</v>
      </c>
      <c r="J91" s="18" t="str">
        <f>_xlfn.XLOOKUP(J90,Tabla24[Día],Tabla24[Despacho Judicial],"ND",0,1)</f>
        <v>Juzgado 01 Promiscuo Municipal de Jerusalén</v>
      </c>
      <c r="K91" s="18" t="str">
        <f>_xlfn.XLOOKUP(K90,Tabla24[Día],Tabla24[Despacho Judicial],"ND",0,1)</f>
        <v>Juzgado 01 Promiscuo Municipal de Jerusalén</v>
      </c>
      <c r="L91" s="17"/>
      <c r="M91" s="18" t="str">
        <f>_xlfn.XLOOKUP(M90,Tabla24[Día],Tabla24[Despacho Judicial],"ND",0,1)</f>
        <v>Juzgado 02 Civil Municipal de Girardot</v>
      </c>
      <c r="N91" s="18" t="str">
        <f>_xlfn.XLOOKUP(N90,Tabla24[Día],Tabla24[Despacho Judicial],"ND",0,1)</f>
        <v>Juzgado 01 Promiscuo Familia de Girardot</v>
      </c>
      <c r="O91" s="18" t="str">
        <f>_xlfn.XLOOKUP(O90,Tabla24[Día],Tabla24[Despacho Judicial],"ND",0,1)</f>
        <v>Juzgado 01 Civil Circuito de Girardot</v>
      </c>
      <c r="P91" s="18" t="str">
        <f>_xlfn.XLOOKUP(P90,Tabla24[Día],Tabla24[Despacho Judicial],"ND",0,1)</f>
        <v>Juzgado 03 Penal Municipal de Girardot</v>
      </c>
      <c r="Q91" s="18" t="str">
        <f>_xlfn.XLOOKUP(Q90,Tabla24[Día],Tabla24[Despacho Judicial],"ND",0,1)</f>
        <v>Juzgado 03 Administrativo de Girardot</v>
      </c>
      <c r="R91" s="18" t="str">
        <f>_xlfn.XLOOKUP(R90,Tabla24[Día],Tabla24[Despacho Judicial],"ND",0,1)</f>
        <v>Juzgado 01 Promiscuo Municipal de Nariño</v>
      </c>
      <c r="S91" s="18" t="str">
        <f>_xlfn.XLOOKUP(S90,Tabla24[Día],Tabla24[Despacho Judicial],"ND",0,1)</f>
        <v>Juzgado 01 Promiscuo Municipal de Nariño</v>
      </c>
      <c r="T91" s="17"/>
      <c r="U91" s="18" t="str">
        <f>_xlfn.XLOOKUP(U90,Tabla24[Día],Tabla24[Despacho Judicial],"ND",0,1)</f>
        <v>Juzgado 02 Civil Municipal de Girardot</v>
      </c>
      <c r="V91" s="18" t="str">
        <f>_xlfn.XLOOKUP(V90,Tabla24[Día],Tabla24[Despacho Judicial],"ND",0,1)</f>
        <v>Juzgado 01 Promiscuo Familia de Girardot</v>
      </c>
      <c r="W91" s="18" t="str">
        <f>_xlfn.XLOOKUP(W90,Tabla24[Día],Tabla24[Despacho Judicial],"ND",0,1)</f>
        <v>Juzgado 01 Civil Circuito de Girardot</v>
      </c>
      <c r="X91" s="18" t="str">
        <f>_xlfn.XLOOKUP(X90,Tabla24[Día],Tabla24[Despacho Judicial],"ND",0,1)</f>
        <v>Juzgado 03 Penal Municipal de Girardot</v>
      </c>
      <c r="Y91" s="18" t="str">
        <f>_xlfn.XLOOKUP(Y90,Tabla24[Día],Tabla24[Despacho Judicial],"ND",0,1)</f>
        <v>Juzgado 03 Administrativo de Girardot</v>
      </c>
      <c r="Z91" s="18" t="str">
        <f>_xlfn.XLOOKUP(Z90,Tabla24[Día],Tabla24[Despacho Judicial],"ND",0,1)</f>
        <v>Juzgado 01 Promiscuo Municipal de Nilo</v>
      </c>
      <c r="AA91" s="18" t="str">
        <f>_xlfn.XLOOKUP(AA90,Tabla24[Día],Tabla24[Despacho Judicial],"ND",0,1)</f>
        <v>Juzgado 01 Promiscuo Municipal de Nilo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>
        <f>IF(AND(MONTH(E90)=MONTH($H$98),E91=$B$3),_xlfn.XLOOKUP(E90,Tabla24[Día],Tabla24[Día compensatorio],"ND",0,1),"")</f>
        <v>45477</v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/>
      </c>
      <c r="I93" s="18" t="str">
        <f>IF(AND(MONTH(I90)=MONTH($H$98),I91=$B$3),_xlfn.XLOOKUP(I90,Tabla24[Día],Tabla24[Día compensatorio],"ND",0,1),"")</f>
        <v/>
      </c>
      <c r="J93" s="18" t="str">
        <f>IF(AND(MONTH(J90)=MONTH($H$98),J91=$B$3),_xlfn.XLOOKUP(J90,Tabla24[Día],Tabla24[Día compensatorio],"ND",0,1),"")</f>
        <v/>
      </c>
      <c r="K93" s="18" t="str">
        <f>IF(AND(MONTH(K90)=MONTH($H$98),K91=$B$3),_xlfn.XLOOKUP(K90,Tabla24[Día],Tabla24[Día compensatorio],"ND",0,1),"")</f>
        <v/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03 Penal Municipal de Girardot</v>
      </c>
      <c r="F95" s="18" t="str">
        <f>_xlfn.XLOOKUP(F94,Tabla24[Día],Tabla24[Despacho Judicial],"ND",0,1)</f>
        <v>Juzgado 03 Administrativo de Girardot</v>
      </c>
      <c r="G95" s="18" t="str">
        <f>_xlfn.XLOOKUP(G94,Tabla24[Día],Tabla24[Despacho Judicial],"ND",0,1)</f>
        <v>Juzgado 01 Penal Circuito de Girardot</v>
      </c>
      <c r="H95" s="18" t="str">
        <f>_xlfn.XLOOKUP(H94,Tabla24[Día],Tabla24[Despacho Judicial],"ND",0,1)</f>
        <v>Juzgado 02 Penal Municipal de Girardot</v>
      </c>
      <c r="I95" s="18" t="str">
        <f>_xlfn.XLOOKUP(I94,Tabla24[Día],Tabla24[Despacho Judicial],"ND",0,1)</f>
        <v>Juzgado 01 Administrativo de Girardot</v>
      </c>
      <c r="J95" s="18" t="str">
        <f>_xlfn.XLOOKUP(J94,Tabla24[Día],Tabla24[Despacho Judicial],"ND",0,1)</f>
        <v>Juzgado 01 Promiscuo Municipal de Flandes</v>
      </c>
      <c r="K95" s="18" t="str">
        <f>_xlfn.XLOOKUP(K94,Tabla24[Día],Tabla24[Despacho Judicial],"ND",0,1)</f>
        <v>Juzgado 01 Promiscuo Municipal de Flandes</v>
      </c>
      <c r="L95" s="17"/>
      <c r="M95" s="18" t="str">
        <f>_xlfn.XLOOKUP(M94,Tabla24[Día],Tabla24[Despacho Judicial],"ND",0,1)</f>
        <v>Juzgado 01 Penal Circuito de Girardot</v>
      </c>
      <c r="N95" s="18" t="str">
        <f>_xlfn.XLOOKUP(N94,Tabla24[Día],Tabla24[Despacho Judicial],"ND",0,1)</f>
        <v>Juzgado 02 Penal Municipal de Girardot</v>
      </c>
      <c r="O95" s="18" t="str">
        <f>_xlfn.XLOOKUP(O94,Tabla24[Día],Tabla24[Despacho Judicial],"ND",0,1)</f>
        <v>Juzgado 01 Promiscuo Municipal de Flandes</v>
      </c>
      <c r="P95" s="18" t="str">
        <f>_xlfn.XLOOKUP(P94,Tabla24[Día],Tabla24[Despacho Judicial],"ND",0,1)</f>
        <v>Juzgado 01 Administrativo de Girardot</v>
      </c>
      <c r="Q95" s="18" t="str">
        <f>_xlfn.XLOOKUP(Q94,Tabla24[Día],Tabla24[Despacho Judicial],"ND",0,1)</f>
        <v>Juzgado 02 Administrativo de Girardot</v>
      </c>
      <c r="R95" s="18" t="str">
        <f>_xlfn.XLOOKUP(R94,Tabla24[Día],Tabla24[Despacho Judicial],"ND",0,1)</f>
        <v>Juzgado 03 Penal Municipal de Girardot</v>
      </c>
      <c r="S95" s="18" t="str">
        <f>_xlfn.XLOOKUP(S94,Tabla24[Día],Tabla24[Despacho Judicial],"ND",0,1)</f>
        <v>Juzgado 03 Penal Municipal de Girardot</v>
      </c>
      <c r="T95" s="17"/>
      <c r="U95" s="18" t="str">
        <f>_xlfn.XLOOKUP(U94,Tabla24[Día],Tabla24[Despacho Judicial],"ND",0,1)</f>
        <v>Juzgado 01 Penal Circuito de Girardot</v>
      </c>
      <c r="V95" s="18" t="str">
        <f>_xlfn.XLOOKUP(V94,Tabla24[Día],Tabla24[Despacho Judicial],"ND",0,1)</f>
        <v>Juzgado 02 Penal Municipal de Girardot</v>
      </c>
      <c r="W95" s="18" t="str">
        <f>_xlfn.XLOOKUP(W94,Tabla24[Día],Tabla24[Despacho Judicial],"ND",0,1)</f>
        <v>Juzgado 01 Administrativo de Girardot</v>
      </c>
      <c r="X95" s="18" t="str">
        <f>_xlfn.XLOOKUP(X94,Tabla24[Día],Tabla24[Despacho Judicial],"ND",0,1)</f>
        <v>Juzgado 02 Administrativo de Girardot</v>
      </c>
      <c r="Y95" s="18" t="str">
        <f>_xlfn.XLOOKUP(Y94,Tabla24[Día],Tabla24[Despacho Judicial],"ND",0,1)</f>
        <v>Juzgado 01 Civil Municipal de Girardot</v>
      </c>
      <c r="Z95" s="18" t="str">
        <f>_xlfn.XLOOKUP(Z94,Tabla24[Día],Tabla24[Despacho Judicial],"ND",0,1)</f>
        <v>Juzgado 01 Promiscuo Municipal de Viotá</v>
      </c>
      <c r="AA95" s="18" t="str">
        <f>_xlfn.XLOOKUP(AA94,Tabla24[Día],Tabla24[Despacho Judicial],"ND",0,1)</f>
        <v>Juzgado 01 Promiscuo Municipal de Viotá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/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>
        <f>IF(AND(MONTH(Z94)=MONTH($X$98),Z95=$B$3),_xlfn.XLOOKUP(Z94,Tabla24[Día],Tabla24[Día compensatorio],"ND",0,1),"")</f>
        <v>45544</v>
      </c>
      <c r="AA97" s="18">
        <f>IF(AND(MONTH(AA94)=MONTH($X$98),AA95=$B$3),_xlfn.XLOOKUP(AA94,Tabla24[Día],Tabla24[Día compensatorio],"ND",0,1),"")</f>
        <v>45545</v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02 Administrativo de Girardot</v>
      </c>
      <c r="F99" s="18" t="str">
        <f>_xlfn.XLOOKUP(F98,Tabla24[Día],Tabla24[Despacho Judicial],"ND",0,1)</f>
        <v>Juzgado 01 Civil Municipal de Girardot</v>
      </c>
      <c r="G99" s="18" t="str">
        <f>_xlfn.XLOOKUP(G98,Tabla24[Día],Tabla24[Despacho Judicial],"ND",0,1)</f>
        <v>Juzgado 04 Civil Municipal de Girardot</v>
      </c>
      <c r="H99" s="18" t="str">
        <f>_xlfn.XLOOKUP(H98,Tabla24[Día],Tabla24[Despacho Judicial],"ND",0,1)</f>
        <v>Juzgado 01 Penal Municipal de Girardot</v>
      </c>
      <c r="I99" s="18" t="str">
        <f>_xlfn.XLOOKUP(I98,Tabla24[Día],Tabla24[Despacho Judicial],"ND",0,1)</f>
        <v>Juzgado 02 Promiscuo Familia de Girardot</v>
      </c>
      <c r="J99" s="18" t="str">
        <f>_xlfn.XLOOKUP(J98,Tabla24[Día],Tabla24[Despacho Judicial],"ND",0,1)</f>
        <v>Juzgado 01 Promiscuo Municipal de Guataquí</v>
      </c>
      <c r="K99" s="18" t="str">
        <f>_xlfn.XLOOKUP(K98,Tabla24[Día],Tabla24[Despacho Judicial],"ND",0,1)</f>
        <v>Juzgado 01 Promiscuo Municipal de Guataquí</v>
      </c>
      <c r="L99" s="17"/>
      <c r="M99" s="18" t="str">
        <f>_xlfn.XLOOKUP(M98,Tabla24[Día],Tabla24[Despacho Judicial],"ND",0,1)</f>
        <v>Juzgado 01 Civil Municipal de Girardot</v>
      </c>
      <c r="N99" s="18" t="str">
        <f>_xlfn.XLOOKUP(N98,Tabla24[Día],Tabla24[Despacho Judicial],"ND",0,1)</f>
        <v>Juzgado 04 Civil Municipal de Girardot</v>
      </c>
      <c r="O99" s="18" t="str">
        <f>_xlfn.XLOOKUP(O98,Tabla24[Día],Tabla24[Despacho Judicial],"ND",0,1)</f>
        <v>Juzgado 01 Penal Municipal de Girardot</v>
      </c>
      <c r="P99" s="18" t="str">
        <f>_xlfn.XLOOKUP(P98,Tabla24[Día],Tabla24[Despacho Judicial],"ND",0,1)</f>
        <v>Juzgado 02 Promiscuo Familia de Girardot</v>
      </c>
      <c r="Q99" s="18" t="str">
        <f>_xlfn.XLOOKUP(Q98,Tabla24[Día],Tabla24[Despacho Judicial],"ND",0,1)</f>
        <v>Juzgado 01 Ejecución de Penas y Medidas de Seguridad de Girardot</v>
      </c>
      <c r="R99" s="18" t="str">
        <f>_xlfn.XLOOKUP(R98,Tabla24[Día],Tabla24[Despacho Judicial],"ND",0,1)</f>
        <v>Juzgado 01 Promiscuo Municipal de Nariño</v>
      </c>
      <c r="S99" s="18" t="str">
        <f>_xlfn.XLOOKUP(S98,Tabla24[Día],Tabla24[Despacho Judicial],"ND",0,1)</f>
        <v>Juzgado 01 Promiscuo Municipal de Nariño</v>
      </c>
      <c r="T99" s="17"/>
      <c r="U99" s="18" t="str">
        <f>_xlfn.XLOOKUP(U98,Tabla24[Día],Tabla24[Despacho Judicial],"ND",0,1)</f>
        <v>Juzgado 04 Civil Municipal de Girardot</v>
      </c>
      <c r="V99" s="18" t="str">
        <f>_xlfn.XLOOKUP(V98,Tabla24[Día],Tabla24[Despacho Judicial],"ND",0,1)</f>
        <v>Juzgado 01 Penal Municipal de Girardot</v>
      </c>
      <c r="W99" s="18" t="str">
        <f>_xlfn.XLOOKUP(W98,Tabla24[Día],Tabla24[Despacho Judicial],"ND",0,1)</f>
        <v>Juzgado 02 Promiscuo Familia de Girardot</v>
      </c>
      <c r="X99" s="18" t="str">
        <f>_xlfn.XLOOKUP(X98,Tabla24[Día],Tabla24[Despacho Judicial],"ND",0,1)</f>
        <v>Juzgado 01 Ejecución de Penas y Medidas de Seguridad de Girardot</v>
      </c>
      <c r="Y99" s="18" t="str">
        <f>_xlfn.XLOOKUP(Y98,Tabla24[Día],Tabla24[Despacho Judicial],"ND",0,1)</f>
        <v>Juzgado 02 Civil Circuito de Girardot</v>
      </c>
      <c r="Z99" s="18" t="str">
        <f>_xlfn.XLOOKUP(Z98,Tabla24[Día],Tabla24[Despacho Judicial],"ND",0,1)</f>
        <v>Juzgado 01 Promiscuo Municipal de Ricaurte</v>
      </c>
      <c r="AA99" s="18" t="str">
        <f>_xlfn.XLOOKUP(AA98,Tabla24[Día],Tabla24[Despacho Judicial],"ND",0,1)</f>
        <v>Juzgado 01 Promiscuo Municipal de Ricaurte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/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01 Ejecución de Penas y Medidas de Seguridad de Girardot</v>
      </c>
      <c r="F103" s="18" t="str">
        <f>_xlfn.XLOOKUP(F102,Tabla24[Día],Tabla24[Despacho Judicial],"ND",0,1)</f>
        <v>Juzgado 02 Civil Circuito de Girardot</v>
      </c>
      <c r="G103" s="18" t="str">
        <f>_xlfn.XLOOKUP(G102,Tabla24[Día],Tabla24[Despacho Judicial],"ND",0,1)</f>
        <v>Juzgado 03 Civil Municipal de Girardot</v>
      </c>
      <c r="H103" s="18" t="str">
        <f>_xlfn.XLOOKUP(H102,Tabla24[Día],Tabla24[Despacho Judicial],"ND",0,1)</f>
        <v>Juzgado 02 Penal Circuito de Girardot</v>
      </c>
      <c r="I103" s="18" t="str">
        <f>_xlfn.XLOOKUP(I102,Tabla24[Día],Tabla24[Despacho Judicial],"ND",0,1)</f>
        <v>Juzgado 01 Laboral de Girardot</v>
      </c>
      <c r="J103" s="18" t="str">
        <f>_xlfn.XLOOKUP(J102,Tabla24[Día],Tabla24[Despacho Judicial],"ND",0,1)</f>
        <v>Juzgado 01 Promiscuo Municipal de Tocaima</v>
      </c>
      <c r="K103" s="18" t="str">
        <f>_xlfn.XLOOKUP(K102,Tabla24[Día],Tabla24[Despacho Judicial],"ND",0,1)</f>
        <v>Juzgado 01 Promiscuo Municipal de Tocaima</v>
      </c>
      <c r="L103" s="17"/>
      <c r="M103" s="18" t="str">
        <f>_xlfn.XLOOKUP(M102,Tabla24[Día],Tabla24[Despacho Judicial],"ND",0,1)</f>
        <v>Juzgado 01 Promiscuo Municipal de Nariño</v>
      </c>
      <c r="N103" s="18" t="str">
        <f>_xlfn.XLOOKUP(N102,Tabla24[Día],Tabla24[Despacho Judicial],"ND",0,1)</f>
        <v>Juzgado 02 Civil Circuito de Girardot</v>
      </c>
      <c r="O103" s="18" t="str">
        <f>_xlfn.XLOOKUP(O102,Tabla24[Día],Tabla24[Despacho Judicial],"ND",0,1)</f>
        <v>Juzgado 03 Civil Municipal de Girardot</v>
      </c>
      <c r="P103" s="18" t="str">
        <f>_xlfn.XLOOKUP(P102,Tabla24[Día],Tabla24[Despacho Judicial],"ND",0,1)</f>
        <v>Juzgado 02 Penal Circuito de Girardot</v>
      </c>
      <c r="Q103" s="18" t="str">
        <f>_xlfn.XLOOKUP(Q102,Tabla24[Día],Tabla24[Despacho Judicial],"ND",0,1)</f>
        <v>Juzgado 01 Laboral de Girardot</v>
      </c>
      <c r="R103" s="18" t="str">
        <f>_xlfn.XLOOKUP(R102,Tabla24[Día],Tabla24[Despacho Judicial],"ND",0,1)</f>
        <v>Juzgado 02 Promiscuo Municipal de Ricaurte</v>
      </c>
      <c r="S103" s="18" t="str">
        <f>_xlfn.XLOOKUP(S102,Tabla24[Día],Tabla24[Despacho Judicial],"ND",0,1)</f>
        <v>Juzgado 02 Promiscuo Municipal de Ricaurte</v>
      </c>
      <c r="T103" s="17"/>
      <c r="U103" s="18" t="str">
        <f>_xlfn.XLOOKUP(U102,Tabla24[Día],Tabla24[Despacho Judicial],"ND",0,1)</f>
        <v>Juzgado 03 Civil Municipal de Girardot</v>
      </c>
      <c r="V103" s="18" t="str">
        <f>_xlfn.XLOOKUP(V102,Tabla24[Día],Tabla24[Despacho Judicial],"ND",0,1)</f>
        <v>Juzgado 02 Penal Circuito de Girardot</v>
      </c>
      <c r="W103" s="18" t="str">
        <f>_xlfn.XLOOKUP(W102,Tabla24[Día],Tabla24[Despacho Judicial],"ND",0,1)</f>
        <v>Juzgado 01 Laboral de Girardot</v>
      </c>
      <c r="X103" s="18" t="str">
        <f>_xlfn.XLOOKUP(X102,Tabla24[Día],Tabla24[Despacho Judicial],"ND",0,1)</f>
        <v>Juzgado 02 Civil Municipal de Girardot</v>
      </c>
      <c r="Y103" s="18" t="str">
        <f>_xlfn.XLOOKUP(Y102,Tabla24[Día],Tabla24[Despacho Judicial],"ND",0,1)</f>
        <v>Juzgado 01 Promiscuo Familia de Girardot</v>
      </c>
      <c r="Z103" s="18" t="str">
        <f>_xlfn.XLOOKUP(Z102,Tabla24[Día],Tabla24[Despacho Judicial],"ND",0,1)</f>
        <v>Juzgado 02 Promiscuo Municipal de Flandes</v>
      </c>
      <c r="AA103" s="18" t="str">
        <f>_xlfn.XLOOKUP(AA102,Tabla24[Día],Tabla24[Despacho Judicial],"ND",0,1)</f>
        <v>Juzgado 02 Promiscuo Municipal de Flandes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 t="str">
        <f>IF(AND(MONTH(R102)=MONTH($P$98),R103=$B$3),_xlfn.XLOOKUP(R102,Tabla24[Día],Tabla24[Día compensatorio],"ND",0,1),"")</f>
        <v/>
      </c>
      <c r="S105" s="18" t="str">
        <f>IF(AND(MONTH(S102)=MONTH($P$98),S103=$B$3),_xlfn.XLOOKUP(S102,Tabla24[Día],Tabla24[Día compensatorio],"ND",0,1),"")</f>
        <v/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 x14ac:dyDescent="0.25">
      <c r="E107" s="18" t="str">
        <f>_xlfn.XLOOKUP(E106,Tabla24[Día],Tabla24[Despacho Judicial],"ND",0,1)</f>
        <v>Juzgado 02 Civil Municipal de Girardot</v>
      </c>
      <c r="F107" s="18" t="str">
        <f>_xlfn.XLOOKUP(F106,Tabla24[Día],Tabla24[Despacho Judicial],"ND",0,1)</f>
        <v>Juzgado 01 Promiscuo Familia de Girardot</v>
      </c>
      <c r="G107" s="18" t="str">
        <f>_xlfn.XLOOKUP(G106,Tabla24[Día],Tabla24[Despacho Judicial],"ND",0,1)</f>
        <v>Juzgado 01 Civil Circuito de Girardot</v>
      </c>
      <c r="H107" s="18" t="str">
        <f>_xlfn.XLOOKUP(H106,Tabla24[Día],Tabla24[Despacho Judicial],"ND",0,1)</f>
        <v>Juzgado 03 Penal Municipal de Girardot</v>
      </c>
      <c r="I107" s="18" t="str">
        <f>_xlfn.XLOOKUP(I106,Tabla24[Día],Tabla24[Despacho Judicial],"ND",0,1)</f>
        <v>Juzgado 03 Administrativo de Girardot</v>
      </c>
      <c r="J107" s="18" t="str">
        <f>_xlfn.XLOOKUP(J106,Tabla24[Día],Tabla24[Despacho Judicial],"ND",0,1)</f>
        <v>Juzgado 01 Promiscuo Municipal de Nariño</v>
      </c>
      <c r="K107" s="18" t="str">
        <f>_xlfn.XLOOKUP(K106,Tabla24[Día],Tabla24[Despacho Judicial],"ND",0,1)</f>
        <v>Juzgado 01 Promiscuo Municipal de Nariño</v>
      </c>
      <c r="M107" s="18" t="str">
        <f>_xlfn.XLOOKUP(M106,Tabla24[Día],Tabla24[Despacho Judicial],"ND",0,1)</f>
        <v>Juzgado 02 Civil Municipal de Girardot</v>
      </c>
      <c r="N107" s="18" t="str">
        <f>_xlfn.XLOOKUP(N106,Tabla24[Día],Tabla24[Despacho Judicial],"ND",0,1)</f>
        <v>Juzgado 01 Promiscuo Familia de Girardot</v>
      </c>
      <c r="O107" s="18" t="str">
        <f>_xlfn.XLOOKUP(O106,Tabla24[Día],Tabla24[Despacho Judicial],"ND",0,1)</f>
        <v>Juzgado 01 Civil Circuito de Girardot</v>
      </c>
      <c r="P107" s="18" t="str">
        <f>_xlfn.XLOOKUP(P106,Tabla24[Día],Tabla24[Despacho Judicial],"ND",0,1)</f>
        <v>Juzgado 03 Penal Municipal de Girardot</v>
      </c>
      <c r="Q107" s="18" t="str">
        <f>_xlfn.XLOOKUP(Q106,Tabla24[Día],Tabla24[Despacho Judicial],"ND",0,1)</f>
        <v>Juzgado 03 Administrativo de Girardot</v>
      </c>
      <c r="R107" s="18" t="str">
        <f>_xlfn.XLOOKUP(R106,Tabla24[Día],Tabla24[Despacho Judicial],"ND",0,1)</f>
        <v>Juzgado 01 Promiscuo Municipal de Nilo</v>
      </c>
      <c r="S107" s="18" t="str">
        <f>_xlfn.XLOOKUP(S106,Tabla24[Día],Tabla24[Despacho Judicial],"ND",0,1)</f>
        <v>Juzgado 01 Promiscuo Municipal de Nilo</v>
      </c>
      <c r="U107" s="18" t="str">
        <f>_xlfn.XLOOKUP(U106,Tabla24[Día],Tabla24[Despacho Judicial],"ND",0,1)</f>
        <v>Juzgado 01 Civil Circuito de Girardot</v>
      </c>
      <c r="V107" s="18" t="str">
        <f>_xlfn.XLOOKUP(V106,Tabla24[Día],Tabla24[Despacho Judicial],"ND",0,1)</f>
        <v>Juzgado 03 Penal Municipal de Girardot</v>
      </c>
      <c r="W107" s="18" t="str">
        <f>_xlfn.XLOOKUP(W106,Tabla24[Día],Tabla24[Despacho Judicial],"ND",0,1)</f>
        <v>Juzgado 03 Administrativo de Girardot</v>
      </c>
      <c r="X107" s="18" t="str">
        <f>_xlfn.XLOOKUP(X106,Tabla24[Día],Tabla24[Despacho Judicial],"ND",0,1)</f>
        <v>Juzgado 01 Penal Circuito de Girardot</v>
      </c>
      <c r="Y107" s="18" t="str">
        <f>_xlfn.XLOOKUP(Y106,Tabla24[Día],Tabla24[Despacho Judicial],"ND",0,1)</f>
        <v>Juzgado 02 Penal Municipal de Girardot</v>
      </c>
      <c r="Z107" s="18" t="str">
        <f>_xlfn.XLOOKUP(Z106,Tabla24[Día],Tabla24[Despacho Judicial],"ND",0,1)</f>
        <v>Juzgado 01 Promiscuo Municipal de Agua de Dios</v>
      </c>
      <c r="AA107" s="18" t="str">
        <f>_xlfn.XLOOKUP(AA106,Tabla24[Día],Tabla24[Despacho Judicial],"ND",0,1)</f>
        <v>Juzgado 01 Promiscuo Municipal de Agua de Dios</v>
      </c>
    </row>
    <row r="108" spans="5:27" s="17" customFormat="1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 x14ac:dyDescent="0.25">
      <c r="E111" s="17" t="str">
        <f>_xlfn.XLOOKUP(E110,Tabla24[Día],Tabla24[Despacho Judicial],"ND",0,1)</f>
        <v>Juzgado 01 Penal Circuito de Girardot</v>
      </c>
      <c r="F111" s="17" t="str">
        <f>_xlfn.XLOOKUP(F110,Tabla24[Día],Tabla24[Despacho Judicial],"ND",0,1)</f>
        <v>Juzgado 02 Penal Municipal de Girardot</v>
      </c>
      <c r="G111" s="17" t="str">
        <f>_xlfn.XLOOKUP(G110,Tabla24[Día],Tabla24[Despacho Judicial],"ND",0,1)</f>
        <v>Juzgado 01 Promiscuo Municipal de Flandes</v>
      </c>
      <c r="H111" s="17" t="str">
        <f>_xlfn.XLOOKUP(H110,Tabla24[Día],Tabla24[Despacho Judicial],"ND",0,1)</f>
        <v>Juzgado 01 Administrativo de Girardot</v>
      </c>
      <c r="I111" s="17" t="str">
        <f>_xlfn.XLOOKUP(I110,Tabla24[Día],Tabla24[Despacho Judicial],"ND",0,1)</f>
        <v>Juzgado 02 Administrativo de Girardot</v>
      </c>
      <c r="J111" s="17" t="str">
        <f>_xlfn.XLOOKUP(J110,Tabla24[Día],Tabla24[Despacho Judicial],"ND",0,1)</f>
        <v>Juzgado 03 Penal Municipal de Girardot</v>
      </c>
      <c r="K111" s="17" t="str">
        <f>_xlfn.XLOOKUP(K110,Tabla24[Día],Tabla24[Despacho Judicial],"ND",0,1)</f>
        <v>Juzgado 03 Penal Municipal de Girardot</v>
      </c>
      <c r="M111" s="17" t="str">
        <f>_xlfn.XLOOKUP(M110,Tabla24[Día],Tabla24[Despacho Judicial],"ND",0,1)</f>
        <v>Juzgado 01 Penal Circuito de Girardot</v>
      </c>
      <c r="N111" s="17" t="str">
        <f>_xlfn.XLOOKUP(N110,Tabla24[Día],Tabla24[Despacho Judicial],"ND",0,1)</f>
        <v>Juzgado 02 Penal Municipal de Girardot</v>
      </c>
      <c r="O111" s="17" t="str">
        <f>_xlfn.XLOOKUP(O110,Tabla24[Día],Tabla24[Despacho Judicial],"ND",0,1)</f>
        <v>Juzgado 01 Administrativo de Girardot</v>
      </c>
      <c r="P111" s="17" t="str">
        <f>_xlfn.XLOOKUP(P110,Tabla24[Día],Tabla24[Despacho Judicial],"ND",0,1)</f>
        <v>Juzgado 02 Administrativo de Girardot</v>
      </c>
      <c r="Q111" s="17" t="str">
        <f>_xlfn.XLOOKUP(Q110,Tabla24[Día],Tabla24[Despacho Judicial],"ND",0,1)</f>
        <v>Juzgado 01 Civil Municipal de Girardot</v>
      </c>
      <c r="R111" s="17" t="str">
        <f>_xlfn.XLOOKUP(R110,Tabla24[Día],Tabla24[Despacho Judicial],"ND",0,1)</f>
        <v>Juzgado 01 Promiscuo Municipal de Viotá</v>
      </c>
      <c r="S111" s="17" t="str">
        <f>_xlfn.XLOOKUP(S110,Tabla24[Día],Tabla24[Despacho Judicial],"ND",0,1)</f>
        <v>Juzgado 01 Promiscuo Municipal de Viotá</v>
      </c>
      <c r="U111" s="17" t="str">
        <f>_xlfn.XLOOKUP(U110,Tabla24[Día],Tabla24[Despacho Judicial],"ND",0,1)</f>
        <v>Juzgado 01 Administrativo de Girardot</v>
      </c>
      <c r="V111" s="17" t="str">
        <f>_xlfn.XLOOKUP(V110,Tabla24[Día],Tabla24[Despacho Judicial],"ND",0,1)</f>
        <v>Juzgado 02 Administrativo de Girardot</v>
      </c>
      <c r="W111" s="17" t="str">
        <f>_xlfn.XLOOKUP(W110,Tabla24[Día],Tabla24[Despacho Judicial],"ND",0,1)</f>
        <v>Juzgado 01 Civil Municipal de Girardot</v>
      </c>
      <c r="X111" s="17" t="str">
        <f>_xlfn.XLOOKUP(X110,Tabla24[Día],Tabla24[Despacho Judicial],"ND",0,1)</f>
        <v>Juzgado 04 Civil Municipal de Girardot</v>
      </c>
      <c r="Y111" s="17" t="str">
        <f>_xlfn.XLOOKUP(Y110,Tabla24[Día],Tabla24[Despacho Judicial],"ND",0,1)</f>
        <v>Juzgado 01 Penal Municipal de Girardot</v>
      </c>
      <c r="Z111" s="17" t="str">
        <f>_xlfn.XLOOKUP(Z110,Tabla24[Día],Tabla24[Despacho Judicial],"ND",0,1)</f>
        <v>Juzgado 02 Penal Municipal de Girardot</v>
      </c>
      <c r="AA111" s="17" t="str">
        <f>_xlfn.XLOOKUP(AA110,Tabla24[Día],Tabla24[Despacho Judicial],"ND",0,1)</f>
        <v>Juzgado 02 Penal Municipal de Girardot</v>
      </c>
    </row>
    <row r="112" spans="5:27" s="17" customFormat="1" ht="15" hidden="1" customHeight="1" x14ac:dyDescent="0.25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 x14ac:dyDescent="0.25"/>
    <row r="115" spans="5:27" ht="15" customHeight="1" x14ac:dyDescent="0.25">
      <c r="E115" s="68" t="str">
        <f>UPPER(TEXT(DATEVALUE(2024&amp;"-"&amp;10&amp;"-1"),"[$-es-CO]mmmm yyyy"))</f>
        <v>OCTUBRE 2024</v>
      </c>
      <c r="F115" s="69"/>
      <c r="G115" s="69"/>
      <c r="H115" s="69"/>
      <c r="I115" s="69"/>
      <c r="J115" s="69"/>
      <c r="K115" s="70"/>
      <c r="M115" s="68" t="str">
        <f>UPPER(TEXT(DATEVALUE(2024&amp;"-"&amp;11&amp;"-1"),"[$-es-CO]mmmm yyyy"))</f>
        <v>NOVIEMBRE 2024</v>
      </c>
      <c r="N115" s="69"/>
      <c r="O115" s="69"/>
      <c r="P115" s="69"/>
      <c r="Q115" s="69"/>
      <c r="R115" s="69"/>
      <c r="S115" s="70"/>
      <c r="U115" s="68" t="str">
        <f>UPPER(TEXT(DATEVALUE(2024&amp;"-"&amp;12&amp;"-1"),"[$-es-CO]mmmm yyyy"))</f>
        <v>DICIEMBRE 2024</v>
      </c>
      <c r="V115" s="69"/>
      <c r="W115" s="69"/>
      <c r="X115" s="69"/>
      <c r="Y115" s="69"/>
      <c r="Z115" s="69"/>
      <c r="AA115" s="70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01 Administrativo de Girardot</v>
      </c>
      <c r="F118" s="18" t="str">
        <f>_xlfn.XLOOKUP(F117,Tabla24[Día],Tabla24[Despacho Judicial],"ND",0,1)</f>
        <v>Juzgado 02 Administrativo de Girardot</v>
      </c>
      <c r="G118" s="18" t="str">
        <f>_xlfn.XLOOKUP(G117,Tabla24[Día],Tabla24[Despacho Judicial],"ND",0,1)</f>
        <v>Juzgado 01 Civil Municipal de Girardot</v>
      </c>
      <c r="H118" s="18" t="str">
        <f>_xlfn.XLOOKUP(H117,Tabla24[Día],Tabla24[Despacho Judicial],"ND",0,1)</f>
        <v>Juzgado 04 Civil Municipal de Girardot</v>
      </c>
      <c r="I118" s="18" t="str">
        <f>_xlfn.XLOOKUP(I117,Tabla24[Día],Tabla24[Despacho Judicial],"ND",0,1)</f>
        <v>Juzgado 01 Penal Municipal de Girardot</v>
      </c>
      <c r="J118" s="18" t="str">
        <f>_xlfn.XLOOKUP(J117,Tabla24[Día],Tabla24[Despacho Judicial],"ND",0,1)</f>
        <v>Juzgado 02 Penal Municipal de Girardot</v>
      </c>
      <c r="K118" s="18" t="str">
        <f>_xlfn.XLOOKUP(K117,Tabla24[Día],Tabla24[Despacho Judicial],"ND",0,1)</f>
        <v>Juzgado 02 Penal Municipal de Girardot</v>
      </c>
      <c r="L118" s="17"/>
      <c r="M118" s="18" t="str">
        <f>_xlfn.XLOOKUP(M117,Tabla24[Día],Tabla24[Despacho Judicial],"ND",0,1)</f>
        <v>Juzgado 02 Administrativo de Girardot</v>
      </c>
      <c r="N118" s="18" t="str">
        <f>_xlfn.XLOOKUP(N117,Tabla24[Día],Tabla24[Despacho Judicial],"ND",0,1)</f>
        <v>Juzgado 01 Civil Municipal de Girardot</v>
      </c>
      <c r="O118" s="18" t="str">
        <f>_xlfn.XLOOKUP(O117,Tabla24[Día],Tabla24[Despacho Judicial],"ND",0,1)</f>
        <v>Juzgado 04 Civil Municipal de Girardot</v>
      </c>
      <c r="P118" s="18" t="str">
        <f>_xlfn.XLOOKUP(P117,Tabla24[Día],Tabla24[Despacho Judicial],"ND",0,1)</f>
        <v>Juzgado 01 Penal Municipal de Girardot</v>
      </c>
      <c r="Q118" s="18" t="str">
        <f>_xlfn.XLOOKUP(Q117,Tabla24[Día],Tabla24[Despacho Judicial],"ND",0,1)</f>
        <v>Juzgado 02 Promiscuo Familia de Girardot</v>
      </c>
      <c r="R118" s="18" t="str">
        <f>_xlfn.XLOOKUP(R117,Tabla24[Día],Tabla24[Despacho Judicial],"ND",0,1)</f>
        <v>Juzgado 01 Promiscuo Municipal de Tocaima</v>
      </c>
      <c r="S118" s="18" t="str">
        <f>_xlfn.XLOOKUP(S117,Tabla24[Día],Tabla24[Despacho Judicial],"ND",0,1)</f>
        <v>Juzgado 01 Promiscuo Municipal de Tocaima</v>
      </c>
      <c r="T118" s="17"/>
      <c r="U118" s="18" t="str">
        <f>_xlfn.XLOOKUP(U117,Tabla24[Día],Tabla24[Despacho Judicial],"ND",0,1)</f>
        <v>Juzgado 02 Administrativo de Girardot</v>
      </c>
      <c r="V118" s="18" t="str">
        <f>_xlfn.XLOOKUP(V117,Tabla24[Día],Tabla24[Despacho Judicial],"ND",0,1)</f>
        <v>Juzgado 01 Civil Municipal de Girardot</v>
      </c>
      <c r="W118" s="18" t="str">
        <f>_xlfn.XLOOKUP(W117,Tabla24[Día],Tabla24[Despacho Judicial],"ND",0,1)</f>
        <v>Juzgado 04 Civil Municipal de Girardot</v>
      </c>
      <c r="X118" s="18" t="str">
        <f>_xlfn.XLOOKUP(X117,Tabla24[Día],Tabla24[Despacho Judicial],"ND",0,1)</f>
        <v>Juzgado 01 Penal Municipal de Girardot</v>
      </c>
      <c r="Y118" s="18" t="str">
        <f>_xlfn.XLOOKUP(Y117,Tabla24[Día],Tabla24[Despacho Judicial],"ND",0,1)</f>
        <v>Juzgado 02 Promiscuo Familia de Girardot</v>
      </c>
      <c r="Z118" s="18" t="str">
        <f>_xlfn.XLOOKUP(Z117,Tabla24[Día],Tabla24[Despacho Judicial],"ND",0,1)</f>
        <v>Juzgado 01 Promiscuo Municipal de Nariño</v>
      </c>
      <c r="AA118" s="18" t="str">
        <f>_xlfn.XLOOKUP(AA117,Tabla24[Día],Tabla24[Despacho Judicial],"ND",0,1)</f>
        <v>Juzgado 01 Promiscuo Municipal de Nariño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02 Promiscuo Familia de Girardot</v>
      </c>
      <c r="F122" s="18" t="str">
        <f>_xlfn.XLOOKUP(F121,Tabla24[Día],Tabla24[Despacho Judicial],"ND",0,1)</f>
        <v>Juzgado 01 Ejecución de Penas y Medidas de Seguridad de Girardot</v>
      </c>
      <c r="G122" s="18" t="str">
        <f>_xlfn.XLOOKUP(G121,Tabla24[Día],Tabla24[Despacho Judicial],"ND",0,1)</f>
        <v>Juzgado 02 Civil Circuito de Girardot</v>
      </c>
      <c r="H122" s="18" t="str">
        <f>_xlfn.XLOOKUP(H121,Tabla24[Día],Tabla24[Despacho Judicial],"ND",0,1)</f>
        <v>Juzgado 03 Civil Municipal de Girardot</v>
      </c>
      <c r="I122" s="18" t="str">
        <f>_xlfn.XLOOKUP(I121,Tabla24[Día],Tabla24[Despacho Judicial],"ND",0,1)</f>
        <v>Juzgado 02 Penal Circuito de Girardot</v>
      </c>
      <c r="J122" s="18" t="str">
        <f>_xlfn.XLOOKUP(J121,Tabla24[Día],Tabla24[Despacho Judicial],"ND",0,1)</f>
        <v>Juzgado 01 Promiscuo Municipal de Agua de Dios</v>
      </c>
      <c r="K122" s="18" t="str">
        <f>_xlfn.XLOOKUP(K121,Tabla24[Día],Tabla24[Despacho Judicial],"ND",0,1)</f>
        <v>Juzgado 01 Promiscuo Municipal de Agua de Dios</v>
      </c>
      <c r="L122" s="17"/>
      <c r="M122" s="18" t="str">
        <f>_xlfn.XLOOKUP(M121,Tabla24[Día],Tabla24[Despacho Judicial],"ND",0,1)</f>
        <v>Juzgado 01 Promiscuo Municipal de Tocaima</v>
      </c>
      <c r="N122" s="18" t="str">
        <f>_xlfn.XLOOKUP(N121,Tabla24[Día],Tabla24[Despacho Judicial],"ND",0,1)</f>
        <v>Juzgado 01 Ejecución de Penas y Medidas de Seguridad de Girardot</v>
      </c>
      <c r="O122" s="18" t="str">
        <f>_xlfn.XLOOKUP(O121,Tabla24[Día],Tabla24[Despacho Judicial],"ND",0,1)</f>
        <v>Juzgado 02 Civil Circuito de Girardot</v>
      </c>
      <c r="P122" s="18" t="str">
        <f>_xlfn.XLOOKUP(P121,Tabla24[Día],Tabla24[Despacho Judicial],"ND",0,1)</f>
        <v>Juzgado 03 Civil Municipal de Girardot</v>
      </c>
      <c r="Q122" s="18" t="str">
        <f>_xlfn.XLOOKUP(Q121,Tabla24[Día],Tabla24[Despacho Judicial],"ND",0,1)</f>
        <v>Juzgado 02 Penal Circuito de Girardot</v>
      </c>
      <c r="R122" s="18" t="str">
        <f>_xlfn.XLOOKUP(R121,Tabla24[Día],Tabla24[Despacho Judicial],"ND",0,1)</f>
        <v>Juzgado 01 Promiscuo Municipal de Ricaurte</v>
      </c>
      <c r="S122" s="18" t="str">
        <f>_xlfn.XLOOKUP(S121,Tabla24[Día],Tabla24[Despacho Judicial],"ND",0,1)</f>
        <v>Juzgado 01 Promiscuo Municipal de Ricaurte</v>
      </c>
      <c r="T122" s="17"/>
      <c r="U122" s="18" t="str">
        <f>_xlfn.XLOOKUP(U121,Tabla24[Día],Tabla24[Despacho Judicial],"ND",0,1)</f>
        <v>Juzgado 02 Civil Circuito de Girardot</v>
      </c>
      <c r="V122" s="18" t="str">
        <f>_xlfn.XLOOKUP(V121,Tabla24[Día],Tabla24[Despacho Judicial],"ND",0,1)</f>
        <v>Juzgado 03 Civil Municipal de Girardot</v>
      </c>
      <c r="W122" s="18" t="str">
        <f>_xlfn.XLOOKUP(W121,Tabla24[Día],Tabla24[Despacho Judicial],"ND",0,1)</f>
        <v>Juzgado 02 Penal Circuito de Girardot</v>
      </c>
      <c r="X122" s="18" t="str">
        <f>_xlfn.XLOOKUP(X121,Tabla24[Día],Tabla24[Despacho Judicial],"ND",0,1)</f>
        <v>Juzgado 01 Laboral de Girardot</v>
      </c>
      <c r="Y122" s="18" t="str">
        <f>_xlfn.XLOOKUP(Y121,Tabla24[Día],Tabla24[Despacho Judicial],"ND",0,1)</f>
        <v>Juzgado 01 Penal Circuito de Girardot</v>
      </c>
      <c r="Z122" s="18" t="str">
        <f>_xlfn.XLOOKUP(Z121,Tabla24[Día],Tabla24[Despacho Judicial],"ND",0,1)</f>
        <v>Juzgado 02 Promiscuo Municipal de Ricaurte</v>
      </c>
      <c r="AA122" s="18" t="str">
        <f>_xlfn.XLOOKUP(AA121,Tabla24[Día],Tabla24[Despacho Judicial],"ND",0,1)</f>
        <v>Juzgado 02 Promiscuo Municipal de Ricaurte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/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01 Promiscuo Municipal de Agua de Dios</v>
      </c>
      <c r="F126" s="18" t="str">
        <f>_xlfn.XLOOKUP(F125,Tabla24[Día],Tabla24[Despacho Judicial],"ND",0,1)</f>
        <v>Juzgado 01 Laboral de Girardot</v>
      </c>
      <c r="G126" s="18" t="str">
        <f>_xlfn.XLOOKUP(G125,Tabla24[Día],Tabla24[Despacho Judicial],"ND",0,1)</f>
        <v>Juzgado 02 Civil Municipal de Girardot</v>
      </c>
      <c r="H126" s="18" t="str">
        <f>_xlfn.XLOOKUP(H125,Tabla24[Día],Tabla24[Despacho Judicial],"ND",0,1)</f>
        <v>Juzgado 01 Promiscuo Familia de Girardot</v>
      </c>
      <c r="I126" s="18" t="str">
        <f>_xlfn.XLOOKUP(I125,Tabla24[Día],Tabla24[Despacho Judicial],"ND",0,1)</f>
        <v>Juzgado 01 Civil Circuito de Girardot</v>
      </c>
      <c r="J126" s="18" t="str">
        <f>_xlfn.XLOOKUP(J125,Tabla24[Día],Tabla24[Despacho Judicial],"ND",0,1)</f>
        <v>Juzgado 01 Promiscuo Municipal de Jerusalén</v>
      </c>
      <c r="K126" s="18" t="str">
        <f>_xlfn.XLOOKUP(K125,Tabla24[Día],Tabla24[Despacho Judicial],"ND",0,1)</f>
        <v>Juzgado 01 Promiscuo Municipal de Jerusalén</v>
      </c>
      <c r="L126" s="17"/>
      <c r="M126" s="18" t="str">
        <f>_xlfn.XLOOKUP(M125,Tabla24[Día],Tabla24[Despacho Judicial],"ND",0,1)</f>
        <v>Juzgado 01 Promiscuo Municipal de Ricaurte</v>
      </c>
      <c r="N126" s="18" t="str">
        <f>_xlfn.XLOOKUP(N125,Tabla24[Día],Tabla24[Despacho Judicial],"ND",0,1)</f>
        <v>Juzgado 01 Laboral de Girardot</v>
      </c>
      <c r="O126" s="18" t="str">
        <f>_xlfn.XLOOKUP(O125,Tabla24[Día],Tabla24[Despacho Judicial],"ND",0,1)</f>
        <v>Juzgado 02 Civil Municipal de Girardot</v>
      </c>
      <c r="P126" s="18" t="str">
        <f>_xlfn.XLOOKUP(P125,Tabla24[Día],Tabla24[Despacho Judicial],"ND",0,1)</f>
        <v>Juzgado 01 Promiscuo Familia de Girardot</v>
      </c>
      <c r="Q126" s="18" t="str">
        <f>_xlfn.XLOOKUP(Q125,Tabla24[Día],Tabla24[Despacho Judicial],"ND",0,1)</f>
        <v>Juzgado 01 Civil Circuito de Girardot</v>
      </c>
      <c r="R126" s="18" t="str">
        <f>_xlfn.XLOOKUP(R125,Tabla24[Día],Tabla24[Despacho Judicial],"ND",0,1)</f>
        <v>Juzgado 01 Promiscuo Municipal de Guataquí</v>
      </c>
      <c r="S126" s="18" t="str">
        <f>_xlfn.XLOOKUP(S125,Tabla24[Día],Tabla24[Despacho Judicial],"ND",0,1)</f>
        <v>Juzgado 01 Promiscuo Municipal de Guataquí</v>
      </c>
      <c r="T126" s="17"/>
      <c r="U126" s="18" t="str">
        <f>_xlfn.XLOOKUP(U125,Tabla24[Día],Tabla24[Despacho Judicial],"ND",0,1)</f>
        <v>Juzgado 02 Penal Municipal de Girardot</v>
      </c>
      <c r="V126" s="18" t="str">
        <f>_xlfn.XLOOKUP(V125,Tabla24[Día],Tabla24[Despacho Judicial],"ND",0,1)</f>
        <v>Juzgado 01 Administrativo de Girardot</v>
      </c>
      <c r="W126" s="18" t="str">
        <f>_xlfn.XLOOKUP(W125,Tabla24[Día],Tabla24[Despacho Judicial],"ND",0,1)</f>
        <v>Juzgado 02 Administrativo de Girardot</v>
      </c>
      <c r="X126" s="18" t="str">
        <f>_xlfn.XLOOKUP(X125,Tabla24[Día],Tabla24[Despacho Judicial],"ND",0,1)</f>
        <v>Juzgado 01 Civil Municipal de Girardot</v>
      </c>
      <c r="Y126" s="18" t="str">
        <f>_xlfn.XLOOKUP(Y125,Tabla24[Día],Tabla24[Despacho Judicial],"ND",0,1)</f>
        <v>Juzgado 04 Civil Municipal de Girardot</v>
      </c>
      <c r="Z126" s="18" t="str">
        <f>_xlfn.XLOOKUP(Z125,Tabla24[Día],Tabla24[Despacho Judicial],"ND",0,1)</f>
        <v>Juzgado 03 Penal Municipal de Girardot</v>
      </c>
      <c r="AA126" s="18" t="str">
        <f>_xlfn.XLOOKUP(AA125,Tabla24[Día],Tabla24[Despacho Judicial],"ND",0,1)</f>
        <v>Juzgado 03 Penal Municipal de Girardot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/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03 Penal Municipal de Girardot</v>
      </c>
      <c r="F130" s="18" t="str">
        <f>_xlfn.XLOOKUP(F129,Tabla24[Día],Tabla24[Despacho Judicial],"ND",0,1)</f>
        <v>Juzgado 03 Administrativo de Girardot</v>
      </c>
      <c r="G130" s="18" t="str">
        <f>_xlfn.XLOOKUP(G129,Tabla24[Día],Tabla24[Despacho Judicial],"ND",0,1)</f>
        <v>Juzgado 01 Penal Circuito de Girardot</v>
      </c>
      <c r="H130" s="18" t="str">
        <f>_xlfn.XLOOKUP(H129,Tabla24[Día],Tabla24[Despacho Judicial],"ND",0,1)</f>
        <v>Juzgado 02 Penal Municipal de Girardot</v>
      </c>
      <c r="I130" s="18" t="str">
        <f>_xlfn.XLOOKUP(I129,Tabla24[Día],Tabla24[Despacho Judicial],"ND",0,1)</f>
        <v>Juzgado 01 Administrativo de Girardot</v>
      </c>
      <c r="J130" s="18" t="str">
        <f>_xlfn.XLOOKUP(J129,Tabla24[Día],Tabla24[Despacho Judicial],"ND",0,1)</f>
        <v>Juzgado 01 Promiscuo Municipal de Flandes</v>
      </c>
      <c r="K130" s="18" t="str">
        <f>_xlfn.XLOOKUP(K129,Tabla24[Día],Tabla24[Despacho Judicial],"ND",0,1)</f>
        <v>Juzgado 01 Promiscuo Municipal de Flandes</v>
      </c>
      <c r="L130" s="17"/>
      <c r="M130" s="18" t="str">
        <f>_xlfn.XLOOKUP(M129,Tabla24[Día],Tabla24[Despacho Judicial],"ND",0,1)</f>
        <v>Juzgado 03 Penal Municipal de Girardot</v>
      </c>
      <c r="N130" s="18" t="str">
        <f>_xlfn.XLOOKUP(N129,Tabla24[Día],Tabla24[Despacho Judicial],"ND",0,1)</f>
        <v>Juzgado 03 Administrativo de Girardot</v>
      </c>
      <c r="O130" s="18" t="str">
        <f>_xlfn.XLOOKUP(O129,Tabla24[Día],Tabla24[Despacho Judicial],"ND",0,1)</f>
        <v>Juzgado 01 Penal Circuito de Girardot</v>
      </c>
      <c r="P130" s="18" t="str">
        <f>_xlfn.XLOOKUP(P129,Tabla24[Día],Tabla24[Despacho Judicial],"ND",0,1)</f>
        <v>Juzgado 02 Penal Municipal de Girardot</v>
      </c>
      <c r="Q130" s="18" t="str">
        <f>_xlfn.XLOOKUP(Q129,Tabla24[Día],Tabla24[Despacho Judicial],"ND",0,1)</f>
        <v>Juzgado 01 Administrativo de Girardot</v>
      </c>
      <c r="R130" s="18" t="str">
        <f>_xlfn.XLOOKUP(R129,Tabla24[Día],Tabla24[Despacho Judicial],"ND",0,1)</f>
        <v>Juzgado 01 Promiscuo Municipal de Tocaima</v>
      </c>
      <c r="S130" s="18" t="str">
        <f>_xlfn.XLOOKUP(S129,Tabla24[Día],Tabla24[Despacho Judicial],"ND",0,1)</f>
        <v>Juzgado 01 Promiscuo Municipal de Tocaima</v>
      </c>
      <c r="T130" s="17"/>
      <c r="U130" s="18" t="str">
        <f>_xlfn.XLOOKUP(U129,Tabla24[Día],Tabla24[Despacho Judicial],"ND",0,1)</f>
        <v>Juzgado 01 Penal Municipal de Girardot</v>
      </c>
      <c r="V130" s="18" t="str">
        <f>_xlfn.XLOOKUP(V129,Tabla24[Día],Tabla24[Despacho Judicial],"ND",0,1)</f>
        <v>Juzgado 02 Promiscuo Municipal de Ricaurte</v>
      </c>
      <c r="W130" s="18" t="str">
        <f>_xlfn.XLOOKUP(W129,Tabla24[Día],Tabla24[Despacho Judicial],"ND",0,1)</f>
        <v>Juzgado 02 Promiscuo Familia de Girardot</v>
      </c>
      <c r="X130" s="18" t="str">
        <f>_xlfn.XLOOKUP(X129,Tabla24[Día],Tabla24[Despacho Judicial],"ND",0,1)</f>
        <v>Juzgado 01 Ejecución de Penas y Medidas de Seguridad de Girardot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02 Administrativo de Girardot</v>
      </c>
      <c r="F134" s="18" t="str">
        <f>_xlfn.XLOOKUP(F133,Tabla24[Día],Tabla24[Despacho Judicial],"ND",0,1)</f>
        <v>Juzgado 01 Civil Municipal de Girardot</v>
      </c>
      <c r="G134" s="18" t="str">
        <f>_xlfn.XLOOKUP(G133,Tabla24[Día],Tabla24[Despacho Judicial],"ND",0,1)</f>
        <v>Juzgado 04 Civil Municipal de Girardot</v>
      </c>
      <c r="H134" s="18" t="str">
        <f>_xlfn.XLOOKUP(H133,Tabla24[Día],Tabla24[Despacho Judicial],"ND",0,1)</f>
        <v>Juzgado 01 Penal Municipal de Girardot</v>
      </c>
      <c r="I134" s="18" t="str">
        <f>_xlfn.XLOOKUP(I133,Tabla24[Día],Tabla24[Despacho Judicial],"ND",0,1)</f>
        <v>Juzgado 02 Promiscuo Familia de Girardot</v>
      </c>
      <c r="J134" s="18" t="str">
        <f>_xlfn.XLOOKUP(J133,Tabla24[Día],Tabla24[Despacho Judicial],"ND",0,1)</f>
        <v>Juzgado 01 Promiscuo Municipal de Tocaima</v>
      </c>
      <c r="K134" s="18" t="str">
        <f>_xlfn.XLOOKUP(K133,Tabla24[Día],Tabla24[Despacho Judicial],"ND",0,1)</f>
        <v>Juzgado 01 Promiscuo Municipal de Tocaima</v>
      </c>
      <c r="L134" s="17"/>
      <c r="M134" s="18" t="str">
        <f>_xlfn.XLOOKUP(M133,Tabla24[Día],Tabla24[Despacho Judicial],"ND",0,1)</f>
        <v>Juzgado 02 Administrativo de Girardot</v>
      </c>
      <c r="N134" s="18" t="str">
        <f>_xlfn.XLOOKUP(N133,Tabla24[Día],Tabla24[Despacho Judicial],"ND",0,1)</f>
        <v>Juzgado 01 Civil Municipal de Girardot</v>
      </c>
      <c r="O134" s="18" t="str">
        <f>_xlfn.XLOOKUP(O133,Tabla24[Día],Tabla24[Despacho Judicial],"ND",0,1)</f>
        <v>Juzgado 04 Civil Municipal de Girardot</v>
      </c>
      <c r="P134" s="18" t="str">
        <f>_xlfn.XLOOKUP(P133,Tabla24[Día],Tabla24[Despacho Judicial],"ND",0,1)</f>
        <v>Juzgado 01 Penal Municipal de Girardot</v>
      </c>
      <c r="Q134" s="18" t="str">
        <f>_xlfn.XLOOKUP(Q133,Tabla24[Día],Tabla24[Despacho Judicial],"ND",0,1)</f>
        <v>Juzgado 02 Promiscuo Familia de Girardot</v>
      </c>
      <c r="R134" s="18" t="str">
        <f>_xlfn.XLOOKUP(R133,Tabla24[Día],Tabla24[Despacho Judicial],"ND",0,1)</f>
        <v>Juzgado 01 Promiscuo Municipal de Nariño</v>
      </c>
      <c r="S134" s="18" t="str">
        <f>_xlfn.XLOOKUP(S133,Tabla24[Día],Tabla24[Despacho Judicial],"ND",0,1)</f>
        <v>Juzgado 01 Promiscuo Municipal de Nariño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01 Promiscuo Municipal de Tocaima</v>
      </c>
      <c r="F138" s="26" t="str">
        <f>_xlfn.XLOOKUP(F137,Tabla24[Día],Tabla24[Despacho Judicial],"ND",0,1)</f>
        <v>Juzgado 01 Ejecución de Penas y Medidas de Seguridad de Girardot</v>
      </c>
      <c r="G138" s="26" t="str">
        <f>_xlfn.XLOOKUP(G137,Tabla24[Día],Tabla24[Despacho Judicial],"ND",0,1)</f>
        <v>Juzgado 02 Civil Circuito de Girardot</v>
      </c>
      <c r="H138" s="26" t="str">
        <f>_xlfn.XLOOKUP(H137,Tabla24[Día],Tabla24[Despacho Judicial],"ND",0,1)</f>
        <v>Juzgado 03 Civil Municipal de Girardot</v>
      </c>
      <c r="I138" s="26" t="str">
        <f>_xlfn.XLOOKUP(I137,Tabla24[Día],Tabla24[Despacho Judicial],"ND",0,1)</f>
        <v>Juzgado 02 Penal Circuito de Girardot</v>
      </c>
      <c r="J138" s="26" t="str">
        <f>_xlfn.XLOOKUP(J137,Tabla24[Día],Tabla24[Despacho Judicial],"ND",0,1)</f>
        <v>Juzgado 01 Promiscuo Municipal de Ricaurte</v>
      </c>
      <c r="K138" s="26" t="str">
        <f>_xlfn.XLOOKUP(K137,Tabla24[Día],Tabla24[Despacho Judicial],"ND",0,1)</f>
        <v>Juzgado 01 Promiscuo Municipal de Ricaurte</v>
      </c>
      <c r="M138" s="26" t="str">
        <f>_xlfn.XLOOKUP(M137,Tabla24[Día],Tabla24[Despacho Judicial],"ND",0,1)</f>
        <v>Juzgado 02 Civil Circuito de Girardot</v>
      </c>
      <c r="N138" s="26" t="str">
        <f>_xlfn.XLOOKUP(N137,Tabla24[Día],Tabla24[Despacho Judicial],"ND",0,1)</f>
        <v>Juzgado 03 Civil Municipal de Girardot</v>
      </c>
      <c r="O138" s="26" t="str">
        <f>_xlfn.XLOOKUP(O137,Tabla24[Día],Tabla24[Despacho Judicial],"ND",0,1)</f>
        <v>Juzgado 02 Penal Circuito de Girardot</v>
      </c>
      <c r="P138" s="26" t="str">
        <f>_xlfn.XLOOKUP(P137,Tabla24[Día],Tabla24[Despacho Judicial],"ND",0,1)</f>
        <v>Juzgado 01 Laboral de Girardot</v>
      </c>
      <c r="Q138" s="26" t="str">
        <f>_xlfn.XLOOKUP(Q137,Tabla24[Día],Tabla24[Despacho Judicial],"ND",0,1)</f>
        <v>Juzgado 01 Penal Circuito de Girardot</v>
      </c>
      <c r="R138" s="26" t="str">
        <f>_xlfn.XLOOKUP(R137,Tabla24[Día],Tabla24[Despacho Judicial],"ND",0,1)</f>
        <v>Juzgado 02 Promiscuo Municipal de Ricaurte</v>
      </c>
      <c r="S138" s="26" t="str">
        <f>_xlfn.XLOOKUP(S137,Tabla24[Día],Tabla24[Despacho Judicial],"ND",0,1)</f>
        <v>Juzgado 02 Promiscuo Municipal de Ricaurte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U2STk4ighF4JwaxBkDT3lVpN55FtCLG0+mfwc03ORQPoEJ2UD1c7KgEWucVLvtOReLK6Mx++bDvOTGwarLUPZw==" saltValue="E927JC/yYU7tZgn4yg1KUg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'1_Base_2024'!$F$12:$F$40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84" t="s">
        <v>50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8" ht="15" customHeight="1" x14ac:dyDescent="0.25">
      <c r="B3" s="27" t="s">
        <v>55</v>
      </c>
      <c r="D3" s="83" t="str">
        <f>B3</f>
        <v>Escribiente (1) de Juzgado Municipal PSAA06-3645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5" spans="2:28" ht="15" customHeight="1" thickBot="1" x14ac:dyDescent="0.3"/>
    <row r="6" spans="2:28" ht="15" customHeight="1" x14ac:dyDescent="0.25">
      <c r="B6" s="28" t="s">
        <v>39</v>
      </c>
      <c r="E6" s="85" t="s">
        <v>60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U6" s="68" t="str">
        <f>UPPER(TEXT(DATEVALUE(2023&amp;"-"&amp;12&amp;"-1"),"[$-es-CO]mmmm yyyy"))</f>
        <v>DICIEMBRE 2023</v>
      </c>
      <c r="V6" s="69"/>
      <c r="W6" s="69"/>
      <c r="X6" s="69"/>
      <c r="Y6" s="69"/>
      <c r="Z6" s="69"/>
      <c r="AA6" s="70"/>
    </row>
    <row r="7" spans="2:28" ht="15" customHeight="1" x14ac:dyDescent="0.25">
      <c r="B7" s="33" t="s">
        <v>41</v>
      </c>
      <c r="E7" s="74" t="s">
        <v>61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5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5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5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5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5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5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5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5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5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5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5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4" t="s">
        <v>62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5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Citador (5) Municipal CSJCUA18-42</v>
      </c>
      <c r="X21" s="18" t="str">
        <f>_xlfn.XLOOKUP(X20,Tabla242[Día],Tabla242[Cargo],"ND",0,1)</f>
        <v>Citador (1) de Juzgado Municipal PSAA06-3645</v>
      </c>
      <c r="Y21" s="18" t="str">
        <f>_xlfn.XLOOKUP(Y20,Tabla242[Día],Tabla242[Cargo],"ND",0,1)</f>
        <v>Escribiente (1) de Juzgado Municipal PSAA06-3645</v>
      </c>
      <c r="Z21" s="18" t="str">
        <f>_xlfn.XLOOKUP(Z20,Tabla242[Día],Tabla242[Cargo],"ND",0,1)</f>
        <v>Citador (1) de Juzgado Municipal PSAA06-3645</v>
      </c>
      <c r="AA21" s="18" t="str">
        <f>_xlfn.XLOOKUP(AA20,Tabla242[Día],Tabla242[Cargo],"ND",0,1)</f>
        <v>Citador (1) de Juzgado Municipal PSAA06-3645</v>
      </c>
    </row>
    <row r="22" spans="2:27" ht="15" hidden="1" customHeight="1" x14ac:dyDescent="0.25">
      <c r="E22" s="4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5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5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>Previa prestación efectiva del turno</v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77" t="s">
        <v>129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5"/>
      <c r="U25" s="18" t="str">
        <f>_xlfn.XLOOKUP(U24,Tabla242[Día],Tabla242[Cargo],"ND",0,1)</f>
        <v>Citador (1) de Juzgado Municipal PSAA06-3645</v>
      </c>
      <c r="V25" s="18" t="str">
        <f>_xlfn.XLOOKUP(V24,Tabla242[Día],Tabla242[Cargo],"ND",0,1)</f>
        <v>Citador (3) de Juzgado Municipal PSAA06-3645</v>
      </c>
      <c r="W25" s="18" t="str">
        <f>_xlfn.XLOOKUP(W24,Tabla242[Día],Tabla242[Cargo],"ND",0,1)</f>
        <v>Asistente Judicial (1) PSAA15-10402</v>
      </c>
      <c r="X25" s="18" t="str">
        <f>_xlfn.XLOOKUP(X24,Tabla242[Día],Tabla242[Cargo],"ND",0,1)</f>
        <v>Citador (5) Municipal CSJCUA18-42</v>
      </c>
      <c r="Y25" s="18" t="str">
        <f>_xlfn.XLOOKUP(Y24,Tabla242[Día],Tabla242[Cargo],"ND",0,1)</f>
        <v>Citador (4) PSAA15-10402</v>
      </c>
      <c r="Z25" s="18" t="str">
        <f>_xlfn.XLOOKUP(Z24,Tabla242[Día],Tabla242[Cargo],"ND",0,1)</f>
        <v>Citador (5) Municipal CSJCUA18-42</v>
      </c>
      <c r="AA25" s="18" t="str">
        <f>_xlfn.XLOOKUP(AA24,Tabla242[Día],Tabla242[Cargo],"ND",0,1)</f>
        <v>Citador (5) Municipal CSJCUA18-42</v>
      </c>
    </row>
    <row r="26" spans="2:27" ht="15" hidden="1" customHeight="1" x14ac:dyDescent="0.25">
      <c r="E26" s="4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5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5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5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5"/>
      <c r="U29" s="17" t="str">
        <f>_xlfn.XLOOKUP(U28,Tabla242[Día],Tabla242[Cargo],"ND",0,1)</f>
        <v>Citador (5) Municipal CSJCUA18-42</v>
      </c>
      <c r="V29" s="17" t="str">
        <f>_xlfn.XLOOKUP(V28,Tabla242[Día],Tabla242[Cargo],"ND",0,1)</f>
        <v>Citador (1) de Juzgado Municipal PSAA06-3645</v>
      </c>
      <c r="W29" s="17" t="str">
        <f>_xlfn.XLOOKUP(W28,Tabla242[Día],Tabla242[Cargo],"ND",0,1)</f>
        <v>Escribiente (1) de Juzgado Municipal PSAA06-3645</v>
      </c>
      <c r="X29" s="17" t="str">
        <f>_xlfn.XLOOKUP(X28,Tabla242[Día],Tabla242[Cargo],"ND",0,1)</f>
        <v>Citador (1) de Juzgado Municipal PSAA06-3645</v>
      </c>
      <c r="Y29" s="17" t="str">
        <f>_xlfn.XLOOKUP(Y28,Tabla242[Día],Tabla242[Cargo],"ND",0,1)</f>
        <v>Citador (3) de Juzgado Municipal PSAA06-3645</v>
      </c>
      <c r="Z29" s="17" t="str">
        <f>_xlfn.XLOOKUP(Z28,Tabla242[Día],Tabla242[Cargo],"ND",0,1)</f>
        <v>Citador (1) de Juzgado Municipal PSAA06-3645</v>
      </c>
      <c r="AA29" s="17" t="str">
        <f>_xlfn.XLOOKUP(AA28,Tabla242[Día],Tabla242[Cargo],"ND",0,1)</f>
        <v>Citador (1) de Juzgado Municipal PSAA06-3645</v>
      </c>
    </row>
    <row r="30" spans="2:27" ht="15" hidden="1" customHeight="1" x14ac:dyDescent="0.25">
      <c r="E30" s="4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5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80" t="s">
        <v>47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1" t="str">
        <f>UPPER(TEXT(DATEVALUE(2024&amp;"-"&amp;1&amp;"-1"),"[$-es-CO]mmmm yyyy"))</f>
        <v>ENERO 2024</v>
      </c>
      <c r="F34" s="72"/>
      <c r="G34" s="72"/>
      <c r="H34" s="72"/>
      <c r="I34" s="72"/>
      <c r="J34" s="72"/>
      <c r="K34" s="73"/>
      <c r="M34" s="68" t="str">
        <f>UPPER(TEXT(DATEVALUE(2024&amp;"-"&amp;2&amp;"-1"),"[$-es-CO]mmmm yyyy"))</f>
        <v>FEBRERO 2024</v>
      </c>
      <c r="N34" s="69"/>
      <c r="O34" s="69"/>
      <c r="P34" s="69"/>
      <c r="Q34" s="69"/>
      <c r="R34" s="69"/>
      <c r="S34" s="70"/>
      <c r="U34" s="68" t="str">
        <f>UPPER(TEXT(DATEVALUE(2024&amp;"-"&amp;3&amp;"-1"),"[$-es-CO]mmmm yyyy"))</f>
        <v>MARZO 2024</v>
      </c>
      <c r="V34" s="69"/>
      <c r="W34" s="69"/>
      <c r="X34" s="69"/>
      <c r="Y34" s="69"/>
      <c r="Z34" s="69"/>
      <c r="AA34" s="70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Citador (5) Municipal CSJCUA18-42</v>
      </c>
      <c r="F37" s="18" t="str">
        <f>_xlfn.XLOOKUP(F36,Tabla242[Día],Tabla242[Cargo],"ND",0,1)</f>
        <v>Citador (1) de Juzgado Municipal PSAA06-3645</v>
      </c>
      <c r="G37" s="18" t="str">
        <f>_xlfn.XLOOKUP(G36,Tabla242[Día],Tabla242[Cargo],"ND",0,1)</f>
        <v>Escribiente (1) de Juzgado Municipal PSAA06-3645</v>
      </c>
      <c r="H37" s="18" t="str">
        <f>_xlfn.XLOOKUP(H36,Tabla242[Día],Tabla242[Cargo],"ND",0,1)</f>
        <v>Citador (1) de Juzgado Municipal PSAA06-3645</v>
      </c>
      <c r="I37" s="18" t="str">
        <f>_xlfn.XLOOKUP(I36,Tabla242[Día],Tabla242[Cargo],"ND",0,1)</f>
        <v>Citador (3) de Juzgado Municipal PSAA06-3645</v>
      </c>
      <c r="J37" s="18" t="str">
        <f>_xlfn.XLOOKUP(J36,Tabla242[Día],Tabla242[Cargo],"ND",0,1)</f>
        <v>Citador (1) de Juzgado Municipal PSAA06-3645</v>
      </c>
      <c r="K37" s="18" t="str">
        <f>_xlfn.XLOOKUP(K36,Tabla242[Día],Tabla242[Cargo],"ND",0,1)</f>
        <v>Citador (1) de Juzgado Municipal PSAA06-3645</v>
      </c>
      <c r="L37" s="17"/>
      <c r="M37" s="18" t="str">
        <f>_xlfn.XLOOKUP(M36,Tabla242[Día],Tabla242[Cargo],"ND",0,1)</f>
        <v>Citador (3) de Juzgado Municipal PSAA06-3645</v>
      </c>
      <c r="N37" s="18" t="str">
        <f>_xlfn.XLOOKUP(N36,Tabla242[Día],Tabla242[Cargo],"ND",0,1)</f>
        <v>Citador (5) Municipal CSJCUA18-42</v>
      </c>
      <c r="O37" s="18" t="str">
        <f>_xlfn.XLOOKUP(O36,Tabla242[Día],Tabla242[Cargo],"ND",0,1)</f>
        <v>Asistente Judicial (1) PSAA15-10402</v>
      </c>
      <c r="P37" s="18" t="str">
        <f>_xlfn.XLOOKUP(P36,Tabla242[Día],Tabla242[Cargo],"ND",0,1)</f>
        <v>Citador (5) Municipal CSJCUA18-42</v>
      </c>
      <c r="Q37" s="18" t="str">
        <f>_xlfn.XLOOKUP(Q36,Tabla242[Día],Tabla242[Cargo],"ND",0,1)</f>
        <v>Citador (4) PSAA15-10402</v>
      </c>
      <c r="R37" s="18" t="str">
        <f>_xlfn.XLOOKUP(R36,Tabla242[Día],Tabla242[Cargo],"ND",0,1)</f>
        <v>Citador (5) Municipal CSJCUA18-42</v>
      </c>
      <c r="S37" s="18" t="str">
        <f>_xlfn.XLOOKUP(S36,Tabla242[Día],Tabla242[Cargo],"ND",0,1)</f>
        <v>Citador (5) Municipal CSJCUA18-42</v>
      </c>
      <c r="T37" s="17"/>
      <c r="U37" s="18" t="str">
        <f>_xlfn.XLOOKUP(U36,Tabla242[Día],Tabla242[Cargo],"ND",0,1)</f>
        <v>Citador (1) de Juzgado Municipal PSAA06-3645</v>
      </c>
      <c r="V37" s="18" t="str">
        <f>_xlfn.XLOOKUP(V36,Tabla242[Día],Tabla242[Cargo],"ND",0,1)</f>
        <v>Citador (3) de Juzgado Municipal PSAA06-3645</v>
      </c>
      <c r="W37" s="18" t="str">
        <f>_xlfn.XLOOKUP(W36,Tabla242[Día],Tabla242[Cargo],"ND",0,1)</f>
        <v>Citador (4) PSAA15-10402</v>
      </c>
      <c r="X37" s="18" t="str">
        <f>_xlfn.XLOOKUP(X36,Tabla242[Día],Tabla242[Cargo],"ND",0,1)</f>
        <v>Citador (1) de Juzgado Municipal PSAA06-3645</v>
      </c>
      <c r="Y37" s="18" t="str">
        <f>_xlfn.XLOOKUP(Y36,Tabla242[Día],Tabla242[Cargo],"ND",0,1)</f>
        <v>Citador (5) Municipal CSJCUA18-42</v>
      </c>
      <c r="Z37" s="18" t="str">
        <f>_xlfn.XLOOKUP(Z36,Tabla242[Día],Tabla242[Cargo],"ND",0,1)</f>
        <v>Citador (1) de Juzgado Municipal PSAA06-3645</v>
      </c>
      <c r="AA37" s="18" t="str">
        <f>_xlfn.XLOOKUP(AA36,Tabla242[Día],Tabla242[Cargo],"ND",0,1)</f>
        <v>Citador (1) de Juzgado Municipal PSAA06-3645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>Previa prestación efectiva del turno</v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(1) de Juzgado Municipal PSAA06-3645</v>
      </c>
      <c r="F41" s="18" t="str">
        <f>_xlfn.XLOOKUP(F40,Tabla242[Día],Tabla242[Cargo],"ND",0,1)</f>
        <v>Asistente Judicial (1) PSAA15-10402</v>
      </c>
      <c r="G41" s="18" t="str">
        <f>_xlfn.XLOOKUP(G40,Tabla242[Día],Tabla242[Cargo],"ND",0,1)</f>
        <v>Citador (4) PSAA15-10402</v>
      </c>
      <c r="H41" s="18" t="str">
        <f>_xlfn.XLOOKUP(H40,Tabla242[Día],Tabla242[Cargo],"ND",0,1)</f>
        <v>Escribiente (1) de Juzgado Municipal PSAA06-3645</v>
      </c>
      <c r="I41" s="18" t="str">
        <f>_xlfn.XLOOKUP(I40,Tabla242[Día],Tabla242[Cargo],"ND",0,1)</f>
        <v>Citador (3) de Juzgado Municipal PSAA06-3645</v>
      </c>
      <c r="J41" s="18" t="str">
        <f>_xlfn.XLOOKUP(J40,Tabla242[Día],Tabla242[Cargo],"ND",0,1)</f>
        <v>Escribiente (1) de Juzgado Municipal PSAA06-3645</v>
      </c>
      <c r="K41" s="18" t="str">
        <f>_xlfn.XLOOKUP(K40,Tabla242[Día],Tabla242[Cargo],"ND",0,1)</f>
        <v>Escribiente (1) de Juzgado Municipal PSAA06-3645</v>
      </c>
      <c r="L41" s="17"/>
      <c r="M41" s="18" t="str">
        <f>_xlfn.XLOOKUP(M40,Tabla242[Día],Tabla242[Cargo],"ND",0,1)</f>
        <v>Escribiente (1) de Juzgado Municipal PSAA06-3645</v>
      </c>
      <c r="N41" s="18" t="str">
        <f>_xlfn.XLOOKUP(N40,Tabla242[Día],Tabla242[Cargo],"ND",0,1)</f>
        <v>Citador (1) de Juzgado Municipal PSAA06-3645</v>
      </c>
      <c r="O41" s="18" t="str">
        <f>_xlfn.XLOOKUP(O40,Tabla242[Día],Tabla242[Cargo],"ND",0,1)</f>
        <v>Citador (5) Municipal CSJCUA18-42</v>
      </c>
      <c r="P41" s="18" t="str">
        <f>_xlfn.XLOOKUP(P40,Tabla242[Día],Tabla242[Cargo],"ND",0,1)</f>
        <v>Citador (3) de Juzgado Municipal PSAA06-3645</v>
      </c>
      <c r="Q41" s="18" t="str">
        <f>_xlfn.XLOOKUP(Q40,Tabla242[Día],Tabla242[Cargo],"ND",0,1)</f>
        <v>Asistente Judicial (1) PSAA15-10402</v>
      </c>
      <c r="R41" s="18" t="str">
        <f>_xlfn.XLOOKUP(R40,Tabla242[Día],Tabla242[Cargo],"ND",0,1)</f>
        <v>Escribiente (1) de Juzgado Municipal PSAA06-3645</v>
      </c>
      <c r="S41" s="18" t="str">
        <f>_xlfn.XLOOKUP(S40,Tabla242[Día],Tabla242[Cargo],"ND",0,1)</f>
        <v>Escribiente (1) de Juzgado Municipal PSAA06-3645</v>
      </c>
      <c r="T41" s="17"/>
      <c r="U41" s="18" t="str">
        <f>_xlfn.XLOOKUP(U40,Tabla242[Día],Tabla242[Cargo],"ND",0,1)</f>
        <v>Escribiente (1) de Juzgado Municipal PSAA06-3645</v>
      </c>
      <c r="V41" s="18" t="str">
        <f>_xlfn.XLOOKUP(V40,Tabla242[Día],Tabla242[Cargo],"ND",0,1)</f>
        <v>Citador (3) de Juzgado Municipal PSAA06-3645</v>
      </c>
      <c r="W41" s="18" t="str">
        <f>_xlfn.XLOOKUP(W40,Tabla242[Día],Tabla242[Cargo],"ND",0,1)</f>
        <v>Asistente Judicial (1) PSAA15-10402</v>
      </c>
      <c r="X41" s="18" t="str">
        <f>_xlfn.XLOOKUP(X40,Tabla242[Día],Tabla242[Cargo],"ND",0,1)</f>
        <v>Citador (5) Municipal CSJCUA18-42</v>
      </c>
      <c r="Y41" s="18" t="str">
        <f>_xlfn.XLOOKUP(Y40,Tabla242[Día],Tabla242[Cargo],"ND",0,1)</f>
        <v>Citador (4) PSAA15-10402</v>
      </c>
      <c r="Z41" s="18" t="str">
        <f>_xlfn.XLOOKUP(Z40,Tabla242[Día],Tabla242[Cargo],"ND",0,1)</f>
        <v>Citador (5) Municipal CSJCUA18-42</v>
      </c>
      <c r="AA41" s="18" t="str">
        <f>_xlfn.XLOOKUP(AA40,Tabla242[Día],Tabla242[Cargo],"ND",0,1)</f>
        <v>Citador (5) Municipal CSJCUA18-42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>Previa prestación efectiva del turno</v>
      </c>
      <c r="I43" s="18" t="str">
        <f>IF(AND(MONTH(I40)=MONTH($H$44),I41=$B$3),_xlfn.XLOOKUP(I40,Tabla242[Día],Tabla242[Día compensatorio],"ND",0,1),"")</f>
        <v/>
      </c>
      <c r="J43" s="18">
        <f>IF(AND(MONTH(J40)=MONTH($H$44),J41=$B$3),_xlfn.XLOOKUP(J40,Tabla242[Día],Tabla242[Día compensatorio],"ND",0,1),"")</f>
        <v>45306</v>
      </c>
      <c r="K43" s="18">
        <f>IF(AND(MONTH(K40)=MONTH($H$44),K41=$B$3),_xlfn.XLOOKUP(K40,Tabla242[Día],Tabla242[Día compensatorio],"ND",0,1),"")</f>
        <v>45307</v>
      </c>
      <c r="L43" s="17"/>
      <c r="M43" s="18" t="str">
        <f>IF(AND(MONTH(M40)=MONTH($P$44),M41=$B$3),_xlfn.XLOOKUP(M40,Tabla242[Día],Tabla242[Día compensatorio],"ND",0,1),"")</f>
        <v>Previa prestación efectiva del turno</v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/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>
        <f>IF(AND(MONTH(R40)=MONTH($P$44),R41=$B$3),_xlfn.XLOOKUP(R40,Tabla242[Día],Tabla242[Día compensatorio],"ND",0,1),"")</f>
        <v>45334</v>
      </c>
      <c r="S43" s="18">
        <f>IF(AND(MONTH(S40)=MONTH($P$44),S41=$B$3),_xlfn.XLOOKUP(S40,Tabla242[Día],Tabla242[Día compensatorio],"ND",0,1),"")</f>
        <v>45335</v>
      </c>
      <c r="T43" s="17"/>
      <c r="U43" s="18" t="str">
        <f>IF(AND(MONTH(U40)=MONTH($X$44),U41=$B$3),_xlfn.XLOOKUP(U40,Tabla242[Día],Tabla242[Día compensatorio],"ND",0,1),"")</f>
        <v>Previa prestación efectiva del turno</v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/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Asistente Judicial (1) PSAA15-10402</v>
      </c>
      <c r="F45" s="18" t="str">
        <f>_xlfn.XLOOKUP(F44,Tabla242[Día],Tabla242[Cargo],"ND",0,1)</f>
        <v>Citador (4) PSAA15-10402</v>
      </c>
      <c r="G45" s="18" t="str">
        <f>_xlfn.XLOOKUP(G44,Tabla242[Día],Tabla242[Cargo],"ND",0,1)</f>
        <v>Escribiente (1) de Juzgado Municipal PSAA06-3645</v>
      </c>
      <c r="H45" s="18" t="str">
        <f>_xlfn.XLOOKUP(H44,Tabla242[Día],Tabla242[Cargo],"ND",0,1)</f>
        <v>Asistente Judicial (1) PSAA15-10402</v>
      </c>
      <c r="I45" s="18" t="str">
        <f>_xlfn.XLOOKUP(I44,Tabla242[Día],Tabla242[Cargo],"ND",0,1)</f>
        <v>Citador (1) de Juzgado Municipal PSAA06-3645</v>
      </c>
      <c r="J45" s="18" t="str">
        <f>_xlfn.XLOOKUP(J44,Tabla242[Día],Tabla242[Cargo],"ND",0,1)</f>
        <v>Asistente Judicial (1) PSAA15-10402</v>
      </c>
      <c r="K45" s="18" t="str">
        <f>_xlfn.XLOOKUP(K44,Tabla242[Día],Tabla242[Cargo],"ND",0,1)</f>
        <v>Asistente Judicial (1) PSAA15-10402</v>
      </c>
      <c r="L45" s="17"/>
      <c r="M45" s="18" t="str">
        <f>_xlfn.XLOOKUP(M44,Tabla242[Día],Tabla242[Cargo],"ND",0,1)</f>
        <v>Citador (4) PSAA15-10402</v>
      </c>
      <c r="N45" s="18" t="str">
        <f>_xlfn.XLOOKUP(N44,Tabla242[Día],Tabla242[Cargo],"ND",0,1)</f>
        <v>Citador (5) Municipal CSJCUA18-42</v>
      </c>
      <c r="O45" s="18" t="str">
        <f>_xlfn.XLOOKUP(O44,Tabla242[Día],Tabla242[Cargo],"ND",0,1)</f>
        <v>Escribiente (1) de Juzgado Municipal PSAA06-3645</v>
      </c>
      <c r="P45" s="18" t="str">
        <f>_xlfn.XLOOKUP(P44,Tabla242[Día],Tabla242[Cargo],"ND",0,1)</f>
        <v>Citador (3) de Juzgado Municipal PSAA06-3645</v>
      </c>
      <c r="Q45" s="18" t="str">
        <f>_xlfn.XLOOKUP(Q44,Tabla242[Día],Tabla242[Cargo],"ND",0,1)</f>
        <v>Citador (1) de Juzgado Municipal PSAA06-3645</v>
      </c>
      <c r="R45" s="18" t="str">
        <f>_xlfn.XLOOKUP(R44,Tabla242[Día],Tabla242[Cargo],"ND",0,1)</f>
        <v>Citador (3) de Juzgado Municipal PSAA06-3645</v>
      </c>
      <c r="S45" s="18" t="str">
        <f>_xlfn.XLOOKUP(S44,Tabla242[Día],Tabla242[Cargo],"ND",0,1)</f>
        <v>Citador (3) de Juzgado Municipal PSAA06-3645</v>
      </c>
      <c r="T45" s="17"/>
      <c r="U45" s="18" t="str">
        <f>_xlfn.XLOOKUP(U44,Tabla242[Día],Tabla242[Cargo],"ND",0,1)</f>
        <v>Escribiente (1) de Juzgado Municipal PSAA06-3645</v>
      </c>
      <c r="V45" s="18" t="str">
        <f>_xlfn.XLOOKUP(V44,Tabla242[Día],Tabla242[Cargo],"ND",0,1)</f>
        <v>Citador (1) de Juzgado Municipal PSAA06-3645</v>
      </c>
      <c r="W45" s="18" t="str">
        <f>_xlfn.XLOOKUP(W44,Tabla242[Día],Tabla242[Cargo],"ND",0,1)</f>
        <v>Citador (3) de Juzgado Municipal PSAA06-3645</v>
      </c>
      <c r="X45" s="18" t="str">
        <f>_xlfn.XLOOKUP(X44,Tabla242[Día],Tabla242[Cargo],"ND",0,1)</f>
        <v>Citador (4) PSAA15-10402</v>
      </c>
      <c r="Y45" s="18" t="str">
        <f>_xlfn.XLOOKUP(Y44,Tabla242[Día],Tabla242[Cargo],"ND",0,1)</f>
        <v>Asistente Judicial (1) PSAA15-10402</v>
      </c>
      <c r="Z45" s="18" t="str">
        <f>_xlfn.XLOOKUP(Z44,Tabla242[Día],Tabla242[Cargo],"ND",0,1)</f>
        <v>Citador (4) PSAA15-10402</v>
      </c>
      <c r="AA45" s="18" t="str">
        <f>_xlfn.XLOOKUP(AA44,Tabla242[Día],Tabla242[Cargo],"ND",0,1)</f>
        <v>Citador (4) PSAA15-10402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>Previa prestación efectiva del turno</v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>Previa prestación efectiva del turno</v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>Previa prestación efectiva del turno</v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(3) de Juzgado Municipal PSAA06-3645</v>
      </c>
      <c r="F49" s="18" t="str">
        <f>_xlfn.XLOOKUP(F48,Tabla242[Día],Tabla242[Cargo],"ND",0,1)</f>
        <v>Citador (4) PSAA15-10402</v>
      </c>
      <c r="G49" s="18" t="str">
        <f>_xlfn.XLOOKUP(G48,Tabla242[Día],Tabla242[Cargo],"ND",0,1)</f>
        <v>Citador (5) Municipal CSJCUA18-42</v>
      </c>
      <c r="H49" s="18" t="str">
        <f>_xlfn.XLOOKUP(H48,Tabla242[Día],Tabla242[Cargo],"ND",0,1)</f>
        <v>Escribiente (1) de Juzgado Municipal PSAA06-3645</v>
      </c>
      <c r="I49" s="18" t="str">
        <f>_xlfn.XLOOKUP(I48,Tabla242[Día],Tabla242[Cargo],"ND",0,1)</f>
        <v>Citador (1) de Juzgado Municipal PSAA06-3645</v>
      </c>
      <c r="J49" s="18" t="str">
        <f>_xlfn.XLOOKUP(J48,Tabla242[Día],Tabla242[Cargo],"ND",0,1)</f>
        <v>Citador (4) PSAA15-10402</v>
      </c>
      <c r="K49" s="18" t="str">
        <f>_xlfn.XLOOKUP(K48,Tabla242[Día],Tabla242[Cargo],"ND",0,1)</f>
        <v>Citador (4) PSAA15-10402</v>
      </c>
      <c r="L49" s="17"/>
      <c r="M49" s="18" t="str">
        <f>_xlfn.XLOOKUP(M48,Tabla242[Día],Tabla242[Cargo],"ND",0,1)</f>
        <v>Asistente Judicial (1) PSAA15-10402</v>
      </c>
      <c r="N49" s="18" t="str">
        <f>_xlfn.XLOOKUP(N48,Tabla242[Día],Tabla242[Cargo],"ND",0,1)</f>
        <v>Citador (4) PSAA15-10402</v>
      </c>
      <c r="O49" s="18" t="str">
        <f>_xlfn.XLOOKUP(O48,Tabla242[Día],Tabla242[Cargo],"ND",0,1)</f>
        <v>Citador (5) Municipal CSJCUA18-42</v>
      </c>
      <c r="P49" s="18" t="str">
        <f>_xlfn.XLOOKUP(P48,Tabla242[Día],Tabla242[Cargo],"ND",0,1)</f>
        <v>Asistente Judicial (1) PSAA15-10402</v>
      </c>
      <c r="Q49" s="18" t="str">
        <f>_xlfn.XLOOKUP(Q48,Tabla242[Día],Tabla242[Cargo],"ND",0,1)</f>
        <v>Escribiente (1) de Juzgado Municipal PSAA06-3645</v>
      </c>
      <c r="R49" s="18" t="str">
        <f>_xlfn.XLOOKUP(R48,Tabla242[Día],Tabla242[Cargo],"ND",0,1)</f>
        <v>Asistente Judicial (1) PSAA15-10402</v>
      </c>
      <c r="S49" s="18" t="str">
        <f>_xlfn.XLOOKUP(S48,Tabla242[Día],Tabla242[Cargo],"ND",0,1)</f>
        <v>Asistente Judicial (1) PSAA15-10402</v>
      </c>
      <c r="T49" s="17"/>
      <c r="U49" s="18" t="str">
        <f>_xlfn.XLOOKUP(U48,Tabla242[Día],Tabla242[Cargo],"ND",0,1)</f>
        <v>Citador (5) Municipal CSJCUA18-42</v>
      </c>
      <c r="V49" s="18" t="str">
        <f>_xlfn.XLOOKUP(V48,Tabla242[Día],Tabla242[Cargo],"ND",0,1)</f>
        <v>Escribiente (1) de Juzgado Municipal PSAA06-3645</v>
      </c>
      <c r="W49" s="18" t="str">
        <f>_xlfn.XLOOKUP(W48,Tabla242[Día],Tabla242[Cargo],"ND",0,1)</f>
        <v>Citador (1) de Juzgado Municipal PSAA06-3645</v>
      </c>
      <c r="X49" s="18" t="str">
        <f>_xlfn.XLOOKUP(X48,Tabla242[Día],Tabla242[Cargo],"ND",0,1)</f>
        <v>Citador (3) de Juzgado Municipal PSAA06-3645</v>
      </c>
      <c r="Y49" s="18" t="str">
        <f>_xlfn.XLOOKUP(Y48,Tabla242[Día],Tabla242[Cargo],"ND",0,1)</f>
        <v>Asistente Judicial (1) PSAA15-10402</v>
      </c>
      <c r="Z49" s="18" t="str">
        <f>_xlfn.XLOOKUP(Z48,Tabla242[Día],Tabla242[Cargo],"ND",0,1)</f>
        <v>Citador (5) Municipal CSJCUA18-42</v>
      </c>
      <c r="AA49" s="18" t="str">
        <f>_xlfn.XLOOKUP(AA48,Tabla242[Día],Tabla242[Cargo],"ND",0,1)</f>
        <v>Citador (5) Municipal CSJCUA18-42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>Previa prestación efectiva del turno</v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>Previa prestación efectiva del turno</v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>Previa prestación efectiva del turno</v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133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Citador (3) de Juzgado Municipal PSAA06-3645</v>
      </c>
      <c r="F53" s="18" t="str">
        <f>_xlfn.XLOOKUP(F52,Tabla242[Día],Tabla242[Cargo],"ND",0,1)</f>
        <v>Citador (5) Municipal CSJCUA18-42</v>
      </c>
      <c r="G53" s="18" t="str">
        <f>_xlfn.XLOOKUP(G52,Tabla242[Día],Tabla242[Cargo],"ND",0,1)</f>
        <v>Asistente Judicial (1) PSAA15-10402</v>
      </c>
      <c r="H53" s="18" t="str">
        <f>_xlfn.XLOOKUP(H52,Tabla242[Día],Tabla242[Cargo],"ND",0,1)</f>
        <v>Citador (5) Municipal CSJCUA18-42</v>
      </c>
      <c r="I53" s="18" t="str">
        <f>_xlfn.XLOOKUP(I52,Tabla242[Día],Tabla242[Cargo],"ND",0,1)</f>
        <v>Citador (4) PSAA15-10402</v>
      </c>
      <c r="J53" s="18" t="str">
        <f>_xlfn.XLOOKUP(J52,Tabla242[Día],Tabla242[Cargo],"ND",0,1)</f>
        <v>Citador (5) Municipal CSJCUA18-42</v>
      </c>
      <c r="K53" s="18" t="str">
        <f>_xlfn.XLOOKUP(K52,Tabla242[Día],Tabla242[Cargo],"ND",0,1)</f>
        <v>Citador (5) Municipal CSJCUA18-42</v>
      </c>
      <c r="L53" s="17"/>
      <c r="M53" s="18" t="str">
        <f>_xlfn.XLOOKUP(M52,Tabla242[Día],Tabla242[Cargo],"ND",0,1)</f>
        <v>Citador (1) de Juzgado Municipal PSAA06-3645</v>
      </c>
      <c r="N53" s="18" t="str">
        <f>_xlfn.XLOOKUP(N52,Tabla242[Día],Tabla242[Cargo],"ND",0,1)</f>
        <v>Citador (3) de Juzgado Municipal PSAA06-3645</v>
      </c>
      <c r="O53" s="18" t="str">
        <f>_xlfn.XLOOKUP(O52,Tabla242[Día],Tabla242[Cargo],"ND",0,1)</f>
        <v>Citador (4) PSAA15-10402</v>
      </c>
      <c r="P53" s="18" t="str">
        <f>_xlfn.XLOOKUP(P52,Tabla242[Día],Tabla242[Cargo],"ND",0,1)</f>
        <v>Citador (1) de Juzgado Municipal PSAA06-3645</v>
      </c>
      <c r="Q53" s="18" t="str">
        <f>_xlfn.XLOOKUP(Q52,Tabla242[Día],Tabla242[Cargo],"ND",0,1)</f>
        <v>Citador (5) Municipal CSJCUA18-42</v>
      </c>
      <c r="R53" s="18" t="str">
        <f>_xlfn.XLOOKUP(R52,Tabla242[Día],Tabla242[Cargo],"ND",0,1)</f>
        <v>Citador (1) de Juzgado Municipal PSAA06-3645</v>
      </c>
      <c r="S53" s="18" t="str">
        <f>_xlfn.XLOOKUP(S52,Tabla242[Día],Tabla242[Cargo],"ND",0,1)</f>
        <v>Citador (1) de Juzgado Municipal PSAA06-3645</v>
      </c>
      <c r="T53" s="17"/>
      <c r="U53" s="18" t="str">
        <f>_xlfn.XLOOKUP(U52,Tabla242[Día],Tabla242[Cargo],"ND",0,1)</f>
        <v>Citador (5) Municipal CSJCUA18-42</v>
      </c>
      <c r="V53" s="18" t="str">
        <f>_xlfn.XLOOKUP(V52,Tabla242[Día],Tabla242[Cargo],"ND",0,1)</f>
        <v>Citador (1) de Juzgado Municipal PSAA06-3645</v>
      </c>
      <c r="W53" s="18" t="str">
        <f>_xlfn.XLOOKUP(W52,Tabla242[Día],Tabla242[Cargo],"ND",0,1)</f>
        <v>Citador (1) de Juzgado Municipal PSAA06-3645</v>
      </c>
      <c r="X53" s="18" t="str">
        <f>_xlfn.XLOOKUP(X52,Tabla242[Día],Tabla242[Cargo],"ND",0,1)</f>
        <v>Citador (3) de Juzgado Municipal PSAA06-3645</v>
      </c>
      <c r="Y53" s="18" t="str">
        <f>_xlfn.XLOOKUP(Y52,Tabla242[Día],Tabla242[Cargo],"ND",0,1)</f>
        <v>Citador (3) de Juzgado Municipal PSAA06-3645</v>
      </c>
      <c r="Z53" s="18" t="str">
        <f>_xlfn.XLOOKUP(Z52,Tabla242[Día],Tabla242[Cargo],"ND",0,1)</f>
        <v>Citador (1) de Juzgado Municipal PSAA06-3645</v>
      </c>
      <c r="AA53" s="18" t="str">
        <f>_xlfn.XLOOKUP(AA52,Tabla242[Día],Tabla242[Cargo],"ND",0,1)</f>
        <v>Citador (1) de Juzgado Municipal PSAA06-3645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/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Escribiente (1) de Juzgado Municipal PSAA06-3645</v>
      </c>
      <c r="F57" s="17" t="str">
        <f>_xlfn.XLOOKUP(F56,Tabla242[Día],Tabla242[Cargo],"ND",0,1)</f>
        <v>Citador (1) de Juzgado Municipal PSAA06-3645</v>
      </c>
      <c r="G57" s="17" t="str">
        <f>_xlfn.XLOOKUP(G56,Tabla242[Día],Tabla242[Cargo],"ND",0,1)</f>
        <v>Citador (5) Municipal CSJCUA18-42</v>
      </c>
      <c r="H57" s="17" t="str">
        <f>_xlfn.XLOOKUP(H56,Tabla242[Día],Tabla242[Cargo],"ND",0,1)</f>
        <v>Citador (3) de Juzgado Municipal PSAA06-3645</v>
      </c>
      <c r="I57" s="17" t="str">
        <f>_xlfn.XLOOKUP(I56,Tabla242[Día],Tabla242[Cargo],"ND",0,1)</f>
        <v>Asistente Judicial (1) PSAA15-10402</v>
      </c>
      <c r="J57" s="17" t="str">
        <f>_xlfn.XLOOKUP(J56,Tabla242[Día],Tabla242[Cargo],"ND",0,1)</f>
        <v>Escribiente (1) de Juzgado Municipal PSAA06-3645</v>
      </c>
      <c r="K57" s="17" t="str">
        <f>_xlfn.XLOOKUP(K56,Tabla242[Día],Tabla242[Cargo],"ND",0,1)</f>
        <v>Escribiente (1) de Juzgado Municipal PSAA06-3645</v>
      </c>
      <c r="L57" s="17"/>
      <c r="M57" s="17" t="str">
        <f>_xlfn.XLOOKUP(M56,Tabla242[Día],Tabla242[Cargo],"ND",0,1)</f>
        <v>Escribiente (1) de Juzgado Municipal PSAA06-3645</v>
      </c>
      <c r="N57" s="17" t="str">
        <f>_xlfn.XLOOKUP(N56,Tabla242[Día],Tabla242[Cargo],"ND",0,1)</f>
        <v>Citador (3) de Juzgado Municipal PSAA06-3645</v>
      </c>
      <c r="O57" s="17" t="str">
        <f>_xlfn.XLOOKUP(O56,Tabla242[Día],Tabla242[Cargo],"ND",0,1)</f>
        <v>Asistente Judicial (1) PSAA15-10402</v>
      </c>
      <c r="P57" s="17" t="str">
        <f>_xlfn.XLOOKUP(P56,Tabla242[Día],Tabla242[Cargo],"ND",0,1)</f>
        <v>Citador (5) Municipal CSJCUA18-42</v>
      </c>
      <c r="Q57" s="17" t="str">
        <f>_xlfn.XLOOKUP(Q56,Tabla242[Día],Tabla242[Cargo],"ND",0,1)</f>
        <v>Citador (4) PSAA15-10402</v>
      </c>
      <c r="R57" s="17" t="str">
        <f>_xlfn.XLOOKUP(R56,Tabla242[Día],Tabla242[Cargo],"ND",0,1)</f>
        <v>Citador (5) Municipal CSJCUA18-42</v>
      </c>
      <c r="S57" s="17" t="str">
        <f>_xlfn.XLOOKUP(S56,Tabla242[Día],Tabla242[Cargo],"ND",0,1)</f>
        <v>Citador (5) Municipal CSJCUA18-42</v>
      </c>
      <c r="T57" s="17"/>
      <c r="U57" s="17" t="str">
        <f>_xlfn.XLOOKUP(U56,Tabla242[Día],Tabla242[Cargo],"ND",0,1)</f>
        <v>Citador (4) PSAA15-10402</v>
      </c>
      <c r="V57" s="17" t="str">
        <f>_xlfn.XLOOKUP(V56,Tabla242[Día],Tabla242[Cargo],"ND",0,1)</f>
        <v>Asistente Judicial (1) PSAA15-10402</v>
      </c>
      <c r="W57" s="17" t="str">
        <f>_xlfn.XLOOKUP(W56,Tabla242[Día],Tabla242[Cargo],"ND",0,1)</f>
        <v>Escribiente (1) de Juzgado Municipal PSAA06-3645</v>
      </c>
      <c r="X57" s="17" t="str">
        <f>_xlfn.XLOOKUP(X56,Tabla242[Día],Tabla242[Cargo],"ND",0,1)</f>
        <v>Citador (5) Municipal CSJCUA18-42</v>
      </c>
      <c r="Y57" s="17" t="str">
        <f>_xlfn.XLOOKUP(Y56,Tabla242[Día],Tabla242[Cargo],"ND",0,1)</f>
        <v>Citador (1) de Juzgado Municipal PSAA06-3645</v>
      </c>
      <c r="Z57" s="17" t="str">
        <f>_xlfn.XLOOKUP(Z56,Tabla242[Día],Tabla242[Cargo],"ND",0,1)</f>
        <v>Escribiente (1) de Juzgado Municipal PSAA06-3645</v>
      </c>
      <c r="AA57" s="17" t="str">
        <f>_xlfn.XLOOKUP(AA56,Tabla242[Día],Tabla242[Cargo],"ND",0,1)</f>
        <v>Escribiente (1) de Juzgado Municipal PSAA06-3645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68" t="str">
        <f>UPPER(TEXT(DATEVALUE(2024&amp;"-"&amp;4&amp;"-1"),"[$-es-CO]mmmm yyyy"))</f>
        <v>ABRIL 2024</v>
      </c>
      <c r="F61" s="69"/>
      <c r="G61" s="69"/>
      <c r="H61" s="69"/>
      <c r="I61" s="69"/>
      <c r="J61" s="69"/>
      <c r="K61" s="70"/>
      <c r="M61" s="68" t="str">
        <f>UPPER(TEXT(DATEVALUE(2024&amp;"-"&amp;5&amp;"-1"),"[$-es-CO]mmmm yyyy"))</f>
        <v>MAYO 2024</v>
      </c>
      <c r="N61" s="69"/>
      <c r="O61" s="69"/>
      <c r="P61" s="69"/>
      <c r="Q61" s="69"/>
      <c r="R61" s="69"/>
      <c r="S61" s="70"/>
      <c r="U61" s="68" t="str">
        <f>UPPER(TEXT(DATEVALUE(2024&amp;"-"&amp;6&amp;"-1"),"[$-es-CO]mmmm yyyy"))</f>
        <v>JUNIO 2024</v>
      </c>
      <c r="V61" s="69"/>
      <c r="W61" s="69"/>
      <c r="X61" s="69"/>
      <c r="Y61" s="69"/>
      <c r="Z61" s="69"/>
      <c r="AA61" s="70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Citador (4) PSAA15-10402</v>
      </c>
      <c r="F64" s="18" t="str">
        <f>_xlfn.XLOOKUP(F63,Tabla242[Día],Tabla242[Cargo],"ND",0,1)</f>
        <v>Asistente Judicial (1) PSAA15-10402</v>
      </c>
      <c r="G64" s="18" t="str">
        <f>_xlfn.XLOOKUP(G63,Tabla242[Día],Tabla242[Cargo],"ND",0,1)</f>
        <v>Escribiente (1) de Juzgado Municipal PSAA06-3645</v>
      </c>
      <c r="H64" s="18" t="str">
        <f>_xlfn.XLOOKUP(H63,Tabla242[Día],Tabla242[Cargo],"ND",0,1)</f>
        <v>Citador (5) Municipal CSJCUA18-42</v>
      </c>
      <c r="I64" s="18" t="str">
        <f>_xlfn.XLOOKUP(I63,Tabla242[Día],Tabla242[Cargo],"ND",0,1)</f>
        <v>Citador (1) de Juzgado Municipal PSAA06-3645</v>
      </c>
      <c r="J64" s="18" t="str">
        <f>_xlfn.XLOOKUP(J63,Tabla242[Día],Tabla242[Cargo],"ND",0,1)</f>
        <v>Escribiente (1) de Juzgado Municipal PSAA06-3645</v>
      </c>
      <c r="K64" s="18" t="str">
        <f>_xlfn.XLOOKUP(K63,Tabla242[Día],Tabla242[Cargo],"ND",0,1)</f>
        <v>Escribiente (1) de Juzgado Municipal PSAA06-3645</v>
      </c>
      <c r="L64" s="17"/>
      <c r="M64" s="18" t="str">
        <f>_xlfn.XLOOKUP(M63,Tabla242[Día],Tabla242[Cargo],"ND",0,1)</f>
        <v>Citador (4) PSAA15-10402</v>
      </c>
      <c r="N64" s="18" t="str">
        <f>_xlfn.XLOOKUP(N63,Tabla242[Día],Tabla242[Cargo],"ND",0,1)</f>
        <v>Citador (5) Municipal CSJCUA18-42</v>
      </c>
      <c r="O64" s="18" t="str">
        <f>_xlfn.XLOOKUP(O63,Tabla242[Día],Tabla242[Cargo],"ND",0,1)</f>
        <v>Citador (3) de Juzgado Municipal PSAA06-3645</v>
      </c>
      <c r="P64" s="18" t="str">
        <f>_xlfn.XLOOKUP(P63,Tabla242[Día],Tabla242[Cargo],"ND",0,1)</f>
        <v>Citador (4) PSAA15-10402</v>
      </c>
      <c r="Q64" s="18" t="str">
        <f>_xlfn.XLOOKUP(Q63,Tabla242[Día],Tabla242[Cargo],"ND",0,1)</f>
        <v>Citador (1) de Juzgado Municipal PSAA06-3645</v>
      </c>
      <c r="R64" s="18" t="str">
        <f>_xlfn.XLOOKUP(R63,Tabla242[Día],Tabla242[Cargo],"ND",0,1)</f>
        <v>Citador (4) PSAA15-10402</v>
      </c>
      <c r="S64" s="18" t="str">
        <f>_xlfn.XLOOKUP(S63,Tabla242[Día],Tabla242[Cargo],"ND",0,1)</f>
        <v>Citador (4) PSAA15-10402</v>
      </c>
      <c r="T64" s="17"/>
      <c r="U64" s="18" t="str">
        <f>_xlfn.XLOOKUP(U63,Tabla242[Día],Tabla242[Cargo],"ND",0,1)</f>
        <v>Citador (5) Municipal CSJCUA18-42</v>
      </c>
      <c r="V64" s="18" t="str">
        <f>_xlfn.XLOOKUP(V63,Tabla242[Día],Tabla242[Cargo],"ND",0,1)</f>
        <v>Escribiente (1) de Juzgado Municipal PSAA06-3645</v>
      </c>
      <c r="W64" s="18" t="str">
        <f>_xlfn.XLOOKUP(W63,Tabla242[Día],Tabla242[Cargo],"ND",0,1)</f>
        <v>Citador (1) de Juzgado Municipal PSAA06-3645</v>
      </c>
      <c r="X64" s="18" t="str">
        <f>_xlfn.XLOOKUP(X63,Tabla242[Día],Tabla242[Cargo],"ND",0,1)</f>
        <v>Citador (3) de Juzgado Municipal PSAA06-3645</v>
      </c>
      <c r="Y64" s="18" t="str">
        <f>_xlfn.XLOOKUP(Y63,Tabla242[Día],Tabla242[Cargo],"ND",0,1)</f>
        <v>Asistente Judicial (1) PSAA15-10402</v>
      </c>
      <c r="Z64" s="18" t="str">
        <f>_xlfn.XLOOKUP(Z63,Tabla242[Día],Tabla242[Cargo],"ND",0,1)</f>
        <v>Citador (3) de Juzgado Municipal PSAA06-3645</v>
      </c>
      <c r="AA64" s="18" t="str">
        <f>_xlfn.XLOOKUP(AA63,Tabla242[Día],Tabla242[Cargo],"ND",0,1)</f>
        <v>Citador (3) de Juzgado Municipal PSAA06-3645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>Previa prestación efectiva del turno</v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/>
      </c>
      <c r="J66" s="18">
        <f>IF(AND(MONTH(J63)=MONTH($H$71),J64=$B$3),_xlfn.XLOOKUP(J63,Tabla242[Día],Tabla242[Día compensatorio],"ND",0,1),"")</f>
        <v>45390</v>
      </c>
      <c r="K66" s="18">
        <f>IF(AND(MONTH(K63)=MONTH($H$71),K64=$B$3),_xlfn.XLOOKUP(K63,Tabla242[Día],Tabla242[Día compensatorio],"ND",0,1),"")</f>
        <v>45391</v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(3) de Juzgado Municipal PSAA06-3645</v>
      </c>
      <c r="F68" s="18" t="str">
        <f>_xlfn.XLOOKUP(F67,Tabla242[Día],Tabla242[Cargo],"ND",0,1)</f>
        <v>Asistente Judicial (1) PSAA15-10402</v>
      </c>
      <c r="G68" s="18" t="str">
        <f>_xlfn.XLOOKUP(G67,Tabla242[Día],Tabla242[Cargo],"ND",0,1)</f>
        <v>Citador (4) PSAA15-10402</v>
      </c>
      <c r="H68" s="18" t="str">
        <f>_xlfn.XLOOKUP(H67,Tabla242[Día],Tabla242[Cargo],"ND",0,1)</f>
        <v>Citador (3) de Juzgado Municipal PSAA06-3645</v>
      </c>
      <c r="I68" s="18" t="str">
        <f>_xlfn.XLOOKUP(I67,Tabla242[Día],Tabla242[Cargo],"ND",0,1)</f>
        <v>Citador (5) Municipal CSJCUA18-42</v>
      </c>
      <c r="J68" s="18" t="str">
        <f>_xlfn.XLOOKUP(J67,Tabla242[Día],Tabla242[Cargo],"ND",0,1)</f>
        <v>Citador (3) de Juzgado Municipal PSAA06-3645</v>
      </c>
      <c r="K68" s="18" t="str">
        <f>_xlfn.XLOOKUP(K67,Tabla242[Día],Tabla242[Cargo],"ND",0,1)</f>
        <v>Citador (3) de Juzgado Municipal PSAA06-3645</v>
      </c>
      <c r="L68" s="17"/>
      <c r="M68" s="18" t="str">
        <f>_xlfn.XLOOKUP(M67,Tabla242[Día],Tabla242[Cargo],"ND",0,1)</f>
        <v>Citador (3) de Juzgado Municipal PSAA06-3645</v>
      </c>
      <c r="N68" s="18" t="str">
        <f>_xlfn.XLOOKUP(N67,Tabla242[Día],Tabla242[Cargo],"ND",0,1)</f>
        <v>Asistente Judicial (1) PSAA15-10402</v>
      </c>
      <c r="O68" s="18" t="str">
        <f>_xlfn.XLOOKUP(O67,Tabla242[Día],Tabla242[Cargo],"ND",0,1)</f>
        <v>Citador (5) Municipal CSJCUA18-42</v>
      </c>
      <c r="P68" s="18" t="str">
        <f>_xlfn.XLOOKUP(P67,Tabla242[Día],Tabla242[Cargo],"ND",0,1)</f>
        <v>Escribiente (1) de Juzgado Municipal PSAA06-3645</v>
      </c>
      <c r="Q68" s="18" t="str">
        <f>_xlfn.XLOOKUP(Q67,Tabla242[Día],Tabla242[Cargo],"ND",0,1)</f>
        <v>Citador (1) de Juzgado Municipal PSAA06-3645</v>
      </c>
      <c r="R68" s="18" t="str">
        <f>_xlfn.XLOOKUP(R67,Tabla242[Día],Tabla242[Cargo],"ND",0,1)</f>
        <v>Escribiente (1) de Juzgado Municipal PSAA06-3645</v>
      </c>
      <c r="S68" s="18" t="str">
        <f>_xlfn.XLOOKUP(S67,Tabla242[Día],Tabla242[Cargo],"ND",0,1)</f>
        <v>Escribiente (1) de Juzgado Municipal PSAA06-3645</v>
      </c>
      <c r="T68" s="17"/>
      <c r="U68" s="18" t="str">
        <f>_xlfn.XLOOKUP(U67,Tabla242[Día],Tabla242[Cargo],"ND",0,1)</f>
        <v>Citador (3) de Juzgado Municipal PSAA06-3645</v>
      </c>
      <c r="V68" s="18" t="str">
        <f>_xlfn.XLOOKUP(V67,Tabla242[Día],Tabla242[Cargo],"ND",0,1)</f>
        <v>Citador (4) PSAA15-10402</v>
      </c>
      <c r="W68" s="18" t="str">
        <f>_xlfn.XLOOKUP(W67,Tabla242[Día],Tabla242[Cargo],"ND",0,1)</f>
        <v>Citador (5) Municipal CSJCUA18-42</v>
      </c>
      <c r="X68" s="18" t="str">
        <f>_xlfn.XLOOKUP(X67,Tabla242[Día],Tabla242[Cargo],"ND",0,1)</f>
        <v>Asistente Judicial (1) PSAA15-10402</v>
      </c>
      <c r="Y68" s="18" t="str">
        <f>_xlfn.XLOOKUP(Y67,Tabla242[Día],Tabla242[Cargo],"ND",0,1)</f>
        <v>Escribiente (1) de Juzgado Municipal PSAA06-3645</v>
      </c>
      <c r="Z68" s="18" t="str">
        <f>_xlfn.XLOOKUP(Z67,Tabla242[Día],Tabla242[Cargo],"ND",0,1)</f>
        <v>Asistente Judicial (1) PSAA15-10402</v>
      </c>
      <c r="AA68" s="18" t="str">
        <f>_xlfn.XLOOKUP(AA67,Tabla242[Día],Tabla242[Cargo],"ND",0,1)</f>
        <v>Asistente Judicial (1) PSAA15-10402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/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>Previa prestación efectiva del turno</v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Escribiente (1) de Juzgado Municipal PSAA06-3645</v>
      </c>
      <c r="F72" s="18" t="str">
        <f>_xlfn.XLOOKUP(F71,Tabla242[Día],Tabla242[Cargo],"ND",0,1)</f>
        <v>Citador (1) de Juzgado Municipal PSAA06-3645</v>
      </c>
      <c r="G72" s="18" t="str">
        <f>_xlfn.XLOOKUP(G71,Tabla242[Día],Tabla242[Cargo],"ND",0,1)</f>
        <v>Asistente Judicial (1) PSAA15-10402</v>
      </c>
      <c r="H72" s="18" t="str">
        <f>_xlfn.XLOOKUP(H71,Tabla242[Día],Tabla242[Cargo],"ND",0,1)</f>
        <v>Citador (4) PSAA15-10402</v>
      </c>
      <c r="I72" s="18" t="str">
        <f>_xlfn.XLOOKUP(I71,Tabla242[Día],Tabla242[Cargo],"ND",0,1)</f>
        <v>Citador (5) Municipal CSJCUA18-42</v>
      </c>
      <c r="J72" s="18" t="str">
        <f>_xlfn.XLOOKUP(J71,Tabla242[Día],Tabla242[Cargo],"ND",0,1)</f>
        <v>Asistente Judicial (1) PSAA15-10402</v>
      </c>
      <c r="K72" s="18" t="str">
        <f>_xlfn.XLOOKUP(K71,Tabla242[Día],Tabla242[Cargo],"ND",0,1)</f>
        <v>Asistente Judicial (1) PSAA15-10402</v>
      </c>
      <c r="L72" s="17"/>
      <c r="M72" s="18" t="str">
        <f>_xlfn.XLOOKUP(M71,Tabla242[Día],Tabla242[Cargo],"ND",0,1)</f>
        <v>Escribiente (1) de Juzgado Municipal PSAA06-3645</v>
      </c>
      <c r="N72" s="18" t="str">
        <f>_xlfn.XLOOKUP(N71,Tabla242[Día],Tabla242[Cargo],"ND",0,1)</f>
        <v>Citador (3) de Juzgado Municipal PSAA06-3645</v>
      </c>
      <c r="O72" s="18" t="str">
        <f>_xlfn.XLOOKUP(O71,Tabla242[Día],Tabla242[Cargo],"ND",0,1)</f>
        <v>Asistente Judicial (1) PSAA15-10402</v>
      </c>
      <c r="P72" s="18" t="str">
        <f>_xlfn.XLOOKUP(P71,Tabla242[Día],Tabla242[Cargo],"ND",0,1)</f>
        <v>Citador (5) Municipal CSJCUA18-42</v>
      </c>
      <c r="Q72" s="18" t="str">
        <f>_xlfn.XLOOKUP(Q71,Tabla242[Día],Tabla242[Cargo],"ND",0,1)</f>
        <v>Citador (4) PSAA15-10402</v>
      </c>
      <c r="R72" s="18" t="str">
        <f>_xlfn.XLOOKUP(R71,Tabla242[Día],Tabla242[Cargo],"ND",0,1)</f>
        <v>Citador (5) Municipal CSJCUA18-42</v>
      </c>
      <c r="S72" s="18" t="str">
        <f>_xlfn.XLOOKUP(S71,Tabla242[Día],Tabla242[Cargo],"ND",0,1)</f>
        <v>Citador (5) Municipal CSJCUA18-42</v>
      </c>
      <c r="T72" s="17"/>
      <c r="U72" s="18" t="str">
        <f>_xlfn.XLOOKUP(U71,Tabla242[Día],Tabla242[Cargo],"ND",0,1)</f>
        <v>Asistente Judicial (1) PSAA15-10402</v>
      </c>
      <c r="V72" s="18" t="str">
        <f>_xlfn.XLOOKUP(V71,Tabla242[Día],Tabla242[Cargo],"ND",0,1)</f>
        <v>Citador (1) de Juzgado Municipal PSAA06-3645</v>
      </c>
      <c r="W72" s="18" t="str">
        <f>_xlfn.XLOOKUP(W71,Tabla242[Día],Tabla242[Cargo],"ND",0,1)</f>
        <v>Citador (3) de Juzgado Municipal PSAA06-3645</v>
      </c>
      <c r="X72" s="18" t="str">
        <f>_xlfn.XLOOKUP(X71,Tabla242[Día],Tabla242[Cargo],"ND",0,1)</f>
        <v>Citador (4) PSAA15-10402</v>
      </c>
      <c r="Y72" s="18" t="str">
        <f>_xlfn.XLOOKUP(Y71,Tabla242[Día],Tabla242[Cargo],"ND",0,1)</f>
        <v>Citador (5) Municipal CSJCUA18-42</v>
      </c>
      <c r="Z72" s="18" t="str">
        <f>_xlfn.XLOOKUP(Z71,Tabla242[Día],Tabla242[Cargo],"ND",0,1)</f>
        <v>Citador (4) PSAA15-10402</v>
      </c>
      <c r="AA72" s="18" t="str">
        <f>_xlfn.XLOOKUP(AA71,Tabla242[Día],Tabla242[Cargo],"ND",0,1)</f>
        <v>Citador (4) PSAA15-10402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>Previa prestación efectiva del turno</v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Escribiente (1) de Juzgado Municipal PSAA06-3645</v>
      </c>
      <c r="F76" s="18" t="str">
        <f>_xlfn.XLOOKUP(F75,Tabla242[Día],Tabla242[Cargo],"ND",0,1)</f>
        <v>Citador (1) de Juzgado Municipal PSAA06-3645</v>
      </c>
      <c r="G76" s="18" t="str">
        <f>_xlfn.XLOOKUP(G75,Tabla242[Día],Tabla242[Cargo],"ND",0,1)</f>
        <v>Citador (3) de Juzgado Municipal PSAA06-3645</v>
      </c>
      <c r="H76" s="18" t="str">
        <f>_xlfn.XLOOKUP(H75,Tabla242[Día],Tabla242[Cargo],"ND",0,1)</f>
        <v>Escribiente (1) de Juzgado Municipal PSAA06-3645</v>
      </c>
      <c r="I76" s="18" t="str">
        <f>_xlfn.XLOOKUP(I75,Tabla242[Día],Tabla242[Cargo],"ND",0,1)</f>
        <v>Asistente Judicial (1) PSAA15-10402</v>
      </c>
      <c r="J76" s="18" t="str">
        <f>_xlfn.XLOOKUP(J75,Tabla242[Día],Tabla242[Cargo],"ND",0,1)</f>
        <v>Escribiente (1) de Juzgado Municipal PSAA06-3645</v>
      </c>
      <c r="K76" s="18" t="str">
        <f>_xlfn.XLOOKUP(K75,Tabla242[Día],Tabla242[Cargo],"ND",0,1)</f>
        <v>Escribiente (1) de Juzgado Municipal PSAA06-3645</v>
      </c>
      <c r="L76" s="17"/>
      <c r="M76" s="18" t="str">
        <f>_xlfn.XLOOKUP(M75,Tabla242[Día],Tabla242[Cargo],"ND",0,1)</f>
        <v>Escribiente (1) de Juzgado Municipal PSAA06-3645</v>
      </c>
      <c r="N76" s="18" t="str">
        <f>_xlfn.XLOOKUP(N75,Tabla242[Día],Tabla242[Cargo],"ND",0,1)</f>
        <v>Citador (1) de Juzgado Municipal PSAA06-3645</v>
      </c>
      <c r="O76" s="18" t="str">
        <f>_xlfn.XLOOKUP(O75,Tabla242[Día],Tabla242[Cargo],"ND",0,1)</f>
        <v>Citador (3) de Juzgado Municipal PSAA06-3645</v>
      </c>
      <c r="P76" s="18" t="str">
        <f>_xlfn.XLOOKUP(P75,Tabla242[Día],Tabla242[Cargo],"ND",0,1)</f>
        <v>Asistente Judicial (1) PSAA15-10402</v>
      </c>
      <c r="Q76" s="18" t="str">
        <f>_xlfn.XLOOKUP(Q75,Tabla242[Día],Tabla242[Cargo],"ND",0,1)</f>
        <v>Citador (4) PSAA15-10402</v>
      </c>
      <c r="R76" s="18" t="str">
        <f>_xlfn.XLOOKUP(R75,Tabla242[Día],Tabla242[Cargo],"ND",0,1)</f>
        <v>Citador (1) de Juzgado Municipal PSAA06-3645</v>
      </c>
      <c r="S76" s="18" t="str">
        <f>_xlfn.XLOOKUP(S75,Tabla242[Día],Tabla242[Cargo],"ND",0,1)</f>
        <v>Citador (1) de Juzgado Municipal PSAA06-3645</v>
      </c>
      <c r="T76" s="17"/>
      <c r="U76" s="18" t="str">
        <f>_xlfn.XLOOKUP(U75,Tabla242[Día],Tabla242[Cargo],"ND",0,1)</f>
        <v>Escribiente (1) de Juzgado Municipal PSAA06-3645</v>
      </c>
      <c r="V76" s="18" t="str">
        <f>_xlfn.XLOOKUP(V75,Tabla242[Día],Tabla242[Cargo],"ND",0,1)</f>
        <v>Citador (1) de Juzgado Municipal PSAA06-3645</v>
      </c>
      <c r="W76" s="18" t="str">
        <f>_xlfn.XLOOKUP(W75,Tabla242[Día],Tabla242[Cargo],"ND",0,1)</f>
        <v>Citador (3) de Juzgado Municipal PSAA06-3645</v>
      </c>
      <c r="X76" s="18" t="str">
        <f>_xlfn.XLOOKUP(X75,Tabla242[Día],Tabla242[Cargo],"ND",0,1)</f>
        <v>Asistente Judicial (1) PSAA15-10402</v>
      </c>
      <c r="Y76" s="18" t="str">
        <f>_xlfn.XLOOKUP(Y75,Tabla242[Día],Tabla242[Cargo],"ND",0,1)</f>
        <v>Citador (4) PSAA15-10402</v>
      </c>
      <c r="Z76" s="18" t="str">
        <f>_xlfn.XLOOKUP(Z75,Tabla242[Día],Tabla242[Cargo],"ND",0,1)</f>
        <v>Citador (3) de Juzgado Municipal PSAA06-3645</v>
      </c>
      <c r="AA76" s="18" t="str">
        <f>_xlfn.XLOOKUP(AA75,Tabla242[Día],Tabla242[Cargo],"ND",0,1)</f>
        <v>Citador (3) de Juzgado Municipal PSAA06-3645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>Previa prestación efectiva del turno</v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>Previa prestación efectiva del turno</v>
      </c>
      <c r="I78" s="18" t="str">
        <f>IF(AND(MONTH(I75)=MONTH($H$71),I76=$B$3),_xlfn.XLOOKUP(I75,Tabla242[Día],Tabla242[Día compensatorio],"ND",0,1),"")</f>
        <v/>
      </c>
      <c r="J78" s="18">
        <f>IF(AND(MONTH(J75)=MONTH($H$71),J76=$B$3),_xlfn.XLOOKUP(J75,Tabla242[Día],Tabla242[Día compensatorio],"ND",0,1),"")</f>
        <v>45411</v>
      </c>
      <c r="K78" s="18">
        <f>IF(AND(MONTH(K75)=MONTH($H$71),K76=$B$3),_xlfn.XLOOKUP(K75,Tabla242[Día],Tabla242[Día compensatorio],"ND",0,1),"")</f>
        <v>45412</v>
      </c>
      <c r="L78" s="17"/>
      <c r="M78" s="18" t="str">
        <f>IF(AND(MONTH(M75)=MONTH($P$71),M76=$B$3),_xlfn.XLOOKUP(M75,Tabla242[Día],Tabla242[Día compensatorio],"ND",0,1),"")</f>
        <v>Previa prestación efectiva del turno</v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>Previa prestación efectiva del turno</v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(4) PSAA15-10402</v>
      </c>
      <c r="F80" s="18" t="str">
        <f>_xlfn.XLOOKUP(F79,Tabla242[Día],Tabla242[Cargo],"ND",0,1)</f>
        <v>Citador (5) Municipal CSJCUA18-42</v>
      </c>
      <c r="G80" s="18" t="str">
        <f>_xlfn.XLOOKUP(G79,Tabla242[Día],Tabla242[Cargo],"ND",0,1)</f>
        <v>Citador (3) de Juzgado Municipal PSAA06-3645</v>
      </c>
      <c r="H80" s="18" t="str">
        <f>_xlfn.XLOOKUP(H79,Tabla242[Día],Tabla242[Cargo],"ND",0,1)</f>
        <v>Citador (4) PSAA15-10402</v>
      </c>
      <c r="I80" s="18" t="str">
        <f>_xlfn.XLOOKUP(I79,Tabla242[Día],Tabla242[Cargo],"ND",0,1)</f>
        <v>Citador (1) de Juzgado Municipal PSAA06-3645</v>
      </c>
      <c r="J80" s="18" t="str">
        <f>_xlfn.XLOOKUP(J79,Tabla242[Día],Tabla242[Cargo],"ND",0,1)</f>
        <v>Citador (4) PSAA15-10402</v>
      </c>
      <c r="K80" s="18" t="str">
        <f>_xlfn.XLOOKUP(K79,Tabla242[Día],Tabla242[Cargo],"ND",0,1)</f>
        <v>Citador (4) PSAA15-10402</v>
      </c>
      <c r="L80" s="17"/>
      <c r="M80" s="18" t="str">
        <f>_xlfn.XLOOKUP(M79,Tabla242[Día],Tabla242[Cargo],"ND",0,1)</f>
        <v>Citador (5) Municipal CSJCUA18-42</v>
      </c>
      <c r="N80" s="18" t="str">
        <f>_xlfn.XLOOKUP(N79,Tabla242[Día],Tabla242[Cargo],"ND",0,1)</f>
        <v>Escribiente (1) de Juzgado Municipal PSAA06-3645</v>
      </c>
      <c r="O80" s="18" t="str">
        <f>_xlfn.XLOOKUP(O79,Tabla242[Día],Tabla242[Cargo],"ND",0,1)</f>
        <v>Citador (1) de Juzgado Municipal PSAA06-3645</v>
      </c>
      <c r="P80" s="18" t="str">
        <f>_xlfn.XLOOKUP(P79,Tabla242[Día],Tabla242[Cargo],"ND",0,1)</f>
        <v>Citador (3) de Juzgado Municipal PSAA06-3645</v>
      </c>
      <c r="Q80" s="18" t="str">
        <f>_xlfn.XLOOKUP(Q79,Tabla242[Día],Tabla242[Cargo],"ND",0,1)</f>
        <v>Asistente Judicial (1) PSAA15-10402</v>
      </c>
      <c r="R80" s="18" t="str">
        <f>_xlfn.XLOOKUP(R79,Tabla242[Día],Tabla242[Cargo],"ND",0,1)</f>
        <v>Citador (3) de Juzgado Municipal PSAA06-3645</v>
      </c>
      <c r="S80" s="18" t="str">
        <f>_xlfn.XLOOKUP(S79,Tabla242[Día],Tabla242[Cargo],"ND",0,1)</f>
        <v>Citador (3) de Juzgado Municipal PSAA06-3645</v>
      </c>
      <c r="T80" s="17"/>
      <c r="U80" s="18" t="str">
        <f>_xlfn.XLOOKUP(U79,Tabla242[Día],Tabla242[Cargo],"ND",0,1)</f>
        <v>Citador (5) Municipal CSJCUA18-42</v>
      </c>
      <c r="V80" s="18" t="str">
        <f>_xlfn.XLOOKUP(V79,Tabla242[Día],Tabla242[Cargo],"ND",0,1)</f>
        <v>Escribiente (1) de Juzgado Municipal PSAA06-3645</v>
      </c>
      <c r="W80" s="18" t="str">
        <f>_xlfn.XLOOKUP(W79,Tabla242[Día],Tabla242[Cargo],"ND",0,1)</f>
        <v>Citador (1) de Juzgado Municipal PSAA06-3645</v>
      </c>
      <c r="X80" s="18" t="str">
        <f>_xlfn.XLOOKUP(X79,Tabla242[Día],Tabla242[Cargo],"ND",0,1)</f>
        <v>Citador (4) PSAA15-10402</v>
      </c>
      <c r="Y80" s="18" t="str">
        <f>_xlfn.XLOOKUP(Y79,Tabla242[Día],Tabla242[Cargo],"ND",0,1)</f>
        <v>Citador (3) de Juzgado Municipal PSAA06-3645</v>
      </c>
      <c r="Z80" s="18" t="str">
        <f>_xlfn.XLOOKUP(Z79,Tabla242[Día],Tabla242[Cargo],"ND",0,1)</f>
        <v>Citador (4) PSAA15-10402</v>
      </c>
      <c r="AA80" s="18" t="str">
        <f>_xlfn.XLOOKUP(AA79,Tabla242[Día],Tabla242[Cargo],"ND",0,1)</f>
        <v>Citador (4) PSAA15-10402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/>
      </c>
      <c r="N82" s="18" t="str">
        <f>IF(AND(MONTH(N79)=MONTH($P$71),N80=$B$3),_xlfn.XLOOKUP(N79,Tabla242[Día],Tabla242[Día compensatorio],"ND",0,1),"")</f>
        <v>Previa prestación efectiva del turno</v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>Previa prestación efectiva del turno</v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Citador (3) de Juzgado Municipal PSAA06-3645</v>
      </c>
      <c r="F84" s="17" t="str">
        <f>_xlfn.XLOOKUP(F83,Tabla242[Día],Tabla242[Cargo],"ND",0,1)</f>
        <v>Asistente Judicial (1) PSAA15-10402</v>
      </c>
      <c r="G84" s="17" t="str">
        <f>_xlfn.XLOOKUP(G83,Tabla242[Día],Tabla242[Cargo],"ND",0,1)</f>
        <v>Citador (5) Municipal CSJCUA18-42</v>
      </c>
      <c r="H84" s="17" t="str">
        <f>_xlfn.XLOOKUP(H83,Tabla242[Día],Tabla242[Cargo],"ND",0,1)</f>
        <v>Escribiente (1) de Juzgado Municipal PSAA06-3645</v>
      </c>
      <c r="I84" s="17" t="str">
        <f>_xlfn.XLOOKUP(I83,Tabla242[Día],Tabla242[Cargo],"ND",0,1)</f>
        <v>Citador (1) de Juzgado Municipal PSAA06-3645</v>
      </c>
      <c r="J84" s="17" t="str">
        <f>_xlfn.XLOOKUP(J83,Tabla242[Día],Tabla242[Cargo],"ND",0,1)</f>
        <v>Escribiente (1) de Juzgado Municipal PSAA06-3645</v>
      </c>
      <c r="K84" s="17" t="str">
        <f>_xlfn.XLOOKUP(K83,Tabla242[Día],Tabla242[Cargo],"ND",0,1)</f>
        <v>Escribiente (1) de Juzgado Municipal PSAA06-3645</v>
      </c>
      <c r="L84" s="17"/>
      <c r="M84" s="17" t="str">
        <f>_xlfn.XLOOKUP(M83,Tabla242[Día],Tabla242[Cargo],"ND",0,1)</f>
        <v>Citador (3) de Juzgado Municipal PSAA06-3645</v>
      </c>
      <c r="N84" s="17" t="str">
        <f>_xlfn.XLOOKUP(N83,Tabla242[Día],Tabla242[Cargo],"ND",0,1)</f>
        <v>Citador (4) PSAA15-10402</v>
      </c>
      <c r="O84" s="17" t="str">
        <f>_xlfn.XLOOKUP(O83,Tabla242[Día],Tabla242[Cargo],"ND",0,1)</f>
        <v>Citador (5) Municipal CSJCUA18-42</v>
      </c>
      <c r="P84" s="17" t="str">
        <f>_xlfn.XLOOKUP(P83,Tabla242[Día],Tabla242[Cargo],"ND",0,1)</f>
        <v>Asistente Judicial (1) PSAA15-10402</v>
      </c>
      <c r="Q84" s="17" t="str">
        <f>_xlfn.XLOOKUP(Q83,Tabla242[Día],Tabla242[Cargo],"ND",0,1)</f>
        <v>Escribiente (1) de Juzgado Municipal PSAA06-3645</v>
      </c>
      <c r="R84" s="17" t="str">
        <f>_xlfn.XLOOKUP(R83,Tabla242[Día],Tabla242[Cargo],"ND",0,1)</f>
        <v>Asistente Judicial (1) PSAA15-10402</v>
      </c>
      <c r="S84" s="17" t="str">
        <f>_xlfn.XLOOKUP(S83,Tabla242[Día],Tabla242[Cargo],"ND",0,1)</f>
        <v>Asistente Judicial (1) PSAA15-10402</v>
      </c>
      <c r="T84" s="17"/>
      <c r="U84" s="17" t="str">
        <f>_xlfn.XLOOKUP(U83,Tabla242[Día],Tabla242[Cargo],"ND",0,1)</f>
        <v>Citador (4) PSAA15-10402</v>
      </c>
      <c r="V84" s="17" t="str">
        <f>_xlfn.XLOOKUP(V83,Tabla242[Día],Tabla242[Cargo],"ND",0,1)</f>
        <v>Asistente Judicial (1) PSAA15-10402</v>
      </c>
      <c r="W84" s="17" t="str">
        <f>_xlfn.XLOOKUP(W83,Tabla242[Día],Tabla242[Cargo],"ND",0,1)</f>
        <v>Citador (5) Municipal CSJCUA18-42</v>
      </c>
      <c r="X84" s="17" t="str">
        <f>_xlfn.XLOOKUP(X83,Tabla242[Día],Tabla242[Cargo],"ND",0,1)</f>
        <v>Asistente Judicial (1) PSAA15-10402</v>
      </c>
      <c r="Y84" s="17" t="str">
        <f>_xlfn.XLOOKUP(Y83,Tabla242[Día],Tabla242[Cargo],"ND",0,1)</f>
        <v>Escribiente (1) de Juzgado Municipal PSAA06-3645</v>
      </c>
      <c r="Z84" s="17" t="str">
        <f>_xlfn.XLOOKUP(Z83,Tabla242[Día],Tabla242[Cargo],"ND",0,1)</f>
        <v>Asistente Judicial (1) PSAA15-10402</v>
      </c>
      <c r="AA84" s="17" t="str">
        <f>_xlfn.XLOOKUP(AA83,Tabla242[Día],Tabla242[Cargo],"ND",0,1)</f>
        <v>Asistente Judicial (1) PSAA15-10402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68" t="str">
        <f>UPPER(TEXT(DATEVALUE(2024&amp;"-"&amp;7&amp;"-1"),"[$-es-CO]mmmm yyyy"))</f>
        <v>JULIO 2024</v>
      </c>
      <c r="F88" s="69"/>
      <c r="G88" s="69"/>
      <c r="H88" s="69"/>
      <c r="I88" s="69"/>
      <c r="J88" s="69"/>
      <c r="K88" s="70"/>
      <c r="M88" s="68" t="str">
        <f>UPPER(TEXT(DATEVALUE(2024&amp;"-"&amp;8&amp;"-1"),"[$-es-CO]mmmm yyyy"))</f>
        <v>AGOSTO 2024</v>
      </c>
      <c r="N88" s="69"/>
      <c r="O88" s="69"/>
      <c r="P88" s="69"/>
      <c r="Q88" s="69"/>
      <c r="R88" s="69"/>
      <c r="S88" s="70"/>
      <c r="U88" s="68" t="str">
        <f>UPPER(TEXT(DATEVALUE(2024&amp;"-"&amp;9&amp;"-1"),"[$-es-CO]mmmm yyyy"))</f>
        <v>SEPTIEMBRE 2024</v>
      </c>
      <c r="V88" s="69"/>
      <c r="W88" s="69"/>
      <c r="X88" s="69"/>
      <c r="Y88" s="69"/>
      <c r="Z88" s="69"/>
      <c r="AA88" s="70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Citador (4) PSAA15-10402</v>
      </c>
      <c r="F91" s="18" t="str">
        <f>_xlfn.XLOOKUP(F90,Tabla242[Día],Tabla242[Cargo],"ND",0,1)</f>
        <v>Asistente Judicial (1) PSAA15-10402</v>
      </c>
      <c r="G91" s="18" t="str">
        <f>_xlfn.XLOOKUP(G90,Tabla242[Día],Tabla242[Cargo],"ND",0,1)</f>
        <v>Citador (5) Municipal CSJCUA18-42</v>
      </c>
      <c r="H91" s="18" t="str">
        <f>_xlfn.XLOOKUP(H90,Tabla242[Día],Tabla242[Cargo],"ND",0,1)</f>
        <v>Asistente Judicial (1) PSAA15-10402</v>
      </c>
      <c r="I91" s="18" t="str">
        <f>_xlfn.XLOOKUP(I90,Tabla242[Día],Tabla242[Cargo],"ND",0,1)</f>
        <v>Escribiente (1) de Juzgado Municipal PSAA06-3645</v>
      </c>
      <c r="J91" s="18" t="str">
        <f>_xlfn.XLOOKUP(J90,Tabla242[Día],Tabla242[Cargo],"ND",0,1)</f>
        <v>Asistente Judicial (1) PSAA15-10402</v>
      </c>
      <c r="K91" s="18" t="str">
        <f>_xlfn.XLOOKUP(K90,Tabla242[Día],Tabla242[Cargo],"ND",0,1)</f>
        <v>Asistente Judicial (1) PSAA15-10402</v>
      </c>
      <c r="L91" s="17"/>
      <c r="M91" s="18" t="str">
        <f>_xlfn.XLOOKUP(M90,Tabla242[Día],Tabla242[Cargo],"ND",0,1)</f>
        <v>Citador (5) Municipal CSJCUA18-42</v>
      </c>
      <c r="N91" s="18" t="str">
        <f>_xlfn.XLOOKUP(N90,Tabla242[Día],Tabla242[Cargo],"ND",0,1)</f>
        <v>Escribiente (1) de Juzgado Municipal PSAA06-3645</v>
      </c>
      <c r="O91" s="18" t="str">
        <f>_xlfn.XLOOKUP(O90,Tabla242[Día],Tabla242[Cargo],"ND",0,1)</f>
        <v>Citador (1) de Juzgado Municipal PSAA06-3645</v>
      </c>
      <c r="P91" s="18" t="str">
        <f>_xlfn.XLOOKUP(P90,Tabla242[Día],Tabla242[Cargo],"ND",0,1)</f>
        <v>Citador (3) de Juzgado Municipal PSAA06-3645</v>
      </c>
      <c r="Q91" s="18" t="str">
        <f>_xlfn.XLOOKUP(Q90,Tabla242[Día],Tabla242[Cargo],"ND",0,1)</f>
        <v>Asistente Judicial (1) PSAA15-10402</v>
      </c>
      <c r="R91" s="18" t="str">
        <f>_xlfn.XLOOKUP(R90,Tabla242[Día],Tabla242[Cargo],"ND",0,1)</f>
        <v>Citador (3) de Juzgado Municipal PSAA06-3645</v>
      </c>
      <c r="S91" s="18" t="str">
        <f>_xlfn.XLOOKUP(S90,Tabla242[Día],Tabla242[Cargo],"ND",0,1)</f>
        <v>Citador (3) de Juzgado Municipal PSAA06-3645</v>
      </c>
      <c r="T91" s="17"/>
      <c r="U91" s="18" t="str">
        <f>_xlfn.XLOOKUP(U90,Tabla242[Día],Tabla242[Cargo],"ND",0,1)</f>
        <v>Citador (5) Municipal CSJCUA18-42</v>
      </c>
      <c r="V91" s="18" t="str">
        <f>_xlfn.XLOOKUP(V90,Tabla242[Día],Tabla242[Cargo],"ND",0,1)</f>
        <v>Escribiente (1) de Juzgado Municipal PSAA06-3645</v>
      </c>
      <c r="W91" s="18" t="str">
        <f>_xlfn.XLOOKUP(W90,Tabla242[Día],Tabla242[Cargo],"ND",0,1)</f>
        <v>Citador (1) de Juzgado Municipal PSAA06-3645</v>
      </c>
      <c r="X91" s="18" t="str">
        <f>_xlfn.XLOOKUP(X90,Tabla242[Día],Tabla242[Cargo],"ND",0,1)</f>
        <v>Citador (5) Municipal CSJCUA18-42</v>
      </c>
      <c r="Y91" s="18" t="str">
        <f>_xlfn.XLOOKUP(Y90,Tabla242[Día],Tabla242[Cargo],"ND",0,1)</f>
        <v>Citador (3) de Juzgado Municipal PSAA06-3645</v>
      </c>
      <c r="Z91" s="18" t="str">
        <f>_xlfn.XLOOKUP(Z90,Tabla242[Día],Tabla242[Cargo],"ND",0,1)</f>
        <v>Citador (5) Municipal CSJCUA18-42</v>
      </c>
      <c r="AA91" s="18" t="str">
        <f>_xlfn.XLOOKUP(AA90,Tabla242[Día],Tabla242[Cargo],"ND",0,1)</f>
        <v>Citador (5) Municipal CSJCUA18-42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/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>Previa prestación efectiva del turno</v>
      </c>
      <c r="J93" s="18" t="str">
        <f>IF(AND(MONTH(J90)=MONTH($H$98),J91=$B$3),_xlfn.XLOOKUP(J90,Tabla242[Día],Tabla242[Día compensatorio],"ND",0,1),"")</f>
        <v/>
      </c>
      <c r="K93" s="18" t="str">
        <f>IF(AND(MONTH(K90)=MONTH($H$98),K91=$B$3),_xlfn.XLOOKUP(K90,Tabla242[Día],Tabla242[Día compensatorio],"ND",0,1),"")</f>
        <v/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(1) de Juzgado Municipal PSAA06-3645</v>
      </c>
      <c r="F95" s="18" t="str">
        <f>_xlfn.XLOOKUP(F94,Tabla242[Día],Tabla242[Cargo],"ND",0,1)</f>
        <v>Citador (3) de Juzgado Municipal PSAA06-3645</v>
      </c>
      <c r="G95" s="18" t="str">
        <f>_xlfn.XLOOKUP(G94,Tabla242[Día],Tabla242[Cargo],"ND",0,1)</f>
        <v>Citador (4) PSAA15-10402</v>
      </c>
      <c r="H95" s="18" t="str">
        <f>_xlfn.XLOOKUP(H94,Tabla242[Día],Tabla242[Cargo],"ND",0,1)</f>
        <v>Citador (5) Municipal CSJCUA18-42</v>
      </c>
      <c r="I95" s="18" t="str">
        <f>_xlfn.XLOOKUP(I94,Tabla242[Día],Tabla242[Cargo],"ND",0,1)</f>
        <v>Escribiente (1) de Juzgado Municipal PSAA06-3645</v>
      </c>
      <c r="J95" s="18" t="str">
        <f>_xlfn.XLOOKUP(J94,Tabla242[Día],Tabla242[Cargo],"ND",0,1)</f>
        <v>Citador (5) Municipal CSJCUA18-42</v>
      </c>
      <c r="K95" s="18" t="str">
        <f>_xlfn.XLOOKUP(K94,Tabla242[Día],Tabla242[Cargo],"ND",0,1)</f>
        <v>Citador (5) Municipal CSJCUA18-42</v>
      </c>
      <c r="L95" s="17"/>
      <c r="M95" s="18" t="str">
        <f>_xlfn.XLOOKUP(M94,Tabla242[Día],Tabla242[Cargo],"ND",0,1)</f>
        <v>Citador (4) PSAA15-10402</v>
      </c>
      <c r="N95" s="18" t="str">
        <f>_xlfn.XLOOKUP(N94,Tabla242[Día],Tabla242[Cargo],"ND",0,1)</f>
        <v>Citador (5) Municipal CSJCUA18-42</v>
      </c>
      <c r="O95" s="18" t="str">
        <f>_xlfn.XLOOKUP(O94,Tabla242[Día],Tabla242[Cargo],"ND",0,1)</f>
        <v>Citador (1) de Juzgado Municipal PSAA06-3645</v>
      </c>
      <c r="P95" s="18" t="str">
        <f>_xlfn.XLOOKUP(P94,Tabla242[Día],Tabla242[Cargo],"ND",0,1)</f>
        <v>Asistente Judicial (1) PSAA15-10402</v>
      </c>
      <c r="Q95" s="18" t="str">
        <f>_xlfn.XLOOKUP(Q94,Tabla242[Día],Tabla242[Cargo],"ND",0,1)</f>
        <v>Escribiente (1) de Juzgado Municipal PSAA06-3645</v>
      </c>
      <c r="R95" s="18" t="str">
        <f>_xlfn.XLOOKUP(R94,Tabla242[Día],Tabla242[Cargo],"ND",0,1)</f>
        <v>Asistente Judicial (1) PSAA15-10402</v>
      </c>
      <c r="S95" s="18" t="str">
        <f>_xlfn.XLOOKUP(S94,Tabla242[Día],Tabla242[Cargo],"ND",0,1)</f>
        <v>Asistente Judicial (1) PSAA15-10402</v>
      </c>
      <c r="T95" s="17"/>
      <c r="U95" s="18" t="str">
        <f>_xlfn.XLOOKUP(U94,Tabla242[Día],Tabla242[Cargo],"ND",0,1)</f>
        <v>Asistente Judicial (1) PSAA15-10402</v>
      </c>
      <c r="V95" s="18" t="str">
        <f>_xlfn.XLOOKUP(V94,Tabla242[Día],Tabla242[Cargo],"ND",0,1)</f>
        <v>Citador (4) PSAA15-10402</v>
      </c>
      <c r="W95" s="18" t="str">
        <f>_xlfn.XLOOKUP(W94,Tabla242[Día],Tabla242[Cargo],"ND",0,1)</f>
        <v>Escribiente (1) de Juzgado Municipal PSAA06-3645</v>
      </c>
      <c r="X95" s="18" t="str">
        <f>_xlfn.XLOOKUP(X94,Tabla242[Día],Tabla242[Cargo],"ND",0,1)</f>
        <v>Citador (1) de Juzgado Municipal PSAA06-3645</v>
      </c>
      <c r="Y95" s="18" t="str">
        <f>_xlfn.XLOOKUP(Y94,Tabla242[Día],Tabla242[Cargo],"ND",0,1)</f>
        <v>Citador (3) de Juzgado Municipal PSAA06-3645</v>
      </c>
      <c r="Z95" s="18" t="str">
        <f>_xlfn.XLOOKUP(Z94,Tabla242[Día],Tabla242[Cargo],"ND",0,1)</f>
        <v>Escribiente (1) de Juzgado Municipal PSAA06-3645</v>
      </c>
      <c r="AA95" s="18" t="str">
        <f>_xlfn.XLOOKUP(AA94,Tabla242[Día],Tabla242[Cargo],"ND",0,1)</f>
        <v>Escribiente (1) de Juzgado Municipal PSAA06-3645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>Previa prestación efectiva del turno</v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/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>Previa prestación efectiva del turno</v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/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>Previa prestación efectiva del turno</v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>
        <f>IF(AND(MONTH(Z94)=MONTH($X$98),Z95=$B$3),_xlfn.XLOOKUP(Z94,Tabla242[Día],Tabla242[Día compensatorio],"ND",0,1),"")</f>
        <v>45544</v>
      </c>
      <c r="AA97" s="18">
        <f>IF(AND(MONTH(AA94)=MONTH($X$98),AA95=$B$3),_xlfn.XLOOKUP(AA94,Tabla242[Día],Tabla242[Día compensatorio],"ND",0,1),"")</f>
        <v>45545</v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(1) de Juzgado Municipal PSAA06-3645</v>
      </c>
      <c r="F99" s="18" t="str">
        <f>_xlfn.XLOOKUP(F98,Tabla242[Día],Tabla242[Cargo],"ND",0,1)</f>
        <v>Citador (3) de Juzgado Municipal PSAA06-3645</v>
      </c>
      <c r="G99" s="18" t="str">
        <f>_xlfn.XLOOKUP(G98,Tabla242[Día],Tabla242[Cargo],"ND",0,1)</f>
        <v>Asistente Judicial (1) PSAA15-10402</v>
      </c>
      <c r="H99" s="18" t="str">
        <f>_xlfn.XLOOKUP(H98,Tabla242[Día],Tabla242[Cargo],"ND",0,1)</f>
        <v>Escribiente (1) de Juzgado Municipal PSAA06-3645</v>
      </c>
      <c r="I99" s="18" t="str">
        <f>_xlfn.XLOOKUP(I98,Tabla242[Día],Tabla242[Cargo],"ND",0,1)</f>
        <v>Citador (4) PSAA15-10402</v>
      </c>
      <c r="J99" s="18" t="str">
        <f>_xlfn.XLOOKUP(J98,Tabla242[Día],Tabla242[Cargo],"ND",0,1)</f>
        <v>Escribiente (1) de Juzgado Municipal PSAA06-3645</v>
      </c>
      <c r="K99" s="18" t="str">
        <f>_xlfn.XLOOKUP(K98,Tabla242[Día],Tabla242[Cargo],"ND",0,1)</f>
        <v>Escribiente (1) de Juzgado Municipal PSAA06-3645</v>
      </c>
      <c r="L99" s="17"/>
      <c r="M99" s="18" t="str">
        <f>_xlfn.XLOOKUP(M98,Tabla242[Día],Tabla242[Cargo],"ND",0,1)</f>
        <v>Citador (1) de Juzgado Municipal PSAA06-3645</v>
      </c>
      <c r="N99" s="18" t="str">
        <f>_xlfn.XLOOKUP(N98,Tabla242[Día],Tabla242[Cargo],"ND",0,1)</f>
        <v>Citador (3) de Juzgado Municipal PSAA06-3645</v>
      </c>
      <c r="O99" s="18" t="str">
        <f>_xlfn.XLOOKUP(O98,Tabla242[Día],Tabla242[Cargo],"ND",0,1)</f>
        <v>Citador (4) PSAA15-10402</v>
      </c>
      <c r="P99" s="18" t="str">
        <f>_xlfn.XLOOKUP(P98,Tabla242[Día],Tabla242[Cargo],"ND",0,1)</f>
        <v>Escribiente (1) de Juzgado Municipal PSAA06-3645</v>
      </c>
      <c r="Q99" s="18" t="str">
        <f>_xlfn.XLOOKUP(Q98,Tabla242[Día],Tabla242[Cargo],"ND",0,1)</f>
        <v>Citador (5) Municipal CSJCUA18-42</v>
      </c>
      <c r="R99" s="18" t="str">
        <f>_xlfn.XLOOKUP(R98,Tabla242[Día],Tabla242[Cargo],"ND",0,1)</f>
        <v>Escribiente (1) de Juzgado Municipal PSAA06-3645</v>
      </c>
      <c r="S99" s="18" t="str">
        <f>_xlfn.XLOOKUP(S98,Tabla242[Día],Tabla242[Cargo],"ND",0,1)</f>
        <v>Escribiente (1) de Juzgado Municipal PSAA06-3645</v>
      </c>
      <c r="T99" s="17"/>
      <c r="U99" s="18" t="str">
        <f>_xlfn.XLOOKUP(U98,Tabla242[Día],Tabla242[Cargo],"ND",0,1)</f>
        <v>Asistente Judicial (1) PSAA15-10402</v>
      </c>
      <c r="V99" s="18" t="str">
        <f>_xlfn.XLOOKUP(V98,Tabla242[Día],Tabla242[Cargo],"ND",0,1)</f>
        <v>Citador (4) PSAA15-10402</v>
      </c>
      <c r="W99" s="18" t="str">
        <f>_xlfn.XLOOKUP(W98,Tabla242[Día],Tabla242[Cargo],"ND",0,1)</f>
        <v>Citador (5) Municipal CSJCUA18-42</v>
      </c>
      <c r="X99" s="18" t="str">
        <f>_xlfn.XLOOKUP(X98,Tabla242[Día],Tabla242[Cargo],"ND",0,1)</f>
        <v>Citador (1) de Juzgado Municipal PSAA06-3645</v>
      </c>
      <c r="Y99" s="18" t="str">
        <f>_xlfn.XLOOKUP(Y98,Tabla242[Día],Tabla242[Cargo],"ND",0,1)</f>
        <v>Escribiente (1) de Juzgado Municipal PSAA06-3645</v>
      </c>
      <c r="Z99" s="18" t="str">
        <f>_xlfn.XLOOKUP(Z98,Tabla242[Día],Tabla242[Cargo],"ND",0,1)</f>
        <v>Citador (1) de Juzgado Municipal PSAA06-3645</v>
      </c>
      <c r="AA99" s="18" t="str">
        <f>_xlfn.XLOOKUP(AA98,Tabla242[Día],Tabla242[Cargo],"ND",0,1)</f>
        <v>Citador (1) de Juzgado Municipal PSAA06-3645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/>
      </c>
      <c r="H101" s="18" t="str">
        <f>IF(AND(MONTH(H98)=MONTH($H$98),H99=$B$3),_xlfn.XLOOKUP(H98,Tabla242[Día],Tabla242[Día compensatorio],"ND",0,1),"")</f>
        <v>Previa prestación efectiva del turno</v>
      </c>
      <c r="I101" s="18" t="str">
        <f>IF(AND(MONTH(I98)=MONTH($H$98),I99=$B$3),_xlfn.XLOOKUP(I98,Tabla242[Día],Tabla242[Día compensatorio],"ND",0,1),"")</f>
        <v/>
      </c>
      <c r="J101" s="18">
        <f>IF(AND(MONTH(J98)=MONTH($H$98),J99=$B$3),_xlfn.XLOOKUP(J98,Tabla242[Día],Tabla242[Día compensatorio],"ND",0,1),"")</f>
        <v>45495</v>
      </c>
      <c r="K101" s="18">
        <f>IF(AND(MONTH(K98)=MONTH($H$98),K99=$B$3),_xlfn.XLOOKUP(K98,Tabla242[Día],Tabla242[Día compensatorio],"ND",0,1),"")</f>
        <v>45496</v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>Previa prestación efectiva del turno</v>
      </c>
      <c r="Q101" s="18" t="str">
        <f>IF(AND(MONTH(Q98)=MONTH($P$98),Q99=$B$3),_xlfn.XLOOKUP(Q98,Tabla242[Día],Tabla242[Día compensatorio],"ND",0,1),"")</f>
        <v/>
      </c>
      <c r="R101" s="18">
        <f>IF(AND(MONTH(R98)=MONTH($P$98),R99=$B$3),_xlfn.XLOOKUP(R98,Tabla242[Día],Tabla242[Día compensatorio],"ND",0,1),"")</f>
        <v>45524</v>
      </c>
      <c r="S101" s="18">
        <f>IF(AND(MONTH(S98)=MONTH($P$98),S99=$B$3),_xlfn.XLOOKUP(S98,Tabla242[Día],Tabla242[Día compensatorio],"ND",0,1),"")</f>
        <v>45525</v>
      </c>
      <c r="T101" s="17"/>
      <c r="U101" s="18" t="str">
        <f>IF(AND(MONTH(U98)=MONTH($X$98),U99=$B$3),_xlfn.XLOOKUP(U98,Tabla242[Día],Tabla242[Día compensatorio],"ND",0,1),"")</f>
        <v/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>Previa prestación efectiva del turno</v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(5) Municipal CSJCUA18-42</v>
      </c>
      <c r="F103" s="18" t="str">
        <f>_xlfn.XLOOKUP(F102,Tabla242[Día],Tabla242[Cargo],"ND",0,1)</f>
        <v>Citador (1) de Juzgado Municipal PSAA06-3645</v>
      </c>
      <c r="G103" s="18" t="str">
        <f>_xlfn.XLOOKUP(G102,Tabla242[Día],Tabla242[Cargo],"ND",0,1)</f>
        <v>Citador (3) de Juzgado Municipal PSAA06-3645</v>
      </c>
      <c r="H103" s="18" t="str">
        <f>_xlfn.XLOOKUP(H102,Tabla242[Día],Tabla242[Cargo],"ND",0,1)</f>
        <v>Asistente Judicial (1) PSAA15-10402</v>
      </c>
      <c r="I103" s="18" t="str">
        <f>_xlfn.XLOOKUP(I102,Tabla242[Día],Tabla242[Cargo],"ND",0,1)</f>
        <v>Citador (4) PSAA15-10402</v>
      </c>
      <c r="J103" s="18" t="str">
        <f>_xlfn.XLOOKUP(J102,Tabla242[Día],Tabla242[Cargo],"ND",0,1)</f>
        <v>Citador (1) de Juzgado Municipal PSAA06-3645</v>
      </c>
      <c r="K103" s="18" t="str">
        <f>_xlfn.XLOOKUP(K102,Tabla242[Día],Tabla242[Cargo],"ND",0,1)</f>
        <v>Citador (1) de Juzgado Municipal PSAA06-3645</v>
      </c>
      <c r="L103" s="17"/>
      <c r="M103" s="18" t="str">
        <f>_xlfn.XLOOKUP(M102,Tabla242[Día],Tabla242[Cargo],"ND",0,1)</f>
        <v>Escribiente (1) de Juzgado Municipal PSAA06-3645</v>
      </c>
      <c r="N103" s="18" t="str">
        <f>_xlfn.XLOOKUP(N102,Tabla242[Día],Tabla242[Cargo],"ND",0,1)</f>
        <v>Citador (1) de Juzgado Municipal PSAA06-3645</v>
      </c>
      <c r="O103" s="18" t="str">
        <f>_xlfn.XLOOKUP(O102,Tabla242[Día],Tabla242[Cargo],"ND",0,1)</f>
        <v>Citador (3) de Juzgado Municipal PSAA06-3645</v>
      </c>
      <c r="P103" s="18" t="str">
        <f>_xlfn.XLOOKUP(P102,Tabla242[Día],Tabla242[Cargo],"ND",0,1)</f>
        <v>Citador (4) PSAA15-10402</v>
      </c>
      <c r="Q103" s="18" t="str">
        <f>_xlfn.XLOOKUP(Q102,Tabla242[Día],Tabla242[Cargo],"ND",0,1)</f>
        <v>Asistente Judicial (1) PSAA15-10402</v>
      </c>
      <c r="R103" s="18" t="str">
        <f>_xlfn.XLOOKUP(R102,Tabla242[Día],Tabla242[Cargo],"ND",0,1)</f>
        <v>Citador (4) PSAA15-10402</v>
      </c>
      <c r="S103" s="18" t="str">
        <f>_xlfn.XLOOKUP(S102,Tabla242[Día],Tabla242[Cargo],"ND",0,1)</f>
        <v>Citador (4) PSAA15-10402</v>
      </c>
      <c r="T103" s="17"/>
      <c r="U103" s="18" t="str">
        <f>_xlfn.XLOOKUP(U102,Tabla242[Día],Tabla242[Cargo],"ND",0,1)</f>
        <v>Citador (3) de Juzgado Municipal PSAA06-3645</v>
      </c>
      <c r="V103" s="18" t="str">
        <f>_xlfn.XLOOKUP(V102,Tabla242[Día],Tabla242[Cargo],"ND",0,1)</f>
        <v>Asistente Judicial (1) PSAA15-10402</v>
      </c>
      <c r="W103" s="18" t="str">
        <f>_xlfn.XLOOKUP(W102,Tabla242[Día],Tabla242[Cargo],"ND",0,1)</f>
        <v>Citador (4) PSAA15-10402</v>
      </c>
      <c r="X103" s="18" t="str">
        <f>_xlfn.XLOOKUP(X102,Tabla242[Día],Tabla242[Cargo],"ND",0,1)</f>
        <v>Citador (3) de Juzgado Municipal PSAA06-3645</v>
      </c>
      <c r="Y103" s="18" t="str">
        <f>_xlfn.XLOOKUP(Y102,Tabla242[Día],Tabla242[Cargo],"ND",0,1)</f>
        <v>Citador (5) Municipal CSJCUA18-42</v>
      </c>
      <c r="Z103" s="18" t="str">
        <f>_xlfn.XLOOKUP(Z102,Tabla242[Día],Tabla242[Cargo],"ND",0,1)</f>
        <v>Citador (3) de Juzgado Municipal PSAA06-3645</v>
      </c>
      <c r="AA103" s="18" t="str">
        <f>_xlfn.XLOOKUP(AA102,Tabla242[Día],Tabla242[Cargo],"ND",0,1)</f>
        <v>Citador (3) de Juzgado Municipal PSAA06-3645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>
        <f>IF(AND(MONTH(M102)=MONTH($P$98),M103=$B$3),_xlfn.XLOOKUP(M102,Tabla242[Día],Tabla242[Día compensatorio],"ND",0,1),"")</f>
        <v>45526</v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 t="str">
        <f>IF(AND(MONTH(R102)=MONTH($P$98),R103=$B$3),_xlfn.XLOOKUP(R102,Tabla242[Día],Tabla242[Día compensatorio],"ND",0,1),"")</f>
        <v/>
      </c>
      <c r="S105" s="18" t="str">
        <f>IF(AND(MONTH(S102)=MONTH($P$98),S103=$B$3),_xlfn.XLOOKUP(S102,Tabla242[Día],Tabla242[Día compensatorio],"ND",0,1),"")</f>
        <v/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/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Citador (5) Municipal CSJCUA18-42</v>
      </c>
      <c r="F107" s="18" t="str">
        <f>_xlfn.XLOOKUP(F106,Tabla242[Día],Tabla242[Cargo],"ND",0,1)</f>
        <v>Escribiente (1) de Juzgado Municipal PSAA06-3645</v>
      </c>
      <c r="G107" s="18" t="str">
        <f>_xlfn.XLOOKUP(G106,Tabla242[Día],Tabla242[Cargo],"ND",0,1)</f>
        <v>Citador (1) de Juzgado Municipal PSAA06-3645</v>
      </c>
      <c r="H107" s="18" t="str">
        <f>_xlfn.XLOOKUP(H106,Tabla242[Día],Tabla242[Cargo],"ND",0,1)</f>
        <v>Citador (3) de Juzgado Municipal PSAA06-3645</v>
      </c>
      <c r="I107" s="18" t="str">
        <f>_xlfn.XLOOKUP(I106,Tabla242[Día],Tabla242[Cargo],"ND",0,1)</f>
        <v>Asistente Judicial (1) PSAA15-10402</v>
      </c>
      <c r="J107" s="18" t="str">
        <f>_xlfn.XLOOKUP(J106,Tabla242[Día],Tabla242[Cargo],"ND",0,1)</f>
        <v>Citador (3) de Juzgado Municipal PSAA06-3645</v>
      </c>
      <c r="K107" s="18" t="str">
        <f>_xlfn.XLOOKUP(K106,Tabla242[Día],Tabla242[Cargo],"ND",0,1)</f>
        <v>Citador (3) de Juzgado Municipal PSAA06-3645</v>
      </c>
      <c r="L107" s="17"/>
      <c r="M107" s="18" t="str">
        <f>_xlfn.XLOOKUP(M106,Tabla242[Día],Tabla242[Cargo],"ND",0,1)</f>
        <v>Citador (5) Municipal CSJCUA18-42</v>
      </c>
      <c r="N107" s="18" t="str">
        <f>_xlfn.XLOOKUP(N106,Tabla242[Día],Tabla242[Cargo],"ND",0,1)</f>
        <v>Escribiente (1) de Juzgado Municipal PSAA06-3645</v>
      </c>
      <c r="O107" s="18" t="str">
        <f>_xlfn.XLOOKUP(O106,Tabla242[Día],Tabla242[Cargo],"ND",0,1)</f>
        <v>Citador (1) de Juzgado Municipal PSAA06-3645</v>
      </c>
      <c r="P107" s="18" t="str">
        <f>_xlfn.XLOOKUP(P106,Tabla242[Día],Tabla242[Cargo],"ND",0,1)</f>
        <v>Citador (5) Municipal CSJCUA18-42</v>
      </c>
      <c r="Q107" s="18" t="str">
        <f>_xlfn.XLOOKUP(Q106,Tabla242[Día],Tabla242[Cargo],"ND",0,1)</f>
        <v>Citador (3) de Juzgado Municipal PSAA06-3645</v>
      </c>
      <c r="R107" s="18" t="str">
        <f>_xlfn.XLOOKUP(R106,Tabla242[Día],Tabla242[Cargo],"ND",0,1)</f>
        <v>Citador (5) Municipal CSJCUA18-42</v>
      </c>
      <c r="S107" s="18" t="str">
        <f>_xlfn.XLOOKUP(S106,Tabla242[Día],Tabla242[Cargo],"ND",0,1)</f>
        <v>Citador (5) Municipal CSJCUA18-42</v>
      </c>
      <c r="T107" s="17"/>
      <c r="U107" s="18" t="str">
        <f>_xlfn.XLOOKUP(U106,Tabla242[Día],Tabla242[Cargo],"ND",0,1)</f>
        <v>Escribiente (1) de Juzgado Municipal PSAA06-3645</v>
      </c>
      <c r="V107" s="18" t="str">
        <f>_xlfn.XLOOKUP(V106,Tabla242[Día],Tabla242[Cargo],"ND",0,1)</f>
        <v>Citador (1) de Juzgado Municipal PSAA06-3645</v>
      </c>
      <c r="W107" s="18" t="str">
        <f>_xlfn.XLOOKUP(W106,Tabla242[Día],Tabla242[Cargo],"ND",0,1)</f>
        <v>Asistente Judicial (1) PSAA15-10402</v>
      </c>
      <c r="X107" s="18" t="str">
        <f>_xlfn.XLOOKUP(X106,Tabla242[Día],Tabla242[Cargo],"ND",0,1)</f>
        <v>Citador (4) PSAA15-10402</v>
      </c>
      <c r="Y107" s="18" t="str">
        <f>_xlfn.XLOOKUP(Y106,Tabla242[Día],Tabla242[Cargo],"ND",0,1)</f>
        <v>Citador (5) Municipal CSJCUA18-42</v>
      </c>
      <c r="Z107" s="18" t="str">
        <f>_xlfn.XLOOKUP(Z106,Tabla242[Día],Tabla242[Cargo],"ND",0,1)</f>
        <v>Asistente Judicial (1) PSAA15-10402</v>
      </c>
      <c r="AA107" s="18" t="str">
        <f>_xlfn.XLOOKUP(AA106,Tabla242[Día],Tabla242[Cargo],"ND",0,1)</f>
        <v>Asistente Judicial (1) PSAA15-10402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>Previa prestación efectiva del turno</v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>Previa prestación efectiva del turno</v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>Previa prestación efectiva del turno</v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(4) PSAA15-10402</v>
      </c>
      <c r="F111" s="17" t="str">
        <f>_xlfn.XLOOKUP(F110,Tabla242[Día],Tabla242[Cargo],"ND",0,1)</f>
        <v>Citador (5) Municipal CSJCUA18-42</v>
      </c>
      <c r="G111" s="17" t="str">
        <f>_xlfn.XLOOKUP(G110,Tabla242[Día],Tabla242[Cargo],"ND",0,1)</f>
        <v>Citador (1) de Juzgado Municipal PSAA06-3645</v>
      </c>
      <c r="H111" s="17" t="str">
        <f>_xlfn.XLOOKUP(H110,Tabla242[Día],Tabla242[Cargo],"ND",0,1)</f>
        <v>Asistente Judicial (1) PSAA15-10402</v>
      </c>
      <c r="I111" s="17" t="str">
        <f>_xlfn.XLOOKUP(I110,Tabla242[Día],Tabla242[Cargo],"ND",0,1)</f>
        <v>Escribiente (1) de Juzgado Municipal PSAA06-3645</v>
      </c>
      <c r="J111" s="17" t="str">
        <f>_xlfn.XLOOKUP(J110,Tabla242[Día],Tabla242[Cargo],"ND",0,1)</f>
        <v>Asistente Judicial (1) PSAA15-10402</v>
      </c>
      <c r="K111" s="17" t="str">
        <f>_xlfn.XLOOKUP(K110,Tabla242[Día],Tabla242[Cargo],"ND",0,1)</f>
        <v>Asistente Judicial (1) PSAA15-10402</v>
      </c>
      <c r="L111" s="17"/>
      <c r="M111" s="17" t="str">
        <f>_xlfn.XLOOKUP(M110,Tabla242[Día],Tabla242[Cargo],"ND",0,1)</f>
        <v>Asistente Judicial (1) PSAA15-10402</v>
      </c>
      <c r="N111" s="17" t="str">
        <f>_xlfn.XLOOKUP(N110,Tabla242[Día],Tabla242[Cargo],"ND",0,1)</f>
        <v>Citador (4) PSAA15-10402</v>
      </c>
      <c r="O111" s="17" t="str">
        <f>_xlfn.XLOOKUP(O110,Tabla242[Día],Tabla242[Cargo],"ND",0,1)</f>
        <v>Escribiente (1) de Juzgado Municipal PSAA06-3645</v>
      </c>
      <c r="P111" s="17" t="str">
        <f>_xlfn.XLOOKUP(P110,Tabla242[Día],Tabla242[Cargo],"ND",0,1)</f>
        <v>Citador (1) de Juzgado Municipal PSAA06-3645</v>
      </c>
      <c r="Q111" s="17" t="str">
        <f>_xlfn.XLOOKUP(Q110,Tabla242[Día],Tabla242[Cargo],"ND",0,1)</f>
        <v>Citador (3) de Juzgado Municipal PSAA06-3645</v>
      </c>
      <c r="R111" s="17" t="str">
        <f>_xlfn.XLOOKUP(R110,Tabla242[Día],Tabla242[Cargo],"ND",0,1)</f>
        <v>Escribiente (1) de Juzgado Municipal PSAA06-3645</v>
      </c>
      <c r="S111" s="17" t="str">
        <f>_xlfn.XLOOKUP(S110,Tabla242[Día],Tabla242[Cargo],"ND",0,1)</f>
        <v>Escribiente (1) de Juzgado Municipal PSAA06-3645</v>
      </c>
      <c r="T111" s="17"/>
      <c r="U111" s="17" t="str">
        <f>_xlfn.XLOOKUP(U110,Tabla242[Día],Tabla242[Cargo],"ND",0,1)</f>
        <v>Escribiente (1) de Juzgado Municipal PSAA06-3645</v>
      </c>
      <c r="V111" s="17" t="str">
        <f>_xlfn.XLOOKUP(V110,Tabla242[Día],Tabla242[Cargo],"ND",0,1)</f>
        <v>Citador (1) de Juzgado Municipal PSAA06-3645</v>
      </c>
      <c r="W111" s="17" t="str">
        <f>_xlfn.XLOOKUP(W110,Tabla242[Día],Tabla242[Cargo],"ND",0,1)</f>
        <v>Citador (3) de Juzgado Municipal PSAA06-3645</v>
      </c>
      <c r="X111" s="17" t="str">
        <f>_xlfn.XLOOKUP(X110,Tabla242[Día],Tabla242[Cargo],"ND",0,1)</f>
        <v>Citador (4) PSAA15-10402</v>
      </c>
      <c r="Y111" s="17" t="str">
        <f>_xlfn.XLOOKUP(Y110,Tabla242[Día],Tabla242[Cargo],"ND",0,1)</f>
        <v>Asistente Judicial (1) PSAA15-10402</v>
      </c>
      <c r="Z111" s="17" t="str">
        <f>_xlfn.XLOOKUP(Z110,Tabla242[Día],Tabla242[Cargo],"ND",0,1)</f>
        <v>Citador (4) PSAA15-10402</v>
      </c>
      <c r="AA111" s="17" t="str">
        <f>_xlfn.XLOOKUP(AA110,Tabla242[Día],Tabla242[Cargo],"ND",0,1)</f>
        <v>Citador (4) PSAA15-10402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68" t="str">
        <f>UPPER(TEXT(DATEVALUE(2024&amp;"-"&amp;10&amp;"-1"),"[$-es-CO]mmmm yyyy"))</f>
        <v>OCTUBRE 2024</v>
      </c>
      <c r="F115" s="69"/>
      <c r="G115" s="69"/>
      <c r="H115" s="69"/>
      <c r="I115" s="69"/>
      <c r="J115" s="69"/>
      <c r="K115" s="70"/>
      <c r="M115" s="68" t="str">
        <f>UPPER(TEXT(DATEVALUE(2024&amp;"-"&amp;11&amp;"-1"),"[$-es-CO]mmmm yyyy"))</f>
        <v>NOVIEMBRE 2024</v>
      </c>
      <c r="N115" s="69"/>
      <c r="O115" s="69"/>
      <c r="P115" s="69"/>
      <c r="Q115" s="69"/>
      <c r="R115" s="69"/>
      <c r="S115" s="70"/>
      <c r="U115" s="68" t="str">
        <f>UPPER(TEXT(DATEVALUE(2024&amp;"-"&amp;12&amp;"-1"),"[$-es-CO]mmmm yyyy"))</f>
        <v>DICIEMBRE 2024</v>
      </c>
      <c r="V115" s="69"/>
      <c r="W115" s="69"/>
      <c r="X115" s="69"/>
      <c r="Y115" s="69"/>
      <c r="Z115" s="69"/>
      <c r="AA115" s="70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Escribiente (1) de Juzgado Municipal PSAA06-3645</v>
      </c>
      <c r="F118" s="18" t="str">
        <f>_xlfn.XLOOKUP(F117,Tabla242[Día],Tabla242[Cargo],"ND",0,1)</f>
        <v>Citador (1) de Juzgado Municipal PSAA06-3645</v>
      </c>
      <c r="G118" s="18" t="str">
        <f>_xlfn.XLOOKUP(G117,Tabla242[Día],Tabla242[Cargo],"ND",0,1)</f>
        <v>Citador (3) de Juzgado Municipal PSAA06-3645</v>
      </c>
      <c r="H118" s="18" t="str">
        <f>_xlfn.XLOOKUP(H117,Tabla242[Día],Tabla242[Cargo],"ND",0,1)</f>
        <v>Citador (4) PSAA15-10402</v>
      </c>
      <c r="I118" s="18" t="str">
        <f>_xlfn.XLOOKUP(I117,Tabla242[Día],Tabla242[Cargo],"ND",0,1)</f>
        <v>Asistente Judicial (1) PSAA15-10402</v>
      </c>
      <c r="J118" s="18" t="str">
        <f>_xlfn.XLOOKUP(J117,Tabla242[Día],Tabla242[Cargo],"ND",0,1)</f>
        <v>Citador (4) PSAA15-10402</v>
      </c>
      <c r="K118" s="18" t="str">
        <f>_xlfn.XLOOKUP(K117,Tabla242[Día],Tabla242[Cargo],"ND",0,1)</f>
        <v>Citador (4) PSAA15-10402</v>
      </c>
      <c r="L118" s="17"/>
      <c r="M118" s="18" t="str">
        <f>_xlfn.XLOOKUP(M117,Tabla242[Día],Tabla242[Cargo],"ND",0,1)</f>
        <v>Citador (1) de Juzgado Municipal PSAA06-3645</v>
      </c>
      <c r="N118" s="18" t="str">
        <f>_xlfn.XLOOKUP(N117,Tabla242[Día],Tabla242[Cargo],"ND",0,1)</f>
        <v>Citador (3) de Juzgado Municipal PSAA06-3645</v>
      </c>
      <c r="O118" s="18" t="str">
        <f>_xlfn.XLOOKUP(O117,Tabla242[Día],Tabla242[Cargo],"ND",0,1)</f>
        <v>Asistente Judicial (1) PSAA15-10402</v>
      </c>
      <c r="P118" s="18" t="str">
        <f>_xlfn.XLOOKUP(P117,Tabla242[Día],Tabla242[Cargo],"ND",0,1)</f>
        <v>Citador (4) PSAA15-10402</v>
      </c>
      <c r="Q118" s="18" t="str">
        <f>_xlfn.XLOOKUP(Q117,Tabla242[Día],Tabla242[Cargo],"ND",0,1)</f>
        <v>Citador (5) Municipal CSJCUA18-42</v>
      </c>
      <c r="R118" s="18" t="str">
        <f>_xlfn.XLOOKUP(R117,Tabla242[Día],Tabla242[Cargo],"ND",0,1)</f>
        <v>Asistente Judicial (1) PSAA15-10402</v>
      </c>
      <c r="S118" s="18" t="str">
        <f>_xlfn.XLOOKUP(S117,Tabla242[Día],Tabla242[Cargo],"ND",0,1)</f>
        <v>Asistente Judicial (1) PSAA15-10402</v>
      </c>
      <c r="T118" s="17"/>
      <c r="U118" s="18" t="str">
        <f>_xlfn.XLOOKUP(U117,Tabla242[Día],Tabla242[Cargo],"ND",0,1)</f>
        <v>Escribiente (1) de Juzgado Municipal PSAA06-3645</v>
      </c>
      <c r="V118" s="18" t="str">
        <f>_xlfn.XLOOKUP(V117,Tabla242[Día],Tabla242[Cargo],"ND",0,1)</f>
        <v>Citador (1) de Juzgado Municipal PSAA06-3645</v>
      </c>
      <c r="W118" s="18" t="str">
        <f>_xlfn.XLOOKUP(W117,Tabla242[Día],Tabla242[Cargo],"ND",0,1)</f>
        <v>Asistente Judicial (1) PSAA15-10402</v>
      </c>
      <c r="X118" s="18" t="str">
        <f>_xlfn.XLOOKUP(X117,Tabla242[Día],Tabla242[Cargo],"ND",0,1)</f>
        <v>Citador (4) PSAA15-10402</v>
      </c>
      <c r="Y118" s="18" t="str">
        <f>_xlfn.XLOOKUP(Y117,Tabla242[Día],Tabla242[Cargo],"ND",0,1)</f>
        <v>Citador (5) Municipal CSJCUA18-42</v>
      </c>
      <c r="Z118" s="18" t="str">
        <f>_xlfn.XLOOKUP(Z117,Tabla242[Día],Tabla242[Cargo],"ND",0,1)</f>
        <v>Asistente Judicial (1) PSAA15-10402</v>
      </c>
      <c r="AA118" s="18" t="str">
        <f>_xlfn.XLOOKUP(AA117,Tabla242[Día],Tabla242[Cargo],"ND",0,1)</f>
        <v>Asistente Judicial (1) PSAA15-10402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Citador (5) Municipal CSJCUA18-42</v>
      </c>
      <c r="F122" s="18" t="str">
        <f>_xlfn.XLOOKUP(F121,Tabla242[Día],Tabla242[Cargo],"ND",0,1)</f>
        <v>Escribiente (1) de Juzgado Municipal PSAA06-3645</v>
      </c>
      <c r="G122" s="18" t="str">
        <f>_xlfn.XLOOKUP(G121,Tabla242[Día],Tabla242[Cargo],"ND",0,1)</f>
        <v>Citador (1) de Juzgado Municipal PSAA06-3645</v>
      </c>
      <c r="H122" s="18" t="str">
        <f>_xlfn.XLOOKUP(H121,Tabla242[Día],Tabla242[Cargo],"ND",0,1)</f>
        <v>Citador (3) de Juzgado Municipal PSAA06-3645</v>
      </c>
      <c r="I122" s="18" t="str">
        <f>_xlfn.XLOOKUP(I121,Tabla242[Día],Tabla242[Cargo],"ND",0,1)</f>
        <v>Asistente Judicial (1) PSAA15-10402</v>
      </c>
      <c r="J122" s="18" t="str">
        <f>_xlfn.XLOOKUP(J121,Tabla242[Día],Tabla242[Cargo],"ND",0,1)</f>
        <v>Citador (3) de Juzgado Municipal PSAA06-3645</v>
      </c>
      <c r="K122" s="18" t="str">
        <f>_xlfn.XLOOKUP(K121,Tabla242[Día],Tabla242[Cargo],"ND",0,1)</f>
        <v>Citador (3) de Juzgado Municipal PSAA06-3645</v>
      </c>
      <c r="L122" s="17"/>
      <c r="M122" s="18" t="str">
        <f>_xlfn.XLOOKUP(M121,Tabla242[Día],Tabla242[Cargo],"ND",0,1)</f>
        <v>Asistente Judicial (1) PSAA15-10402</v>
      </c>
      <c r="N122" s="18" t="str">
        <f>_xlfn.XLOOKUP(N121,Tabla242[Día],Tabla242[Cargo],"ND",0,1)</f>
        <v>Escribiente (1) de Juzgado Municipal PSAA06-3645</v>
      </c>
      <c r="O122" s="18" t="str">
        <f>_xlfn.XLOOKUP(O121,Tabla242[Día],Tabla242[Cargo],"ND",0,1)</f>
        <v>Citador (1) de Juzgado Municipal PSAA06-3645</v>
      </c>
      <c r="P122" s="18" t="str">
        <f>_xlfn.XLOOKUP(P121,Tabla242[Día],Tabla242[Cargo],"ND",0,1)</f>
        <v>Citador (4) PSAA15-10402</v>
      </c>
      <c r="Q122" s="18" t="str">
        <f>_xlfn.XLOOKUP(Q121,Tabla242[Día],Tabla242[Cargo],"ND",0,1)</f>
        <v>Citador (3) de Juzgado Municipal PSAA06-3645</v>
      </c>
      <c r="R122" s="18" t="str">
        <f>_xlfn.XLOOKUP(R121,Tabla242[Día],Tabla242[Cargo],"ND",0,1)</f>
        <v>Citador (4) PSAA15-10402</v>
      </c>
      <c r="S122" s="18" t="str">
        <f>_xlfn.XLOOKUP(S121,Tabla242[Día],Tabla242[Cargo],"ND",0,1)</f>
        <v>Citador (4) PSAA15-10402</v>
      </c>
      <c r="T122" s="17"/>
      <c r="U122" s="18" t="str">
        <f>_xlfn.XLOOKUP(U121,Tabla242[Día],Tabla242[Cargo],"ND",0,1)</f>
        <v>Escribiente (1) de Juzgado Municipal PSAA06-3645</v>
      </c>
      <c r="V122" s="18" t="str">
        <f>_xlfn.XLOOKUP(V121,Tabla242[Día],Tabla242[Cargo],"ND",0,1)</f>
        <v>Citador (1) de Juzgado Municipal PSAA06-3645</v>
      </c>
      <c r="W122" s="18" t="str">
        <f>_xlfn.XLOOKUP(W121,Tabla242[Día],Tabla242[Cargo],"ND",0,1)</f>
        <v>Citador (3) de Juzgado Municipal PSAA06-3645</v>
      </c>
      <c r="X122" s="18" t="str">
        <f>_xlfn.XLOOKUP(X121,Tabla242[Día],Tabla242[Cargo],"ND",0,1)</f>
        <v>Citador (4) PSAA15-10402</v>
      </c>
      <c r="Y122" s="18" t="str">
        <f>_xlfn.XLOOKUP(Y121,Tabla242[Día],Tabla242[Cargo],"ND",0,1)</f>
        <v>Asistente Judicial (1) PSAA15-10402</v>
      </c>
      <c r="Z122" s="18" t="str">
        <f>_xlfn.XLOOKUP(Z121,Tabla242[Día],Tabla242[Cargo],"ND",0,1)</f>
        <v>Citador (4) PSAA15-10402</v>
      </c>
      <c r="AA122" s="18" t="str">
        <f>_xlfn.XLOOKUP(AA121,Tabla242[Día],Tabla242[Cargo],"ND",0,1)</f>
        <v>Citador (4) PSAA15-10402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/>
      </c>
      <c r="F124" s="18" t="str">
        <f>IF(AND(MONTH(F121)=MONTH($H$125),F122=$B$3),_xlfn.XLOOKUP(F121,Tabla242[Día],Tabla242[Día compensatorio],"ND",0,1),"")</f>
        <v>Previa prestación efectiva del turno</v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 t="str">
        <f>IF(AND(MONTH(J121)=MONTH($H$125),J122=$B$3),_xlfn.XLOOKUP(J121,Tabla242[Día],Tabla242[Día compensatorio],"ND",0,1),"")</f>
        <v/>
      </c>
      <c r="K124" s="18" t="str">
        <f>IF(AND(MONTH(K121)=MONTH($H$125),K122=$B$3),_xlfn.XLOOKUP(K121,Tabla242[Día],Tabla242[Día compensatorio],"ND",0,1),"")</f>
        <v/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>Previa prestación efectiva del turno</v>
      </c>
      <c r="O124" s="18" t="str">
        <f>IF(AND(MONTH(O121)=MONTH($P$125),O122=$B$3),_xlfn.XLOOKUP(O121,Tabla242[Día],Tabla242[Día compensatorio],"ND",0,1),"")</f>
        <v/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>Previa prestación efectiva del turno</v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Citador (3) de Juzgado Municipal PSAA06-3645</v>
      </c>
      <c r="F126" s="18" t="str">
        <f>_xlfn.XLOOKUP(F125,Tabla242[Día],Tabla242[Cargo],"ND",0,1)</f>
        <v>Citador (4) PSAA15-10402</v>
      </c>
      <c r="G126" s="18" t="str">
        <f>_xlfn.XLOOKUP(G125,Tabla242[Día],Tabla242[Cargo],"ND",0,1)</f>
        <v>Citador (5) Municipal CSJCUA18-42</v>
      </c>
      <c r="H126" s="18" t="str">
        <f>_xlfn.XLOOKUP(H125,Tabla242[Día],Tabla242[Cargo],"ND",0,1)</f>
        <v>Escribiente (1) de Juzgado Municipal PSAA06-3645</v>
      </c>
      <c r="I126" s="18" t="str">
        <f>_xlfn.XLOOKUP(I125,Tabla242[Día],Tabla242[Cargo],"ND",0,1)</f>
        <v>Citador (1) de Juzgado Municipal PSAA06-3645</v>
      </c>
      <c r="J126" s="18" t="str">
        <f>_xlfn.XLOOKUP(J125,Tabla242[Día],Tabla242[Cargo],"ND",0,1)</f>
        <v>Citador (5) Municipal CSJCUA18-42</v>
      </c>
      <c r="K126" s="18" t="str">
        <f>_xlfn.XLOOKUP(K125,Tabla242[Día],Tabla242[Cargo],"ND",0,1)</f>
        <v>Citador (5) Municipal CSJCUA18-42</v>
      </c>
      <c r="L126" s="17"/>
      <c r="M126" s="18" t="str">
        <f>_xlfn.XLOOKUP(M125,Tabla242[Día],Tabla242[Cargo],"ND",0,1)</f>
        <v>Citador (4) PSAA15-10402</v>
      </c>
      <c r="N126" s="18" t="str">
        <f>_xlfn.XLOOKUP(N125,Tabla242[Día],Tabla242[Cargo],"ND",0,1)</f>
        <v>Asistente Judicial (1) PSAA15-10402</v>
      </c>
      <c r="O126" s="18" t="str">
        <f>_xlfn.XLOOKUP(O125,Tabla242[Día],Tabla242[Cargo],"ND",0,1)</f>
        <v>Citador (5) Municipal CSJCUA18-42</v>
      </c>
      <c r="P126" s="18" t="str">
        <f>_xlfn.XLOOKUP(P125,Tabla242[Día],Tabla242[Cargo],"ND",0,1)</f>
        <v>Citador (1) de Juzgado Municipal PSAA06-3645</v>
      </c>
      <c r="Q126" s="18" t="str">
        <f>_xlfn.XLOOKUP(Q125,Tabla242[Día],Tabla242[Cargo],"ND",0,1)</f>
        <v>Escribiente (1) de Juzgado Municipal PSAA06-3645</v>
      </c>
      <c r="R126" s="18" t="str">
        <f>_xlfn.XLOOKUP(R125,Tabla242[Día],Tabla242[Cargo],"ND",0,1)</f>
        <v>Citador (1) de Juzgado Municipal PSAA06-3645</v>
      </c>
      <c r="S126" s="18" t="str">
        <f>_xlfn.XLOOKUP(S125,Tabla242[Día],Tabla242[Cargo],"ND",0,1)</f>
        <v>Citador (1) de Juzgado Municipal PSAA06-3645</v>
      </c>
      <c r="T126" s="17"/>
      <c r="U126" s="18" t="str">
        <f>_xlfn.XLOOKUP(U125,Tabla242[Día],Tabla242[Cargo],"ND",0,1)</f>
        <v>Citador (5) Municipal CSJCUA18-42</v>
      </c>
      <c r="V126" s="18" t="str">
        <f>_xlfn.XLOOKUP(V125,Tabla242[Día],Tabla242[Cargo],"ND",0,1)</f>
        <v>Escribiente (1) de Juzgado Municipal PSAA06-3645</v>
      </c>
      <c r="W126" s="18" t="str">
        <f>_xlfn.XLOOKUP(W125,Tabla242[Día],Tabla242[Cargo],"ND",0,1)</f>
        <v>Citador (4) PSAA15-10402</v>
      </c>
      <c r="X126" s="18" t="str">
        <f>_xlfn.XLOOKUP(X125,Tabla242[Día],Tabla242[Cargo],"ND",0,1)</f>
        <v>Citador (5) Municipal CSJCUA18-42</v>
      </c>
      <c r="Y126" s="18" t="str">
        <f>_xlfn.XLOOKUP(Y125,Tabla242[Día],Tabla242[Cargo],"ND",0,1)</f>
        <v>Citador (1) de Juzgado Municipal PSAA06-3645</v>
      </c>
      <c r="Z126" s="18" t="str">
        <f>_xlfn.XLOOKUP(Z125,Tabla242[Día],Tabla242[Cargo],"ND",0,1)</f>
        <v>Citador (5) Municipal CSJCUA18-42</v>
      </c>
      <c r="AA126" s="18" t="str">
        <f>_xlfn.XLOOKUP(AA125,Tabla242[Día],Tabla242[Cargo],"ND",0,1)</f>
        <v>Citador (5) Municipal CSJCUA18-42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IF(AND(MONTH(E125)=MONTH($H$125),E126=$B$3),_xlfn.XLOOKUP(E125,Tabla242[Día],Tabla242[Día compensatorio],"ND",0,1),"")</f>
        <v/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 t="str">
        <f>IF(AND(MONTH(J125)=MONTH($H$125),J126=$B$3),_xlfn.XLOOKUP(J125,Tabla242[Día],Tabla242[Día compensatorio],"ND",0,1),"")</f>
        <v/>
      </c>
      <c r="K128" s="18" t="str">
        <f>IF(AND(MONTH(K125)=MONTH($H$125),K126=$B$3),_xlfn.XLOOKUP(K125,Tabla242[Día],Tabla242[Día compensatorio],"ND",0,1),"")</f>
        <v/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>Previa prestación efectiva del turno</v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>Previa prestación efectiva del turno</v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Citador (3) de Juzgado Municipal PSAA06-3645</v>
      </c>
      <c r="F130" s="18" t="str">
        <f>_xlfn.XLOOKUP(F129,Tabla242[Día],Tabla242[Cargo],"ND",0,1)</f>
        <v>Asistente Judicial (1) PSAA15-10402</v>
      </c>
      <c r="G130" s="18" t="str">
        <f>_xlfn.XLOOKUP(G129,Tabla242[Día],Tabla242[Cargo],"ND",0,1)</f>
        <v>Citador (4) PSAA15-10402</v>
      </c>
      <c r="H130" s="18" t="str">
        <f>_xlfn.XLOOKUP(H129,Tabla242[Día],Tabla242[Cargo],"ND",0,1)</f>
        <v>Escribiente (1) de Juzgado Municipal PSAA06-3645</v>
      </c>
      <c r="I130" s="18" t="str">
        <f>_xlfn.XLOOKUP(I129,Tabla242[Día],Tabla242[Cargo],"ND",0,1)</f>
        <v>Citador (5) Municipal CSJCUA18-42</v>
      </c>
      <c r="J130" s="18" t="str">
        <f>_xlfn.XLOOKUP(J129,Tabla242[Día],Tabla242[Cargo],"ND",0,1)</f>
        <v>Escribiente (1) de Juzgado Municipal PSAA06-3645</v>
      </c>
      <c r="K130" s="18" t="str">
        <f>_xlfn.XLOOKUP(K129,Tabla242[Día],Tabla242[Cargo],"ND",0,1)</f>
        <v>Escribiente (1) de Juzgado Municipal PSAA06-3645</v>
      </c>
      <c r="L130" s="17"/>
      <c r="M130" s="18" t="str">
        <f>_xlfn.XLOOKUP(M129,Tabla242[Día],Tabla242[Cargo],"ND",0,1)</f>
        <v>Citador (3) de Juzgado Municipal PSAA06-3645</v>
      </c>
      <c r="N130" s="18" t="str">
        <f>_xlfn.XLOOKUP(N129,Tabla242[Día],Tabla242[Cargo],"ND",0,1)</f>
        <v>Asistente Judicial (1) PSAA15-10402</v>
      </c>
      <c r="O130" s="18" t="str">
        <f>_xlfn.XLOOKUP(O129,Tabla242[Día],Tabla242[Cargo],"ND",0,1)</f>
        <v>Citador (4) PSAA15-10402</v>
      </c>
      <c r="P130" s="18" t="str">
        <f>_xlfn.XLOOKUP(P129,Tabla242[Día],Tabla242[Cargo],"ND",0,1)</f>
        <v>Citador (3) de Juzgado Municipal PSAA06-3645</v>
      </c>
      <c r="Q130" s="18" t="str">
        <f>_xlfn.XLOOKUP(Q129,Tabla242[Día],Tabla242[Cargo],"ND",0,1)</f>
        <v>Citador (5) Municipal CSJCUA18-42</v>
      </c>
      <c r="R130" s="18" t="str">
        <f>_xlfn.XLOOKUP(R129,Tabla242[Día],Tabla242[Cargo],"ND",0,1)</f>
        <v>Citador (3) de Juzgado Municipal PSAA06-3645</v>
      </c>
      <c r="S130" s="18" t="str">
        <f>_xlfn.XLOOKUP(S129,Tabla242[Día],Tabla242[Cargo],"ND",0,1)</f>
        <v>Citador (3) de Juzgado Municipal PSAA06-3645</v>
      </c>
      <c r="T130" s="17"/>
      <c r="U130" s="18" t="str">
        <f>_xlfn.XLOOKUP(U129,Tabla242[Día],Tabla242[Cargo],"ND",0,1)</f>
        <v>Citador (3) de Juzgado Municipal PSAA06-3645</v>
      </c>
      <c r="V130" s="18" t="str">
        <f>_xlfn.XLOOKUP(V129,Tabla242[Día],Tabla242[Cargo],"ND",0,1)</f>
        <v>Escribiente (1) de Juzgado Municipal PSAA06-3645</v>
      </c>
      <c r="W130" s="18" t="str">
        <f>_xlfn.XLOOKUP(W129,Tabla242[Día],Tabla242[Cargo],"ND",0,1)</f>
        <v>Asistente Judicial (1) PSAA15-10402</v>
      </c>
      <c r="X130" s="18" t="str">
        <f>_xlfn.XLOOKUP(X129,Tabla242[Día],Tabla242[Cargo],"ND",0,1)</f>
        <v>Citador (4) PSAA15-10402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>Previa prestación efectiva del turno</v>
      </c>
      <c r="I132" s="18" t="str">
        <f>IF(AND(MONTH(I129)=MONTH($H$125),I130=$B$3),_xlfn.XLOOKUP(I129,Tabla242[Día],Tabla242[Día compensatorio],"ND",0,1),"")</f>
        <v/>
      </c>
      <c r="J132" s="18">
        <f>IF(AND(MONTH(J129)=MONTH($H$125),J130=$B$3),_xlfn.XLOOKUP(J129,Tabla242[Día],Tabla242[Día compensatorio],"ND",0,1),"")</f>
        <v>45593</v>
      </c>
      <c r="K132" s="18">
        <f>IF(AND(MONTH(K129)=MONTH($H$125),K130=$B$3),_xlfn.XLOOKUP(K129,Tabla242[Día],Tabla242[Día compensatorio],"ND",0,1),"")</f>
        <v>45594</v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/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>
        <f>IF(AND(MONTH(V129)=MONTH($X$125),V130=$B$3),_xlfn.XLOOKUP(V129,Tabla242[Día],Tabla242[Día compensatorio],"ND",0,1),"")</f>
        <v>45644</v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Citador (1) de Juzgado Municipal PSAA06-3645</v>
      </c>
      <c r="F134" s="18" t="str">
        <f>_xlfn.XLOOKUP(F133,Tabla242[Día],Tabla242[Cargo],"ND",0,1)</f>
        <v>Citador (3) de Juzgado Municipal PSAA06-3645</v>
      </c>
      <c r="G134" s="18" t="str">
        <f>_xlfn.XLOOKUP(G133,Tabla242[Día],Tabla242[Cargo],"ND",0,1)</f>
        <v>Asistente Judicial (1) PSAA15-10402</v>
      </c>
      <c r="H134" s="18" t="str">
        <f>_xlfn.XLOOKUP(H133,Tabla242[Día],Tabla242[Cargo],"ND",0,1)</f>
        <v>Citador (4) PSAA15-10402</v>
      </c>
      <c r="I134" s="18" t="str">
        <f>_xlfn.XLOOKUP(I133,Tabla242[Día],Tabla242[Cargo],"ND",0,1)</f>
        <v>Citador (5) Municipal CSJCUA18-42</v>
      </c>
      <c r="J134" s="18" t="str">
        <f>_xlfn.XLOOKUP(J133,Tabla242[Día],Tabla242[Cargo],"ND",0,1)</f>
        <v>Asistente Judicial (1) PSAA15-10402</v>
      </c>
      <c r="K134" s="18" t="str">
        <f>_xlfn.XLOOKUP(K133,Tabla242[Día],Tabla242[Cargo],"ND",0,1)</f>
        <v>Asistente Judicial (1) PSAA15-10402</v>
      </c>
      <c r="L134" s="17"/>
      <c r="M134" s="18" t="str">
        <f>_xlfn.XLOOKUP(M133,Tabla242[Día],Tabla242[Cargo],"ND",0,1)</f>
        <v>Escribiente (1) de Juzgado Municipal PSAA06-3645</v>
      </c>
      <c r="N134" s="18" t="str">
        <f>_xlfn.XLOOKUP(N133,Tabla242[Día],Tabla242[Cargo],"ND",0,1)</f>
        <v>Citador (1) de Juzgado Municipal PSAA06-3645</v>
      </c>
      <c r="O134" s="18" t="str">
        <f>_xlfn.XLOOKUP(O133,Tabla242[Día],Tabla242[Cargo],"ND",0,1)</f>
        <v>Asistente Judicial (1) PSAA15-10402</v>
      </c>
      <c r="P134" s="18" t="str">
        <f>_xlfn.XLOOKUP(P133,Tabla242[Día],Tabla242[Cargo],"ND",0,1)</f>
        <v>Citador (4) PSAA15-10402</v>
      </c>
      <c r="Q134" s="18" t="str">
        <f>_xlfn.XLOOKUP(Q133,Tabla242[Día],Tabla242[Cargo],"ND",0,1)</f>
        <v>Citador (5) Municipal CSJCUA18-42</v>
      </c>
      <c r="R134" s="18" t="str">
        <f>_xlfn.XLOOKUP(R133,Tabla242[Día],Tabla242[Cargo],"ND",0,1)</f>
        <v>Asistente Judicial (1) PSAA15-10402</v>
      </c>
      <c r="S134" s="18" t="str">
        <f>_xlfn.XLOOKUP(S133,Tabla242[Día],Tabla242[Cargo],"ND",0,1)</f>
        <v>Asistente Judicial (1) PSAA15-10402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>Previa prestación efectiva del turno</v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Asistente Judicial (1) PSAA15-10402</v>
      </c>
      <c r="F138" s="17" t="str">
        <f>_xlfn.XLOOKUP(F137,Tabla242[Día],Tabla242[Cargo],"ND",0,1)</f>
        <v>Escribiente (1) de Juzgado Municipal PSAA06-3645</v>
      </c>
      <c r="G138" s="17" t="str">
        <f>_xlfn.XLOOKUP(G137,Tabla242[Día],Tabla242[Cargo],"ND",0,1)</f>
        <v>Citador (1) de Juzgado Municipal PSAA06-3645</v>
      </c>
      <c r="H138" s="17" t="str">
        <f>_xlfn.XLOOKUP(H137,Tabla242[Día],Tabla242[Cargo],"ND",0,1)</f>
        <v>Citador (4) PSAA15-10402</v>
      </c>
      <c r="I138" s="17" t="str">
        <f>_xlfn.XLOOKUP(I137,Tabla242[Día],Tabla242[Cargo],"ND",0,1)</f>
        <v>Citador (3) de Juzgado Municipal PSAA06-3645</v>
      </c>
      <c r="J138" s="17" t="str">
        <f>_xlfn.XLOOKUP(J137,Tabla242[Día],Tabla242[Cargo],"ND",0,1)</f>
        <v>Citador (4) PSAA15-10402</v>
      </c>
      <c r="K138" s="17" t="str">
        <f>_xlfn.XLOOKUP(K137,Tabla242[Día],Tabla242[Cargo],"ND",0,1)</f>
        <v>Citador (4) PSAA15-10402</v>
      </c>
      <c r="L138" s="17"/>
      <c r="M138" s="17" t="str">
        <f>_xlfn.XLOOKUP(M137,Tabla242[Día],Tabla242[Cargo],"ND",0,1)</f>
        <v>Escribiente (1) de Juzgado Municipal PSAA06-3645</v>
      </c>
      <c r="N138" s="17" t="str">
        <f>_xlfn.XLOOKUP(N137,Tabla242[Día],Tabla242[Cargo],"ND",0,1)</f>
        <v>Citador (1) de Juzgado Municipal PSAA06-3645</v>
      </c>
      <c r="O138" s="17" t="str">
        <f>_xlfn.XLOOKUP(O137,Tabla242[Día],Tabla242[Cargo],"ND",0,1)</f>
        <v>Citador (3) de Juzgado Municipal PSAA06-3645</v>
      </c>
      <c r="P138" s="17" t="str">
        <f>_xlfn.XLOOKUP(P137,Tabla242[Día],Tabla242[Cargo],"ND",0,1)</f>
        <v>Citador (4) PSAA15-10402</v>
      </c>
      <c r="Q138" s="17" t="str">
        <f>_xlfn.XLOOKUP(Q137,Tabla242[Día],Tabla242[Cargo],"ND",0,1)</f>
        <v>Asistente Judicial (1) PSAA15-10402</v>
      </c>
      <c r="R138" s="17" t="str">
        <f>_xlfn.XLOOKUP(R137,Tabla242[Día],Tabla242[Cargo],"ND",0,1)</f>
        <v>Citador (4) PSAA15-10402</v>
      </c>
      <c r="S138" s="17" t="str">
        <f>_xlfn.XLOOKUP(S137,Tabla242[Día],Tabla242[Cargo],"ND",0,1)</f>
        <v>Citador (4) PSAA15-10402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+tr4pxxKldWMcmsSw48ZzwM3HndhYk678gOPZYhvusqZko161+kzuoIqEkyYVBpQP9Ff+UuAC1508Wb40MArlg==" saltValue="tNAybEAk61+RlZoXg/A+ng==" spinCount="100000" sheet="1" objects="1" scenarios="1" selectLockedCells="1" sort="0" autoFilter="0"/>
  <mergeCells count="20"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'2_BaseCS_2024'!$D$11:$D$17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2024-03-19T21:37:43Z</dcterms:modified>
</cp:coreProperties>
</file>