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2714" documentId="13_ncr:1_{68D07DED-DF0E-40C6-90B1-05C914D04BF3}" xr6:coauthVersionLast="47" xr6:coauthVersionMax="47" xr10:uidLastSave="{36C7B6CE-671F-413B-84F1-C138178DC3A4}"/>
  <workbookProtection workbookAlgorithmName="SHA-512" workbookHashValue="bH3luPCAfVGnHhse9H9qi8vYjzJMEhb+WOutUuE9jK4Y8omBM4o/iQ5Mdnts9NgY+V71AFB12qG6RL8MqKLVkw==" workbookSaltValue="wtUk2WhdFlkk8mBGttvBXw==" workbookSpinCount="100000" lockStructure="1"/>
  <bookViews>
    <workbookView xWindow="-120" yWindow="-120" windowWidth="29040" windowHeight="15840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_xlnm._FilterDatabase" localSheetId="5" hidden="1">'5_Calendario_2024'!$E$88:$K$113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E118" i="10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K376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U8" i="7"/>
  <c r="U9" i="7" s="1"/>
  <c r="U6" i="7"/>
  <c r="U34" i="7"/>
  <c r="U36" i="7"/>
  <c r="V36" i="7" s="1"/>
  <c r="L369" i="2"/>
  <c r="L370" i="2"/>
  <c r="L371" i="2"/>
  <c r="L372" i="2"/>
  <c r="L373" i="2"/>
  <c r="L374" i="2"/>
  <c r="L375" i="2"/>
  <c r="L376" i="2"/>
  <c r="N64" i="10" l="1"/>
  <c r="U71" i="10"/>
  <c r="U69" i="10"/>
  <c r="N67" i="10"/>
  <c r="N71" i="10" s="1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E41" i="10"/>
  <c r="O121" i="10"/>
  <c r="O118" i="10"/>
  <c r="O119" i="10"/>
  <c r="X64" i="10"/>
  <c r="X65" i="10"/>
  <c r="U72" i="10"/>
  <c r="U73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U13" i="10"/>
  <c r="U14" i="10"/>
  <c r="V9" i="10"/>
  <c r="V10" i="10"/>
  <c r="V98" i="10"/>
  <c r="O90" i="10"/>
  <c r="N94" i="10"/>
  <c r="M71" i="10"/>
  <c r="E44" i="10"/>
  <c r="U16" i="10"/>
  <c r="U102" i="10"/>
  <c r="F94" i="10"/>
  <c r="G90" i="10"/>
  <c r="M48" i="10"/>
  <c r="Y90" i="10"/>
  <c r="E71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X92" i="10" l="1"/>
  <c r="H117" i="10"/>
  <c r="X91" i="10"/>
  <c r="N126" i="10"/>
  <c r="N69" i="10"/>
  <c r="N68" i="10"/>
  <c r="N129" i="10"/>
  <c r="N131" i="10" s="1"/>
  <c r="N41" i="10"/>
  <c r="G119" i="10"/>
  <c r="N42" i="10"/>
  <c r="G121" i="10"/>
  <c r="G122" i="10" s="1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P121" i="10"/>
  <c r="P118" i="10"/>
  <c r="P119" i="10"/>
  <c r="V42" i="10"/>
  <c r="V41" i="10"/>
  <c r="V72" i="10"/>
  <c r="V73" i="10"/>
  <c r="U45" i="10"/>
  <c r="U46" i="10"/>
  <c r="N130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L27" i="2"/>
  <c r="L28" i="2"/>
  <c r="L29" i="2"/>
  <c r="L23" i="2"/>
  <c r="L24" i="2"/>
  <c r="L25" i="2"/>
  <c r="L26" i="2"/>
  <c r="L30" i="2"/>
  <c r="L31" i="2"/>
  <c r="L32" i="2"/>
  <c r="L12" i="2" l="1"/>
  <c r="L13" i="2"/>
  <c r="L14" i="2"/>
  <c r="L15" i="2"/>
  <c r="L16" i="2"/>
  <c r="L11" i="2"/>
  <c r="L17" i="2"/>
  <c r="L18" i="2"/>
  <c r="L19" i="2"/>
  <c r="L20" i="2"/>
  <c r="L21" i="2"/>
  <c r="L22" i="2"/>
  <c r="D3" i="7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L144" i="2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L33" i="2"/>
  <c r="L34" i="2"/>
  <c r="L36" i="2"/>
  <c r="L37" i="2"/>
  <c r="L38" i="2"/>
  <c r="L35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62" i="7" s="1"/>
  <c r="X55" i="7" l="1"/>
  <c r="X58" i="7"/>
</calcChain>
</file>

<file path=xl/sharedStrings.xml><?xml version="1.0" encoding="utf-8"?>
<sst xmlns="http://schemas.openxmlformats.org/spreadsheetml/2006/main" count="6408" uniqueCount="109">
  <si>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</si>
  <si>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</si>
  <si>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</si>
  <si>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</si>
  <si>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</si>
  <si>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</si>
  <si>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</si>
  <si>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</si>
  <si>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</si>
  <si>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</si>
  <si>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</si>
  <si>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</si>
  <si>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</si>
  <si>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</si>
  <si>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</si>
  <si>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</si>
  <si>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</si>
  <si>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</si>
  <si>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</si>
  <si>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</si>
  <si>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</si>
  <si>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</si>
  <si>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</si>
  <si>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</si>
  <si>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</si>
  <si>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</si>
  <si>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</si>
  <si>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</si>
  <si>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</si>
  <si>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</si>
  <si>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</si>
  <si>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</si>
  <si>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</si>
  <si>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</si>
  <si>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</si>
  <si>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</si>
  <si>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</si>
  <si>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</si>
  <si>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</si>
  <si>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</si>
  <si>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</si>
  <si>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</si>
  <si>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</si>
  <si>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</si>
  <si>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</si>
  <si>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</si>
  <si>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</si>
  <si>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</si>
  <si>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</si>
  <si>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</si>
  <si>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</si>
  <si>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</si>
  <si>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</si>
  <si>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</si>
  <si>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PSAA06-3645</t>
  </si>
  <si>
    <t>Escribiente (1) de Juzgado Municipal PSAA06-3645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</si>
  <si>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</si>
  <si>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</si>
  <si>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</si>
  <si>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</si>
  <si>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Juzgado 01 Penal Circuito de Cáqueza</t>
  </si>
  <si>
    <t>Juzgado 01 Civil Circuito de Cáqueza</t>
  </si>
  <si>
    <t>Juzgado 01 Promiscuo Familia de Cáqueza</t>
  </si>
  <si>
    <t>Juzgado 01 Ejecución de Penas y Medidas de Seguridad de Cáqueza</t>
  </si>
  <si>
    <t>Juzgado 01 Promiscuo Municipal de Cáqueza</t>
  </si>
  <si>
    <t>Juzgado 02 Promiscuo Municipal de Cáqueza</t>
  </si>
  <si>
    <t>Unidad Judicial Municipal de Cáqueza CSJCUA23-112</t>
  </si>
  <si>
    <t>Juzgado 01 Promiscuo Municipal de Chipaque</t>
  </si>
  <si>
    <t>Juzgado 01 Promiscuo Municipal de Choachí</t>
  </si>
  <si>
    <t>Juzgado 01 Promiscuo Municipal de Fómeque</t>
  </si>
  <si>
    <t>Juzgado 01 Promiscuo Municipal de Fosca</t>
  </si>
  <si>
    <t>Juzgado 01 Promiscuo Municipal de Gutiérrez</t>
  </si>
  <si>
    <t>Juzgado 01 Promiscuo Municipal de Quetame</t>
  </si>
  <si>
    <t>Juzgado 01 Promiscuo Municipal de Une</t>
  </si>
  <si>
    <t>Juzgado 01 Promiscuo Municipal de Ubaque</t>
  </si>
  <si>
    <t>Centro de Servicios de Cáqueza</t>
  </si>
  <si>
    <t>Linares Bejarano Carlos Armando</t>
  </si>
  <si>
    <t>Chinchilla Vargas Juan Agustín</t>
  </si>
  <si>
    <t>Hernández Acero Germán Roberto</t>
  </si>
  <si>
    <t>Castillo Prieto Norberto</t>
  </si>
  <si>
    <t>Vega Castañeda Jhoana Alexandra</t>
  </si>
  <si>
    <t>Cantor Esteban Efraín</t>
  </si>
  <si>
    <t>Riaño Martínez Gina Paola</t>
  </si>
  <si>
    <t>Mejía Higuera Diana Magnolia</t>
  </si>
  <si>
    <t>Torres Rojas Claudia Marcela</t>
  </si>
  <si>
    <t>Petro Hoyos Claudia Marcela</t>
  </si>
  <si>
    <t>Ibáñez Villa Beatriz Elena</t>
  </si>
  <si>
    <t>Mosquera Castro Leidy Milena</t>
  </si>
  <si>
    <t>Díaz Martínez Gustavo</t>
  </si>
  <si>
    <t>Munar Cadena Martha Elisa</t>
  </si>
  <si>
    <t>Circuito de Cáqueza - Lista de Jueces</t>
  </si>
  <si>
    <t>Circuito de Cáqueza - Lista de cargos del Centro de Servicios</t>
  </si>
  <si>
    <t>Turno SPA - SRPA y HC (**)</t>
  </si>
  <si>
    <t>(**) Turno presencial en sábados; turno en disponibilidad en domingos y lunes festivos.</t>
  </si>
  <si>
    <t>Citador (1) de Juzgado Municipal PSAA06-3645</t>
  </si>
  <si>
    <t>Citador (2) de Juzgado Municipal PSAA06-3645</t>
  </si>
  <si>
    <t>Citador (3) de Juzgado Municipal PSAA06-3645</t>
  </si>
  <si>
    <t>No ha sido nombrado Citador (1) de Juzgado de Circuito PSAA06-3645</t>
  </si>
  <si>
    <t>Circuito de Cáqueza - Calendario del Juzgado</t>
  </si>
  <si>
    <t>Circuito de Cáqueza - Calendario del cargo del Centro de Servicios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</si>
  <si>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</si>
  <si>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</si>
  <si>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Res. CS 036 de 2023. EXTCSJCU23-3052</t>
  </si>
  <si>
    <t>Ortíz Novoa Harold Ferney</t>
  </si>
  <si>
    <t>Moreno Rojas Luz Marina</t>
  </si>
  <si>
    <t>Clavijo Acosta Karen Giselle</t>
  </si>
  <si>
    <t>Velásquez Santiago José Antonio?</t>
  </si>
  <si>
    <t>Res. CS 038 de 2023. EXTCSJCU23-3623</t>
  </si>
  <si>
    <t>Disfrute de este compensatorio podrá ser dentro del año siguiente mediante solicitud.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</si>
</sst>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>
      <calculatedColumnFormula>WEEKDAY(Tabla24[[#This Row],[Día]],1)</calculatedColumnFormula>
    </tableColumn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>
      <calculatedColumnFormula>WEEKDAY(Tabla242[[#This Row],[Día]],1)</calculatedColumnFormula>
    </tableColumn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>
      <selection activeCell="D15" sqref="D15"/>
    </sheetView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D19" sqref="D19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66</v>
      </c>
      <c r="E11" s="1" t="s">
        <v>46</v>
      </c>
      <c r="F11" s="2" t="s">
        <v>66</v>
      </c>
    </row>
    <row r="12" spans="1:16" ht="12.75" customHeight="1" x14ac:dyDescent="0.25">
      <c r="B12" s="1">
        <v>1</v>
      </c>
      <c r="C12" s="1">
        <v>19338164</v>
      </c>
      <c r="D12" s="2" t="s">
        <v>81</v>
      </c>
      <c r="E12" s="1">
        <v>251784089001</v>
      </c>
      <c r="F12" s="2" t="s">
        <v>67</v>
      </c>
      <c r="I12" s="12"/>
      <c r="J12" s="12"/>
      <c r="K12" s="12"/>
    </row>
    <row r="13" spans="1:16" ht="12.75" customHeight="1" x14ac:dyDescent="0.25">
      <c r="B13" s="1">
        <v>2</v>
      </c>
      <c r="C13" s="1">
        <v>2999138</v>
      </c>
      <c r="D13" s="2" t="s">
        <v>79</v>
      </c>
      <c r="E13" s="1">
        <v>251514089001</v>
      </c>
      <c r="F13" s="2" t="s">
        <v>64</v>
      </c>
      <c r="I13" s="12"/>
      <c r="J13" s="12"/>
      <c r="K13" s="12"/>
      <c r="L13" s="12"/>
      <c r="M13" s="12"/>
      <c r="N13" s="12"/>
      <c r="O13" s="12"/>
      <c r="P13" s="12"/>
    </row>
    <row r="14" spans="1:16" ht="12.75" customHeight="1" x14ac:dyDescent="0.25">
      <c r="A14" s="3" t="s">
        <v>51</v>
      </c>
      <c r="B14" s="1">
        <v>3</v>
      </c>
      <c r="C14" s="1">
        <v>19261332</v>
      </c>
      <c r="D14" s="2" t="s">
        <v>77</v>
      </c>
      <c r="E14" s="1">
        <v>251513184001</v>
      </c>
      <c r="F14" s="2" t="s">
        <v>62</v>
      </c>
      <c r="I14" s="12"/>
      <c r="J14" s="12"/>
      <c r="K14" s="12"/>
      <c r="L14" s="12"/>
      <c r="M14" s="12"/>
      <c r="N14" s="12"/>
      <c r="O14" s="12"/>
      <c r="P14" s="12"/>
    </row>
    <row r="15" spans="1:16" ht="12.75" customHeight="1" x14ac:dyDescent="0.25">
      <c r="B15" s="1">
        <v>4</v>
      </c>
      <c r="C15" s="1">
        <v>72050210</v>
      </c>
      <c r="D15" s="2" t="s">
        <v>88</v>
      </c>
      <c r="E15" s="1">
        <v>258414089001</v>
      </c>
      <c r="F15" s="2" t="s">
        <v>74</v>
      </c>
      <c r="I15" s="12"/>
      <c r="J15" s="12"/>
      <c r="K15" s="12"/>
      <c r="L15" s="12"/>
      <c r="M15" s="12"/>
      <c r="N15" s="12"/>
      <c r="O15" s="12"/>
      <c r="P15" s="12"/>
    </row>
    <row r="16" spans="1:16" ht="12.75" customHeight="1" x14ac:dyDescent="0.25">
      <c r="A16" s="3" t="s">
        <v>51</v>
      </c>
      <c r="B16" s="1">
        <v>5</v>
      </c>
      <c r="C16" s="1">
        <v>79351611</v>
      </c>
      <c r="D16" s="2" t="s">
        <v>78</v>
      </c>
      <c r="E16" s="1">
        <v>251513187001</v>
      </c>
      <c r="F16" s="2" t="s">
        <v>63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 x14ac:dyDescent="0.25">
      <c r="B17" s="1">
        <v>6</v>
      </c>
      <c r="C17" s="1">
        <v>1044420367</v>
      </c>
      <c r="D17" s="2" t="s">
        <v>86</v>
      </c>
      <c r="E17" s="1">
        <v>255944089001</v>
      </c>
      <c r="F17" s="2" t="s">
        <v>72</v>
      </c>
      <c r="I17" s="12"/>
      <c r="J17" s="12"/>
      <c r="K17" s="12"/>
      <c r="L17" s="12"/>
      <c r="M17" s="12"/>
      <c r="N17" s="12"/>
      <c r="O17" s="12"/>
      <c r="P17" s="12"/>
    </row>
    <row r="18" spans="1:16" ht="12.75" customHeight="1" x14ac:dyDescent="0.25">
      <c r="B18" s="1">
        <v>7</v>
      </c>
      <c r="C18" s="1">
        <v>3032586</v>
      </c>
      <c r="D18" s="2" t="s">
        <v>76</v>
      </c>
      <c r="E18" s="1">
        <v>251513104001</v>
      </c>
      <c r="F18" s="2" t="s">
        <v>60</v>
      </c>
      <c r="I18" s="12"/>
      <c r="J18" s="12"/>
      <c r="K18" s="12"/>
      <c r="L18" s="12"/>
      <c r="M18" s="12"/>
      <c r="N18" s="12"/>
      <c r="O18" s="12"/>
      <c r="P18" s="14"/>
    </row>
    <row r="19" spans="1:16" ht="12.75" customHeight="1" x14ac:dyDescent="0.25">
      <c r="A19" s="3" t="s">
        <v>51</v>
      </c>
      <c r="B19" s="1">
        <v>8</v>
      </c>
      <c r="C19" s="1">
        <v>52854265</v>
      </c>
      <c r="D19" s="2" t="s">
        <v>83</v>
      </c>
      <c r="E19" s="1">
        <v>252794089001</v>
      </c>
      <c r="F19" s="2" t="s">
        <v>69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 x14ac:dyDescent="0.25">
      <c r="B20" s="1">
        <v>9</v>
      </c>
      <c r="C20" s="1">
        <v>52116851</v>
      </c>
      <c r="D20" s="2" t="s">
        <v>87</v>
      </c>
      <c r="E20" s="1">
        <v>258454089001</v>
      </c>
      <c r="F20" s="2" t="s">
        <v>73</v>
      </c>
      <c r="I20" s="12"/>
      <c r="J20" s="12"/>
      <c r="K20" s="12"/>
      <c r="L20" s="12"/>
      <c r="M20" s="12"/>
      <c r="N20" s="12"/>
      <c r="O20" s="12"/>
      <c r="P20" s="12"/>
    </row>
    <row r="21" spans="1:16" ht="12.75" customHeight="1" x14ac:dyDescent="0.25">
      <c r="B21" s="1">
        <v>10</v>
      </c>
      <c r="C21" s="1">
        <v>40026857</v>
      </c>
      <c r="D21" s="2" t="s">
        <v>89</v>
      </c>
      <c r="E21" s="1">
        <v>251513103001</v>
      </c>
      <c r="F21" s="2" t="s">
        <v>61</v>
      </c>
      <c r="I21" s="12"/>
      <c r="J21" s="12"/>
      <c r="K21" s="12"/>
      <c r="L21" s="12"/>
      <c r="M21" s="12"/>
      <c r="N21" s="12"/>
      <c r="O21" s="12"/>
      <c r="P21" s="14"/>
    </row>
    <row r="22" spans="1:16" ht="12.75" customHeight="1" x14ac:dyDescent="0.25">
      <c r="B22" s="1">
        <v>11</v>
      </c>
      <c r="C22" s="1">
        <v>1066727662</v>
      </c>
      <c r="D22" s="2" t="s">
        <v>85</v>
      </c>
      <c r="E22" s="1">
        <v>253394089001</v>
      </c>
      <c r="F22" s="2" t="s">
        <v>71</v>
      </c>
      <c r="I22" s="12"/>
      <c r="J22" s="12"/>
      <c r="K22" s="12"/>
      <c r="L22" s="12"/>
      <c r="M22" s="12"/>
      <c r="N22" s="12"/>
      <c r="O22" s="12"/>
      <c r="P22" s="12"/>
    </row>
    <row r="23" spans="1:16" ht="12.75" customHeight="1" x14ac:dyDescent="0.25">
      <c r="A23" s="3" t="s">
        <v>51</v>
      </c>
      <c r="B23" s="1">
        <v>12</v>
      </c>
      <c r="C23" s="1">
        <v>1020766305</v>
      </c>
      <c r="D23" s="2" t="s">
        <v>82</v>
      </c>
      <c r="E23" s="1">
        <v>251814089001</v>
      </c>
      <c r="F23" s="2" t="s">
        <v>68</v>
      </c>
      <c r="I23" s="12"/>
      <c r="J23" s="12"/>
      <c r="K23" s="12"/>
      <c r="L23" s="12"/>
      <c r="M23" s="12"/>
      <c r="N23" s="12"/>
      <c r="O23" s="12"/>
      <c r="P23" s="12"/>
    </row>
    <row r="24" spans="1:16" ht="12.75" customHeight="1" x14ac:dyDescent="0.25">
      <c r="B24" s="1">
        <v>13</v>
      </c>
      <c r="C24" s="1">
        <v>39729747</v>
      </c>
      <c r="D24" s="2" t="s">
        <v>84</v>
      </c>
      <c r="E24" s="1">
        <v>252814089001</v>
      </c>
      <c r="F24" s="2" t="s">
        <v>70</v>
      </c>
      <c r="I24" s="12"/>
      <c r="J24" s="12"/>
      <c r="K24" s="12"/>
      <c r="L24" s="12"/>
      <c r="M24" s="12"/>
      <c r="N24" s="12"/>
      <c r="O24" s="12"/>
      <c r="P24" s="14"/>
    </row>
    <row r="25" spans="1:16" ht="12.75" customHeight="1" x14ac:dyDescent="0.25">
      <c r="B25" s="1">
        <v>14</v>
      </c>
      <c r="C25" s="1">
        <v>52961894</v>
      </c>
      <c r="D25" s="2" t="s">
        <v>80</v>
      </c>
      <c r="E25" s="1">
        <v>251514089002</v>
      </c>
      <c r="F25" s="2" t="s">
        <v>65</v>
      </c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I28" s="12"/>
      <c r="J28" s="12"/>
      <c r="K28" s="12"/>
      <c r="L28" s="12"/>
      <c r="M28" s="12"/>
      <c r="N28" s="12"/>
      <c r="O28" s="12"/>
      <c r="P28" s="12"/>
    </row>
    <row r="29" spans="1:16" ht="15" x14ac:dyDescent="0.25">
      <c r="I29" s="12"/>
      <c r="J29" s="12"/>
      <c r="K29" s="12"/>
      <c r="L29" s="12"/>
      <c r="M29" s="12"/>
      <c r="N29" s="12"/>
      <c r="O29" s="12"/>
      <c r="P29" s="14"/>
    </row>
    <row r="30" spans="1:16" ht="15" x14ac:dyDescent="0.25">
      <c r="I30" s="12"/>
      <c r="J30" s="12"/>
      <c r="K30" s="12"/>
      <c r="L30" s="12"/>
      <c r="M30" s="12"/>
      <c r="N30" s="12"/>
      <c r="O30" s="12"/>
      <c r="P30" s="14"/>
    </row>
    <row r="31" spans="1:16" ht="15" x14ac:dyDescent="0.25">
      <c r="I31" s="12"/>
      <c r="J31" s="12"/>
      <c r="K31" s="12"/>
      <c r="L31" s="12"/>
      <c r="M31" s="12"/>
      <c r="N31" s="12"/>
      <c r="O31" s="12"/>
      <c r="P31" s="14"/>
    </row>
    <row r="32" spans="1:16" x14ac:dyDescent="0.25">
      <c r="I32" s="12"/>
      <c r="J32" s="12"/>
      <c r="K32" s="12"/>
      <c r="L32" s="12"/>
      <c r="M32" s="12"/>
      <c r="N32" s="12"/>
      <c r="O32" s="12"/>
      <c r="P32" s="12"/>
    </row>
    <row r="33" spans="9:16" x14ac:dyDescent="0.25">
      <c r="I33" s="12"/>
      <c r="J33" s="12"/>
      <c r="K33" s="12"/>
      <c r="L33" s="12"/>
      <c r="M33" s="12"/>
      <c r="N33" s="12"/>
      <c r="O33" s="12"/>
      <c r="P33" s="12"/>
    </row>
    <row r="34" spans="9:16" x14ac:dyDescent="0.25">
      <c r="I34" s="12"/>
      <c r="J34" s="12"/>
      <c r="K34" s="12"/>
      <c r="L34" s="12"/>
      <c r="M34" s="12"/>
      <c r="N34" s="12"/>
      <c r="O34" s="12"/>
      <c r="P34" s="12"/>
    </row>
    <row r="35" spans="9:16" x14ac:dyDescent="0.25">
      <c r="I35" s="12"/>
      <c r="J35" s="12"/>
      <c r="K35" s="12"/>
      <c r="L35" s="12"/>
      <c r="M35" s="12"/>
      <c r="N35" s="12"/>
      <c r="O35" s="12"/>
      <c r="P35" s="12"/>
    </row>
    <row r="36" spans="9:16" x14ac:dyDescent="0.25">
      <c r="I36" s="12"/>
      <c r="J36" s="12"/>
      <c r="K36" s="12"/>
      <c r="L36" s="12"/>
      <c r="M36" s="12"/>
      <c r="N36" s="12"/>
      <c r="O36" s="12"/>
      <c r="P36" s="12"/>
    </row>
    <row r="37" spans="9:16" x14ac:dyDescent="0.25"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25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D12" sqref="D1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50.2851562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56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55</v>
      </c>
      <c r="E11" s="1">
        <v>251517004000</v>
      </c>
      <c r="F11" s="2" t="s">
        <v>75</v>
      </c>
      <c r="H11" s="2" t="s">
        <v>106</v>
      </c>
      <c r="I11" s="12" t="s">
        <v>54</v>
      </c>
      <c r="J11" s="12"/>
      <c r="K11" s="12"/>
    </row>
    <row r="12" spans="2:11" ht="12.75" customHeight="1" x14ac:dyDescent="0.25">
      <c r="B12" s="1">
        <v>2</v>
      </c>
      <c r="D12" s="2" t="s">
        <v>94</v>
      </c>
      <c r="E12" s="1">
        <v>251517004000</v>
      </c>
      <c r="F12" s="2" t="s">
        <v>75</v>
      </c>
      <c r="H12" s="2" t="s">
        <v>104</v>
      </c>
      <c r="I12" s="12" t="s">
        <v>54</v>
      </c>
      <c r="J12" s="12"/>
      <c r="K12" s="12"/>
    </row>
    <row r="13" spans="2:11" ht="12.75" customHeight="1" x14ac:dyDescent="0.25">
      <c r="B13" s="1">
        <v>3</v>
      </c>
      <c r="D13" s="2" t="s">
        <v>95</v>
      </c>
      <c r="E13" s="1">
        <v>251517004000</v>
      </c>
      <c r="F13" s="2" t="s">
        <v>75</v>
      </c>
      <c r="H13" s="2" t="s">
        <v>105</v>
      </c>
      <c r="I13" s="12" t="s">
        <v>54</v>
      </c>
      <c r="J13" s="12"/>
      <c r="K13" s="14"/>
    </row>
    <row r="14" spans="2:11" ht="12.75" customHeight="1" x14ac:dyDescent="0.25">
      <c r="B14" s="1">
        <v>4</v>
      </c>
      <c r="D14" s="2" t="s">
        <v>96</v>
      </c>
      <c r="E14" s="1">
        <v>251517004000</v>
      </c>
      <c r="F14" s="2" t="s">
        <v>75</v>
      </c>
      <c r="H14" s="3" t="s">
        <v>103</v>
      </c>
      <c r="I14" s="12" t="s">
        <v>54</v>
      </c>
      <c r="J14" s="12"/>
      <c r="K14" s="14"/>
    </row>
    <row r="15" spans="2:11" ht="12.75" customHeight="1" x14ac:dyDescent="0.25">
      <c r="E15" s="1">
        <v>251517004000</v>
      </c>
      <c r="H15" s="2" t="s">
        <v>97</v>
      </c>
      <c r="I15" s="12" t="s">
        <v>54</v>
      </c>
      <c r="J15" s="12"/>
      <c r="K15" s="12"/>
    </row>
    <row r="16" spans="2:11" ht="12.75" customHeight="1" x14ac:dyDescent="0.25">
      <c r="H16" s="2"/>
      <c r="I16" s="12"/>
      <c r="J16" s="12"/>
      <c r="K16" s="12"/>
    </row>
    <row r="17" spans="8:9" ht="12.75" customHeight="1" x14ac:dyDescent="0.25">
      <c r="H17" s="2"/>
      <c r="I17" s="12"/>
    </row>
    <row r="18" spans="8:9" ht="12.75" customHeight="1" x14ac:dyDescent="0.25">
      <c r="H18" s="2"/>
      <c r="I18" s="12"/>
    </row>
    <row r="19" spans="8:9" ht="12.75" customHeight="1" x14ac:dyDescent="0.25">
      <c r="H19" s="2"/>
    </row>
    <row r="20" spans="8:9" ht="12.75" customHeight="1" x14ac:dyDescent="0.25">
      <c r="H20" s="2"/>
    </row>
    <row r="21" spans="8:9" ht="12.75" customHeight="1" x14ac:dyDescent="0.25">
      <c r="H21" s="2"/>
    </row>
    <row r="22" spans="8:9" ht="12.75" customHeight="1" x14ac:dyDescent="0.25"/>
    <row r="23" spans="8:9" ht="12.75" customHeight="1" x14ac:dyDescent="0.25"/>
    <row r="24" spans="8:9" ht="12.75" customHeight="1" x14ac:dyDescent="0.25"/>
    <row r="25" spans="8:9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8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49.285156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5703125" style="3" bestFit="1" customWidth="1"/>
    <col min="11" max="11" width="56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5"/>
      <c r="K2" s="66"/>
      <c r="M2" s="5"/>
      <c r="N2" s="5"/>
      <c r="O2" s="2"/>
      <c r="P2" s="21"/>
    </row>
    <row r="3" spans="2:21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8"/>
      <c r="K3" s="69"/>
      <c r="M3" s="5"/>
      <c r="N3" s="5"/>
      <c r="O3" s="2"/>
      <c r="P3" s="21"/>
    </row>
    <row r="4" spans="2:21" ht="12.75" customHeight="1" x14ac:dyDescent="0.25">
      <c r="B4" s="2"/>
      <c r="C4" s="2"/>
      <c r="D4" s="70"/>
      <c r="E4" s="71"/>
      <c r="F4" s="71"/>
      <c r="G4" s="71"/>
      <c r="H4" s="71"/>
      <c r="I4" s="71"/>
      <c r="J4" s="71"/>
      <c r="K4" s="72"/>
      <c r="M4" s="5"/>
      <c r="N4" s="5"/>
      <c r="O4" s="2"/>
      <c r="P4" s="5"/>
    </row>
    <row r="5" spans="2:21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59"/>
      <c r="K5" s="60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8" t="s">
        <v>90</v>
      </c>
      <c r="E6" s="59"/>
      <c r="F6" s="59"/>
      <c r="G6" s="59"/>
      <c r="H6" s="59"/>
      <c r="I6" s="59"/>
      <c r="J6" s="59"/>
      <c r="K6" s="60"/>
      <c r="M6" s="5"/>
      <c r="N6" s="5"/>
      <c r="O6" s="2"/>
      <c r="P6" s="20"/>
    </row>
    <row r="7" spans="2:21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59"/>
      <c r="K7" s="60"/>
      <c r="M7" s="5"/>
      <c r="N7" s="5"/>
      <c r="O7" s="2"/>
      <c r="P7" s="20"/>
    </row>
    <row r="8" spans="2:21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2"/>
      <c r="K8" s="63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55" t="s">
        <v>3</v>
      </c>
      <c r="E10" s="55" t="s">
        <v>5</v>
      </c>
      <c r="F10" s="56" t="s">
        <v>23</v>
      </c>
      <c r="G10" s="57" t="s">
        <v>27</v>
      </c>
      <c r="H10" s="57" t="s">
        <v>22</v>
      </c>
      <c r="I10" s="56" t="s">
        <v>28</v>
      </c>
      <c r="J10" s="55" t="s">
        <v>21</v>
      </c>
      <c r="K10" s="55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3</v>
      </c>
      <c r="C11" s="7" t="s">
        <v>45</v>
      </c>
      <c r="D11" s="9" t="s">
        <v>77</v>
      </c>
      <c r="E11" s="9" t="s">
        <v>62</v>
      </c>
      <c r="F11" s="38">
        <v>45280</v>
      </c>
      <c r="G11" s="5" t="s">
        <v>26</v>
      </c>
      <c r="H11" s="5" t="s">
        <v>24</v>
      </c>
      <c r="I11" s="16" t="s">
        <v>48</v>
      </c>
      <c r="J11" s="9" t="s">
        <v>24</v>
      </c>
      <c r="L11" s="37">
        <f>WEEKDAY(Tabla24[[#This Row],[Día]],1)</f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7">
        <v>8</v>
      </c>
      <c r="C12" s="7" t="s">
        <v>45</v>
      </c>
      <c r="D12" s="9" t="s">
        <v>83</v>
      </c>
      <c r="E12" s="9" t="s">
        <v>69</v>
      </c>
      <c r="F12" s="38">
        <v>45281</v>
      </c>
      <c r="G12" s="5" t="s">
        <v>26</v>
      </c>
      <c r="H12" s="5" t="s">
        <v>24</v>
      </c>
      <c r="I12" s="16" t="s">
        <v>48</v>
      </c>
      <c r="J12" s="9" t="s">
        <v>68</v>
      </c>
      <c r="L12" s="37">
        <f>WEEKDAY(Tabla24[[#This Row],[Día]],1)</f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5</v>
      </c>
      <c r="C13" s="7" t="s">
        <v>45</v>
      </c>
      <c r="D13" s="9" t="s">
        <v>78</v>
      </c>
      <c r="E13" s="9" t="s">
        <v>63</v>
      </c>
      <c r="F13" s="38">
        <v>45282</v>
      </c>
      <c r="G13" s="5" t="s">
        <v>26</v>
      </c>
      <c r="H13" s="5" t="s">
        <v>24</v>
      </c>
      <c r="I13" s="16" t="s">
        <v>48</v>
      </c>
      <c r="J13" s="9" t="s">
        <v>24</v>
      </c>
      <c r="L13" s="37">
        <f>WEEKDAY(Tabla24[[#This Row],[Día]],1)</f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7">
        <v>8</v>
      </c>
      <c r="C14" s="7" t="s">
        <v>17</v>
      </c>
      <c r="D14" s="9" t="s">
        <v>83</v>
      </c>
      <c r="E14" s="9" t="s">
        <v>69</v>
      </c>
      <c r="F14" s="38">
        <v>45283</v>
      </c>
      <c r="G14" s="5" t="s">
        <v>26</v>
      </c>
      <c r="H14" s="5" t="s">
        <v>26</v>
      </c>
      <c r="I14" s="16" t="s">
        <v>48</v>
      </c>
      <c r="J14" s="9" t="s">
        <v>68</v>
      </c>
      <c r="L14" s="37">
        <f>WEEKDAY(Tabla24[[#This Row],[Día]],1)</f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7">
        <v>8</v>
      </c>
      <c r="C15" s="7" t="s">
        <v>17</v>
      </c>
      <c r="D15" s="9" t="s">
        <v>83</v>
      </c>
      <c r="E15" s="9" t="s">
        <v>69</v>
      </c>
      <c r="F15" s="38">
        <v>45284</v>
      </c>
      <c r="G15" s="5" t="s">
        <v>26</v>
      </c>
      <c r="H15" s="5" t="s">
        <v>26</v>
      </c>
      <c r="I15" s="16" t="s">
        <v>48</v>
      </c>
      <c r="J15" s="9" t="s">
        <v>68</v>
      </c>
      <c r="L15" s="37">
        <f>WEEKDAY(Tabla24[[#This Row],[Día]],1)</f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7">
        <v>8</v>
      </c>
      <c r="C16" s="7" t="s">
        <v>17</v>
      </c>
      <c r="D16" s="9" t="s">
        <v>83</v>
      </c>
      <c r="E16" s="9" t="s">
        <v>69</v>
      </c>
      <c r="F16" s="38">
        <v>45285</v>
      </c>
      <c r="G16" s="5" t="s">
        <v>26</v>
      </c>
      <c r="H16" s="5" t="s">
        <v>26</v>
      </c>
      <c r="I16" s="16" t="s">
        <v>48</v>
      </c>
      <c r="J16" s="9" t="s">
        <v>68</v>
      </c>
      <c r="L16" s="37">
        <f>WEEKDAY(Tabla24[[#This Row],[Día]],1)</f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12</v>
      </c>
      <c r="C17" s="7" t="s">
        <v>45</v>
      </c>
      <c r="D17" s="9" t="s">
        <v>82</v>
      </c>
      <c r="E17" s="9" t="s">
        <v>68</v>
      </c>
      <c r="F17" s="38">
        <v>45286</v>
      </c>
      <c r="G17" s="5" t="s">
        <v>26</v>
      </c>
      <c r="H17" s="5" t="s">
        <v>24</v>
      </c>
      <c r="I17" s="16" t="s">
        <v>48</v>
      </c>
      <c r="J17" s="9" t="s">
        <v>69</v>
      </c>
      <c r="L17" s="37">
        <f>WEEKDAY(Tabla24[[#This Row],[Día]],1)</f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3</v>
      </c>
      <c r="C18" s="7" t="s">
        <v>45</v>
      </c>
      <c r="D18" s="9" t="s">
        <v>77</v>
      </c>
      <c r="E18" s="9" t="s">
        <v>62</v>
      </c>
      <c r="F18" s="38">
        <v>45287</v>
      </c>
      <c r="G18" s="5" t="s">
        <v>26</v>
      </c>
      <c r="H18" s="5" t="s">
        <v>24</v>
      </c>
      <c r="I18" s="16" t="s">
        <v>48</v>
      </c>
      <c r="J18" s="9" t="s">
        <v>24</v>
      </c>
      <c r="L18" s="37">
        <f>WEEKDAY(Tabla24[[#This Row],[Día]],1)</f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7">
        <v>12</v>
      </c>
      <c r="C19" s="7" t="s">
        <v>45</v>
      </c>
      <c r="D19" s="9" t="s">
        <v>82</v>
      </c>
      <c r="E19" s="9" t="s">
        <v>68</v>
      </c>
      <c r="F19" s="38">
        <v>45288</v>
      </c>
      <c r="G19" s="5" t="s">
        <v>26</v>
      </c>
      <c r="H19" s="5" t="s">
        <v>24</v>
      </c>
      <c r="I19" s="16" t="s">
        <v>48</v>
      </c>
      <c r="J19" s="3" t="s">
        <v>69</v>
      </c>
      <c r="K19" s="3"/>
      <c r="L19" s="37">
        <f>WEEKDAY(Tabla24[[#This Row],[Día]],1)</f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5</v>
      </c>
      <c r="C20" s="7" t="s">
        <v>45</v>
      </c>
      <c r="D20" s="9" t="s">
        <v>78</v>
      </c>
      <c r="E20" s="9" t="s">
        <v>63</v>
      </c>
      <c r="F20" s="38">
        <v>45289</v>
      </c>
      <c r="G20" s="5" t="s">
        <v>26</v>
      </c>
      <c r="H20" s="5" t="s">
        <v>24</v>
      </c>
      <c r="I20" s="16" t="s">
        <v>48</v>
      </c>
      <c r="J20" s="3" t="s">
        <v>24</v>
      </c>
      <c r="K20" s="3"/>
      <c r="L20" s="37">
        <f>WEEKDAY(Tabla24[[#This Row],[Día]],1)</f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7">
        <v>12</v>
      </c>
      <c r="C21" s="7" t="s">
        <v>17</v>
      </c>
      <c r="D21" s="9" t="s">
        <v>82</v>
      </c>
      <c r="E21" s="9" t="s">
        <v>68</v>
      </c>
      <c r="F21" s="38">
        <v>45290</v>
      </c>
      <c r="G21" s="5" t="s">
        <v>26</v>
      </c>
      <c r="H21" s="5" t="s">
        <v>26</v>
      </c>
      <c r="I21" s="16" t="s">
        <v>48</v>
      </c>
      <c r="J21" s="3" t="s">
        <v>69</v>
      </c>
      <c r="K21" s="3"/>
      <c r="L21" s="37">
        <f>WEEKDAY(Tabla24[[#This Row],[Día]],1)</f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7">
        <v>12</v>
      </c>
      <c r="C22" s="7" t="s">
        <v>17</v>
      </c>
      <c r="D22" s="9" t="s">
        <v>82</v>
      </c>
      <c r="E22" s="9" t="s">
        <v>68</v>
      </c>
      <c r="F22" s="38">
        <v>45291</v>
      </c>
      <c r="G22" s="5" t="s">
        <v>26</v>
      </c>
      <c r="H22" s="5" t="s">
        <v>26</v>
      </c>
      <c r="I22" s="16" t="s">
        <v>48</v>
      </c>
      <c r="J22" s="3" t="s">
        <v>69</v>
      </c>
      <c r="K22" s="3"/>
      <c r="L22" s="37">
        <f>WEEKDAY(Tabla24[[#This Row],[Día]],1)</f>
        <v>1</v>
      </c>
      <c r="M22" s="5" t="s">
        <v>13</v>
      </c>
      <c r="N22" s="5" t="s">
        <v>14</v>
      </c>
      <c r="P22" s="19"/>
    </row>
    <row r="23" spans="2:16" ht="12.75" x14ac:dyDescent="0.25">
      <c r="B23" s="37">
        <v>12</v>
      </c>
      <c r="C23" s="7" t="s">
        <v>17</v>
      </c>
      <c r="D23" s="9" t="s">
        <v>82</v>
      </c>
      <c r="E23" s="9" t="s">
        <v>68</v>
      </c>
      <c r="F23" s="38">
        <v>45292</v>
      </c>
      <c r="G23" s="5" t="s">
        <v>26</v>
      </c>
      <c r="H23" s="5" t="s">
        <v>26</v>
      </c>
      <c r="I23" s="16" t="s">
        <v>48</v>
      </c>
      <c r="J23" s="3" t="s">
        <v>69</v>
      </c>
      <c r="L23" s="37">
        <f>WEEKDAY(Tabla24[[#This Row],[Día]],1)</f>
        <v>2</v>
      </c>
      <c r="M23" s="5" t="s">
        <v>14</v>
      </c>
      <c r="N23" s="5" t="s">
        <v>13</v>
      </c>
      <c r="O23" s="3"/>
    </row>
    <row r="24" spans="2:16" ht="12.75" x14ac:dyDescent="0.25">
      <c r="B24" s="37">
        <v>8</v>
      </c>
      <c r="C24" s="7" t="s">
        <v>45</v>
      </c>
      <c r="D24" s="9" t="s">
        <v>83</v>
      </c>
      <c r="E24" s="9" t="s">
        <v>69</v>
      </c>
      <c r="F24" s="38">
        <v>45293</v>
      </c>
      <c r="G24" s="5" t="s">
        <v>26</v>
      </c>
      <c r="H24" s="5" t="s">
        <v>24</v>
      </c>
      <c r="I24" s="16" t="s">
        <v>48</v>
      </c>
      <c r="J24" s="3" t="s">
        <v>68</v>
      </c>
      <c r="L24" s="37">
        <f>WEEKDAY(Tabla24[[#This Row],[Día]],1)</f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3</v>
      </c>
      <c r="C25" s="7" t="s">
        <v>45</v>
      </c>
      <c r="D25" s="9" t="s">
        <v>77</v>
      </c>
      <c r="E25" s="9" t="s">
        <v>62</v>
      </c>
      <c r="F25" s="38">
        <v>45294</v>
      </c>
      <c r="G25" s="5" t="s">
        <v>26</v>
      </c>
      <c r="H25" s="5" t="s">
        <v>24</v>
      </c>
      <c r="I25" s="16" t="s">
        <v>48</v>
      </c>
      <c r="J25" s="3" t="s">
        <v>24</v>
      </c>
      <c r="L25" s="37">
        <f>WEEKDAY(Tabla24[[#This Row],[Día]],1)</f>
        <v>4</v>
      </c>
      <c r="M25" s="5" t="s">
        <v>14</v>
      </c>
      <c r="N25" s="5" t="s">
        <v>14</v>
      </c>
      <c r="O25" s="3"/>
    </row>
    <row r="26" spans="2:16" ht="12.75" x14ac:dyDescent="0.25">
      <c r="B26" s="37">
        <v>8</v>
      </c>
      <c r="C26" s="7" t="s">
        <v>45</v>
      </c>
      <c r="D26" s="9" t="s">
        <v>83</v>
      </c>
      <c r="E26" s="9" t="s">
        <v>69</v>
      </c>
      <c r="F26" s="38">
        <v>45295</v>
      </c>
      <c r="G26" s="5" t="s">
        <v>26</v>
      </c>
      <c r="H26" s="5" t="s">
        <v>24</v>
      </c>
      <c r="I26" s="16" t="s">
        <v>48</v>
      </c>
      <c r="J26" s="3" t="s">
        <v>68</v>
      </c>
      <c r="L26" s="37">
        <f>WEEKDAY(Tabla24[[#This Row],[Día]],1)</f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5</v>
      </c>
      <c r="C27" s="7" t="s">
        <v>45</v>
      </c>
      <c r="D27" s="9" t="s">
        <v>78</v>
      </c>
      <c r="E27" s="9" t="s">
        <v>63</v>
      </c>
      <c r="F27" s="38">
        <v>45296</v>
      </c>
      <c r="G27" s="5" t="s">
        <v>26</v>
      </c>
      <c r="H27" s="5" t="s">
        <v>24</v>
      </c>
      <c r="I27" s="16" t="s">
        <v>48</v>
      </c>
      <c r="J27" s="3" t="s">
        <v>24</v>
      </c>
      <c r="L27" s="37">
        <f>WEEKDAY(Tabla24[[#This Row],[Día]],1)</f>
        <v>6</v>
      </c>
      <c r="M27" s="5" t="s">
        <v>14</v>
      </c>
      <c r="N27" s="5" t="s">
        <v>14</v>
      </c>
      <c r="O27" s="3"/>
    </row>
    <row r="28" spans="2:16" ht="12.75" x14ac:dyDescent="0.25">
      <c r="B28" s="37">
        <v>8</v>
      </c>
      <c r="C28" s="7" t="s">
        <v>17</v>
      </c>
      <c r="D28" s="9" t="s">
        <v>83</v>
      </c>
      <c r="E28" s="9" t="s">
        <v>69</v>
      </c>
      <c r="F28" s="38">
        <v>45297</v>
      </c>
      <c r="G28" s="5" t="s">
        <v>26</v>
      </c>
      <c r="H28" s="5" t="s">
        <v>26</v>
      </c>
      <c r="I28" s="16" t="s">
        <v>48</v>
      </c>
      <c r="J28" s="3" t="s">
        <v>68</v>
      </c>
      <c r="L28" s="37">
        <f>WEEKDAY(Tabla24[[#This Row],[Día]],1)</f>
        <v>7</v>
      </c>
      <c r="M28" s="5" t="s">
        <v>13</v>
      </c>
      <c r="N28" s="5" t="s">
        <v>14</v>
      </c>
      <c r="O28" s="3"/>
    </row>
    <row r="29" spans="2:16" ht="12.75" x14ac:dyDescent="0.25">
      <c r="B29" s="37">
        <v>8</v>
      </c>
      <c r="C29" s="7" t="s">
        <v>17</v>
      </c>
      <c r="D29" s="9" t="s">
        <v>83</v>
      </c>
      <c r="E29" s="9" t="s">
        <v>69</v>
      </c>
      <c r="F29" s="38">
        <v>45298</v>
      </c>
      <c r="G29" s="5" t="s">
        <v>26</v>
      </c>
      <c r="H29" s="5" t="s">
        <v>26</v>
      </c>
      <c r="I29" s="16" t="s">
        <v>48</v>
      </c>
      <c r="J29" s="3" t="s">
        <v>68</v>
      </c>
      <c r="L29" s="37">
        <f>WEEKDAY(Tabla24[[#This Row],[Día]],1)</f>
        <v>1</v>
      </c>
      <c r="M29" s="5" t="s">
        <v>13</v>
      </c>
      <c r="N29" s="5" t="s">
        <v>14</v>
      </c>
      <c r="O29" s="3"/>
    </row>
    <row r="30" spans="2:16" ht="12.75" x14ac:dyDescent="0.25">
      <c r="B30" s="37">
        <v>8</v>
      </c>
      <c r="C30" s="7" t="s">
        <v>17</v>
      </c>
      <c r="D30" s="9" t="s">
        <v>83</v>
      </c>
      <c r="E30" s="9" t="s">
        <v>69</v>
      </c>
      <c r="F30" s="38">
        <v>45299</v>
      </c>
      <c r="G30" s="5" t="s">
        <v>26</v>
      </c>
      <c r="H30" s="5" t="s">
        <v>26</v>
      </c>
      <c r="I30" s="16" t="s">
        <v>48</v>
      </c>
      <c r="J30" s="3" t="s">
        <v>68</v>
      </c>
      <c r="L30" s="37">
        <f>WEEKDAY(Tabla24[[#This Row],[Día]],1)</f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12</v>
      </c>
      <c r="C31" s="7" t="s">
        <v>45</v>
      </c>
      <c r="D31" s="9" t="s">
        <v>82</v>
      </c>
      <c r="E31" s="9" t="s">
        <v>68</v>
      </c>
      <c r="F31" s="38">
        <v>45300</v>
      </c>
      <c r="G31" s="5" t="s">
        <v>26</v>
      </c>
      <c r="H31" s="5" t="s">
        <v>24</v>
      </c>
      <c r="I31" s="16" t="s">
        <v>48</v>
      </c>
      <c r="J31" s="3" t="s">
        <v>69</v>
      </c>
      <c r="L31" s="37">
        <f>WEEKDAY(Tabla24[[#This Row],[Día]],1)</f>
        <v>3</v>
      </c>
      <c r="M31" s="5" t="s">
        <v>14</v>
      </c>
      <c r="N31" s="5" t="s">
        <v>14</v>
      </c>
      <c r="O31" s="3"/>
    </row>
    <row r="32" spans="2:16" ht="12.75" x14ac:dyDescent="0.25">
      <c r="B32" s="37">
        <v>3</v>
      </c>
      <c r="C32" s="7" t="s">
        <v>45</v>
      </c>
      <c r="D32" s="9" t="s">
        <v>77</v>
      </c>
      <c r="E32" s="9" t="s">
        <v>62</v>
      </c>
      <c r="F32" s="38">
        <v>45301</v>
      </c>
      <c r="G32" s="5" t="s">
        <v>26</v>
      </c>
      <c r="H32" s="5" t="s">
        <v>24</v>
      </c>
      <c r="I32" s="16" t="s">
        <v>48</v>
      </c>
      <c r="J32" s="3" t="s">
        <v>24</v>
      </c>
      <c r="L32" s="37">
        <f>WEEKDAY(Tabla24[[#This Row],[Día]],1)</f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1</v>
      </c>
      <c r="C33" s="7" t="s">
        <v>18</v>
      </c>
      <c r="D33" s="9" t="s">
        <v>81</v>
      </c>
      <c r="E33" s="9" t="s">
        <v>67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7">
        <f>WEEKDAY(Tabla24[[#This Row],[Día]],1)</f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2</v>
      </c>
      <c r="C34" s="7" t="s">
        <v>18</v>
      </c>
      <c r="D34" s="9" t="s">
        <v>79</v>
      </c>
      <c r="E34" s="9" t="s">
        <v>64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7">
        <f>WEEKDAY(Tabla24[[#This Row],[Día]],1)</f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1</v>
      </c>
      <c r="C35" s="7" t="s">
        <v>17</v>
      </c>
      <c r="D35" s="9" t="s">
        <v>81</v>
      </c>
      <c r="E35" s="9" t="s">
        <v>67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7">
        <f>WEEKDAY(Tabla24[[#This Row],[Día]],1)</f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1</v>
      </c>
      <c r="C36" s="7" t="s">
        <v>17</v>
      </c>
      <c r="D36" s="9" t="s">
        <v>81</v>
      </c>
      <c r="E36" s="9" t="s">
        <v>67</v>
      </c>
      <c r="F36" s="6">
        <v>45305</v>
      </c>
      <c r="G36" s="5" t="s">
        <v>26</v>
      </c>
      <c r="H36" s="5" t="s">
        <v>26</v>
      </c>
      <c r="I36" s="16" t="s">
        <v>48</v>
      </c>
      <c r="J36" s="3" t="s">
        <v>24</v>
      </c>
      <c r="L36" s="37">
        <f>WEEKDAY(Tabla24[[#This Row],[Día]],1)</f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4</v>
      </c>
      <c r="C37" s="7" t="s">
        <v>18</v>
      </c>
      <c r="D37" s="9" t="s">
        <v>88</v>
      </c>
      <c r="E37" s="9" t="s">
        <v>74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L37" s="37">
        <f>WEEKDAY(Tabla24[[#This Row],[Día]],1)</f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6</v>
      </c>
      <c r="C38" s="7" t="s">
        <v>18</v>
      </c>
      <c r="D38" s="9" t="s">
        <v>86</v>
      </c>
      <c r="E38" s="9" t="s">
        <v>72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L38" s="37">
        <f>WEEKDAY(Tabla24[[#This Row],[Día]],1)</f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7</v>
      </c>
      <c r="C39" s="7" t="s">
        <v>18</v>
      </c>
      <c r="D39" s="9" t="s">
        <v>76</v>
      </c>
      <c r="E39" s="9" t="s">
        <v>60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L39" s="37">
        <f>WEEKDAY(Tabla24[[#This Row],[Día]],1)</f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8</v>
      </c>
      <c r="C40" s="7" t="s">
        <v>18</v>
      </c>
      <c r="D40" s="9" t="s">
        <v>83</v>
      </c>
      <c r="E40" s="9" t="s">
        <v>69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7">
        <f>WEEKDAY(Tabla24[[#This Row],[Día]],1)</f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9</v>
      </c>
      <c r="C41" s="7" t="s">
        <v>18</v>
      </c>
      <c r="D41" s="9" t="s">
        <v>87</v>
      </c>
      <c r="E41" s="9" t="s">
        <v>73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7">
        <f>WEEKDAY(Tabla24[[#This Row],[Día]],1)</f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2</v>
      </c>
      <c r="C42" s="7" t="s">
        <v>17</v>
      </c>
      <c r="D42" s="9" t="s">
        <v>79</v>
      </c>
      <c r="E42" s="9" t="s">
        <v>64</v>
      </c>
      <c r="F42" s="6">
        <v>45311</v>
      </c>
      <c r="G42" s="5" t="s">
        <v>25</v>
      </c>
      <c r="H42" s="5" t="s">
        <v>25</v>
      </c>
      <c r="I42" s="16">
        <v>45313</v>
      </c>
      <c r="J42" s="3" t="s">
        <v>24</v>
      </c>
      <c r="L42" s="37">
        <f>WEEKDAY(Tabla24[[#This Row],[Día]],1)</f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2</v>
      </c>
      <c r="C43" s="7" t="s">
        <v>17</v>
      </c>
      <c r="D43" s="9" t="s">
        <v>79</v>
      </c>
      <c r="E43" s="9" t="s">
        <v>64</v>
      </c>
      <c r="F43" s="6">
        <v>45312</v>
      </c>
      <c r="G43" s="5" t="s">
        <v>26</v>
      </c>
      <c r="H43" s="5" t="s">
        <v>26</v>
      </c>
      <c r="I43" s="16" t="s">
        <v>48</v>
      </c>
      <c r="J43" s="3" t="s">
        <v>24</v>
      </c>
      <c r="L43" s="37">
        <f>WEEKDAY(Tabla24[[#This Row],[Día]],1)</f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10</v>
      </c>
      <c r="C44" s="7" t="s">
        <v>18</v>
      </c>
      <c r="D44" s="9" t="s">
        <v>89</v>
      </c>
      <c r="E44" s="9" t="s">
        <v>61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7">
        <f>WEEKDAY(Tabla24[[#This Row],[Día]],1)</f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11</v>
      </c>
      <c r="C45" s="7" t="s">
        <v>18</v>
      </c>
      <c r="D45" s="9" t="s">
        <v>85</v>
      </c>
      <c r="E45" s="9" t="s">
        <v>71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7">
        <f>WEEKDAY(Tabla24[[#This Row],[Día]],1)</f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12</v>
      </c>
      <c r="C46" s="7" t="s">
        <v>18</v>
      </c>
      <c r="D46" s="9" t="s">
        <v>82</v>
      </c>
      <c r="E46" s="9" t="s">
        <v>68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7">
        <f>WEEKDAY(Tabla24[[#This Row],[Día]],1)</f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13</v>
      </c>
      <c r="C47" s="7" t="s">
        <v>18</v>
      </c>
      <c r="D47" s="9" t="s">
        <v>84</v>
      </c>
      <c r="E47" s="9" t="s">
        <v>70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7">
        <f>WEEKDAY(Tabla24[[#This Row],[Día]],1)</f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14</v>
      </c>
      <c r="C48" s="7" t="s">
        <v>18</v>
      </c>
      <c r="D48" s="9" t="s">
        <v>80</v>
      </c>
      <c r="E48" s="9" t="s">
        <v>65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7">
        <f>WEEKDAY(Tabla24[[#This Row],[Día]],1)</f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4</v>
      </c>
      <c r="C49" s="7" t="s">
        <v>17</v>
      </c>
      <c r="D49" s="9" t="s">
        <v>88</v>
      </c>
      <c r="E49" s="9" t="s">
        <v>74</v>
      </c>
      <c r="F49" s="6">
        <v>45318</v>
      </c>
      <c r="G49" s="5" t="s">
        <v>25</v>
      </c>
      <c r="H49" s="5" t="s">
        <v>25</v>
      </c>
      <c r="I49" s="16">
        <v>45320</v>
      </c>
      <c r="J49" s="3" t="s">
        <v>24</v>
      </c>
      <c r="L49" s="37">
        <f>WEEKDAY(Tabla24[[#This Row],[Día]],1)</f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4</v>
      </c>
      <c r="C50" s="7" t="s">
        <v>17</v>
      </c>
      <c r="D50" s="9" t="s">
        <v>88</v>
      </c>
      <c r="E50" s="9" t="s">
        <v>74</v>
      </c>
      <c r="F50" s="6">
        <v>45319</v>
      </c>
      <c r="G50" s="5" t="s">
        <v>26</v>
      </c>
      <c r="H50" s="5" t="s">
        <v>26</v>
      </c>
      <c r="I50" s="16" t="s">
        <v>48</v>
      </c>
      <c r="J50" s="3" t="s">
        <v>24</v>
      </c>
      <c r="L50" s="37">
        <f>WEEKDAY(Tabla24[[#This Row],[Día]],1)</f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1</v>
      </c>
      <c r="C51" s="7" t="s">
        <v>18</v>
      </c>
      <c r="D51" s="9" t="s">
        <v>81</v>
      </c>
      <c r="E51" s="9" t="s">
        <v>67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7">
        <f>WEEKDAY(Tabla24[[#This Row],[Día]],1)</f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2</v>
      </c>
      <c r="C52" s="7" t="s">
        <v>18</v>
      </c>
      <c r="D52" s="9" t="s">
        <v>79</v>
      </c>
      <c r="E52" s="9" t="s">
        <v>64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7">
        <f>WEEKDAY(Tabla24[[#This Row],[Día]],1)</f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4</v>
      </c>
      <c r="C53" s="7" t="s">
        <v>18</v>
      </c>
      <c r="D53" s="9" t="s">
        <v>88</v>
      </c>
      <c r="E53" s="9" t="s">
        <v>74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7">
        <f>WEEKDAY(Tabla24[[#This Row],[Día]],1)</f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6</v>
      </c>
      <c r="C54" s="7" t="s">
        <v>18</v>
      </c>
      <c r="D54" s="9" t="s">
        <v>86</v>
      </c>
      <c r="E54" s="9" t="s">
        <v>72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7">
        <f>WEEKDAY(Tabla24[[#This Row],[Día]],1)</f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7</v>
      </c>
      <c r="C55" s="7" t="s">
        <v>18</v>
      </c>
      <c r="D55" s="9" t="s">
        <v>76</v>
      </c>
      <c r="E55" s="9" t="s">
        <v>60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7">
        <f>WEEKDAY(Tabla24[[#This Row],[Día]],1)</f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6</v>
      </c>
      <c r="C56" s="7" t="s">
        <v>17</v>
      </c>
      <c r="D56" s="9" t="s">
        <v>86</v>
      </c>
      <c r="E56" s="9" t="s">
        <v>72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7">
        <f>WEEKDAY(Tabla24[[#This Row],[Día]],1)</f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6</v>
      </c>
      <c r="C57" s="7" t="s">
        <v>17</v>
      </c>
      <c r="D57" s="9" t="s">
        <v>86</v>
      </c>
      <c r="E57" s="9" t="s">
        <v>72</v>
      </c>
      <c r="F57" s="6">
        <v>45326</v>
      </c>
      <c r="G57" s="5" t="s">
        <v>26</v>
      </c>
      <c r="H57" s="5" t="s">
        <v>26</v>
      </c>
      <c r="I57" s="16" t="s">
        <v>48</v>
      </c>
      <c r="J57" s="3" t="s">
        <v>24</v>
      </c>
      <c r="L57" s="37">
        <f>WEEKDAY(Tabla24[[#This Row],[Día]],1)</f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8</v>
      </c>
      <c r="C58" s="7" t="s">
        <v>18</v>
      </c>
      <c r="D58" s="9" t="s">
        <v>83</v>
      </c>
      <c r="E58" s="9" t="s">
        <v>69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7">
        <f>WEEKDAY(Tabla24[[#This Row],[Día]],1)</f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9</v>
      </c>
      <c r="C59" s="7" t="s">
        <v>18</v>
      </c>
      <c r="D59" s="9" t="s">
        <v>87</v>
      </c>
      <c r="E59" s="9" t="s">
        <v>73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7">
        <f>WEEKDAY(Tabla24[[#This Row],[Día]],1)</f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10</v>
      </c>
      <c r="C60" s="7" t="s">
        <v>18</v>
      </c>
      <c r="D60" s="9" t="s">
        <v>89</v>
      </c>
      <c r="E60" s="9" t="s">
        <v>61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7">
        <f>WEEKDAY(Tabla24[[#This Row],[Día]],1)</f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11</v>
      </c>
      <c r="C61" s="7" t="s">
        <v>18</v>
      </c>
      <c r="D61" s="9" t="s">
        <v>85</v>
      </c>
      <c r="E61" s="9" t="s">
        <v>71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7">
        <f>WEEKDAY(Tabla24[[#This Row],[Día]],1)</f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12</v>
      </c>
      <c r="C62" s="7" t="s">
        <v>18</v>
      </c>
      <c r="D62" s="9" t="s">
        <v>82</v>
      </c>
      <c r="E62" s="9" t="s">
        <v>68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7">
        <f>WEEKDAY(Tabla24[[#This Row],[Día]],1)</f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9</v>
      </c>
      <c r="C63" s="7" t="s">
        <v>17</v>
      </c>
      <c r="D63" s="9" t="s">
        <v>87</v>
      </c>
      <c r="E63" s="9" t="s">
        <v>73</v>
      </c>
      <c r="F63" s="6">
        <v>45332</v>
      </c>
      <c r="G63" s="5" t="s">
        <v>25</v>
      </c>
      <c r="H63" s="5" t="s">
        <v>25</v>
      </c>
      <c r="I63" s="16">
        <v>45334</v>
      </c>
      <c r="J63" s="3" t="s">
        <v>24</v>
      </c>
      <c r="L63" s="37">
        <f>WEEKDAY(Tabla24[[#This Row],[Día]],1)</f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9</v>
      </c>
      <c r="C64" s="7" t="s">
        <v>17</v>
      </c>
      <c r="D64" s="9" t="s">
        <v>87</v>
      </c>
      <c r="E64" s="9" t="s">
        <v>73</v>
      </c>
      <c r="F64" s="6">
        <v>45333</v>
      </c>
      <c r="G64" s="5" t="s">
        <v>26</v>
      </c>
      <c r="H64" s="5" t="s">
        <v>26</v>
      </c>
      <c r="I64" s="16" t="s">
        <v>48</v>
      </c>
      <c r="J64" s="3" t="s">
        <v>24</v>
      </c>
      <c r="L64" s="37">
        <f>WEEKDAY(Tabla24[[#This Row],[Día]],1)</f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13</v>
      </c>
      <c r="C65" s="7" t="s">
        <v>18</v>
      </c>
      <c r="D65" s="9" t="s">
        <v>84</v>
      </c>
      <c r="E65" s="9" t="s">
        <v>70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7">
        <f>WEEKDAY(Tabla24[[#This Row],[Día]],1)</f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14</v>
      </c>
      <c r="C66" s="7" t="s">
        <v>18</v>
      </c>
      <c r="D66" s="9" t="s">
        <v>80</v>
      </c>
      <c r="E66" s="9" t="s">
        <v>65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7">
        <f>WEEKDAY(Tabla24[[#This Row],[Día]],1)</f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1</v>
      </c>
      <c r="C67" s="7" t="s">
        <v>18</v>
      </c>
      <c r="D67" s="9" t="s">
        <v>81</v>
      </c>
      <c r="E67" s="9" t="s">
        <v>67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7">
        <f>WEEKDAY(Tabla24[[#This Row],[Día]],1)</f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2</v>
      </c>
      <c r="C68" s="7" t="s">
        <v>18</v>
      </c>
      <c r="D68" s="9" t="s">
        <v>79</v>
      </c>
      <c r="E68" s="9" t="s">
        <v>64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7">
        <f>WEEKDAY(Tabla24[[#This Row],[Día]],1)</f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4</v>
      </c>
      <c r="C69" s="7" t="s">
        <v>18</v>
      </c>
      <c r="D69" s="9" t="s">
        <v>88</v>
      </c>
      <c r="E69" s="9" t="s">
        <v>74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7">
        <f>WEEKDAY(Tabla24[[#This Row],[Día]],1)</f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11</v>
      </c>
      <c r="C70" s="7" t="s">
        <v>17</v>
      </c>
      <c r="D70" s="9" t="s">
        <v>85</v>
      </c>
      <c r="E70" s="9" t="s">
        <v>71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7">
        <f>WEEKDAY(Tabla24[[#This Row],[Día]],1)</f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11</v>
      </c>
      <c r="C71" s="7" t="s">
        <v>17</v>
      </c>
      <c r="D71" s="9" t="s">
        <v>85</v>
      </c>
      <c r="E71" s="9" t="s">
        <v>71</v>
      </c>
      <c r="F71" s="6">
        <v>45340</v>
      </c>
      <c r="G71" s="5" t="s">
        <v>26</v>
      </c>
      <c r="H71" s="5" t="s">
        <v>26</v>
      </c>
      <c r="I71" s="16" t="s">
        <v>48</v>
      </c>
      <c r="J71" s="3" t="s">
        <v>24</v>
      </c>
      <c r="L71" s="37">
        <f>WEEKDAY(Tabla24[[#This Row],[Día]],1)</f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6</v>
      </c>
      <c r="C72" s="7" t="s">
        <v>18</v>
      </c>
      <c r="D72" s="9" t="s">
        <v>86</v>
      </c>
      <c r="E72" s="9" t="s">
        <v>72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7">
        <f>WEEKDAY(Tabla24[[#This Row],[Día]],1)</f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7</v>
      </c>
      <c r="C73" s="7" t="s">
        <v>18</v>
      </c>
      <c r="D73" s="9" t="s">
        <v>76</v>
      </c>
      <c r="E73" s="9" t="s">
        <v>60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7">
        <f>WEEKDAY(Tabla24[[#This Row],[Día]],1)</f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8</v>
      </c>
      <c r="C74" s="7" t="s">
        <v>18</v>
      </c>
      <c r="D74" s="9" t="s">
        <v>83</v>
      </c>
      <c r="E74" s="9" t="s">
        <v>69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7">
        <f>WEEKDAY(Tabla24[[#This Row],[Día]],1)</f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9</v>
      </c>
      <c r="C75" s="7" t="s">
        <v>18</v>
      </c>
      <c r="D75" s="9" t="s">
        <v>87</v>
      </c>
      <c r="E75" s="9" t="s">
        <v>73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7">
        <f>WEEKDAY(Tabla24[[#This Row],[Día]],1)</f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10</v>
      </c>
      <c r="C76" s="7" t="s">
        <v>18</v>
      </c>
      <c r="D76" s="9" t="s">
        <v>89</v>
      </c>
      <c r="E76" s="9" t="s">
        <v>61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7">
        <f>WEEKDAY(Tabla24[[#This Row],[Día]],1)</f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13</v>
      </c>
      <c r="C77" s="7" t="s">
        <v>17</v>
      </c>
      <c r="D77" s="9" t="s">
        <v>84</v>
      </c>
      <c r="E77" s="9" t="s">
        <v>70</v>
      </c>
      <c r="F77" s="6">
        <v>45346</v>
      </c>
      <c r="G77" s="5" t="s">
        <v>25</v>
      </c>
      <c r="H77" s="5" t="s">
        <v>25</v>
      </c>
      <c r="I77" s="16">
        <v>45348</v>
      </c>
      <c r="J77" s="3" t="s">
        <v>24</v>
      </c>
      <c r="L77" s="37">
        <f>WEEKDAY(Tabla24[[#This Row],[Día]],1)</f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13</v>
      </c>
      <c r="C78" s="7" t="s">
        <v>17</v>
      </c>
      <c r="D78" s="9" t="s">
        <v>84</v>
      </c>
      <c r="E78" s="9" t="s">
        <v>70</v>
      </c>
      <c r="F78" s="6">
        <v>45347</v>
      </c>
      <c r="G78" s="5" t="s">
        <v>26</v>
      </c>
      <c r="H78" s="5" t="s">
        <v>26</v>
      </c>
      <c r="I78" s="16" t="s">
        <v>48</v>
      </c>
      <c r="J78" s="3" t="s">
        <v>24</v>
      </c>
      <c r="L78" s="37">
        <f>WEEKDAY(Tabla24[[#This Row],[Día]],1)</f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11</v>
      </c>
      <c r="C79" s="7" t="s">
        <v>18</v>
      </c>
      <c r="D79" s="9" t="s">
        <v>85</v>
      </c>
      <c r="E79" s="9" t="s">
        <v>71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7">
        <f>WEEKDAY(Tabla24[[#This Row],[Día]],1)</f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12</v>
      </c>
      <c r="C80" s="7" t="s">
        <v>18</v>
      </c>
      <c r="D80" s="9" t="s">
        <v>82</v>
      </c>
      <c r="E80" s="9" t="s">
        <v>68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7">
        <f>WEEKDAY(Tabla24[[#This Row],[Día]],1)</f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13</v>
      </c>
      <c r="C81" s="7" t="s">
        <v>18</v>
      </c>
      <c r="D81" s="9" t="s">
        <v>84</v>
      </c>
      <c r="E81" s="9" t="s">
        <v>70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7">
        <f>WEEKDAY(Tabla24[[#This Row],[Día]],1)</f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14</v>
      </c>
      <c r="C82" s="7" t="s">
        <v>18</v>
      </c>
      <c r="D82" s="9" t="s">
        <v>80</v>
      </c>
      <c r="E82" s="9" t="s">
        <v>65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7">
        <f>WEEKDAY(Tabla24[[#This Row],[Día]],1)</f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1</v>
      </c>
      <c r="C83" s="7" t="s">
        <v>18</v>
      </c>
      <c r="D83" s="9" t="s">
        <v>81</v>
      </c>
      <c r="E83" s="9" t="s">
        <v>67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7">
        <f>WEEKDAY(Tabla24[[#This Row],[Día]],1)</f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14</v>
      </c>
      <c r="C84" s="7" t="s">
        <v>17</v>
      </c>
      <c r="D84" s="9" t="s">
        <v>80</v>
      </c>
      <c r="E84" s="9" t="s">
        <v>65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7">
        <f>WEEKDAY(Tabla24[[#This Row],[Día]],1)</f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14</v>
      </c>
      <c r="C85" s="7" t="s">
        <v>17</v>
      </c>
      <c r="D85" s="9" t="s">
        <v>80</v>
      </c>
      <c r="E85" s="9" t="s">
        <v>65</v>
      </c>
      <c r="F85" s="6">
        <v>45354</v>
      </c>
      <c r="G85" s="5" t="s">
        <v>26</v>
      </c>
      <c r="H85" s="5" t="s">
        <v>26</v>
      </c>
      <c r="I85" s="16" t="s">
        <v>48</v>
      </c>
      <c r="J85" s="3" t="s">
        <v>24</v>
      </c>
      <c r="L85" s="37">
        <f>WEEKDAY(Tabla24[[#This Row],[Día]],1)</f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2</v>
      </c>
      <c r="C86" s="7" t="s">
        <v>18</v>
      </c>
      <c r="D86" s="9" t="s">
        <v>79</v>
      </c>
      <c r="E86" s="9" t="s">
        <v>64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7">
        <f>WEEKDAY(Tabla24[[#This Row],[Día]],1)</f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4</v>
      </c>
      <c r="C87" s="7" t="s">
        <v>18</v>
      </c>
      <c r="D87" s="9" t="s">
        <v>88</v>
      </c>
      <c r="E87" s="9" t="s">
        <v>74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7">
        <f>WEEKDAY(Tabla24[[#This Row],[Día]],1)</f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6</v>
      </c>
      <c r="C88" s="7" t="s">
        <v>18</v>
      </c>
      <c r="D88" s="9" t="s">
        <v>86</v>
      </c>
      <c r="E88" s="9" t="s">
        <v>72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7">
        <f>WEEKDAY(Tabla24[[#This Row],[Día]],1)</f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7</v>
      </c>
      <c r="C89" s="7" t="s">
        <v>18</v>
      </c>
      <c r="D89" s="9" t="s">
        <v>76</v>
      </c>
      <c r="E89" s="9" t="s">
        <v>60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7">
        <f>WEEKDAY(Tabla24[[#This Row],[Día]],1)</f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8</v>
      </c>
      <c r="C90" s="7" t="s">
        <v>18</v>
      </c>
      <c r="D90" s="9" t="s">
        <v>83</v>
      </c>
      <c r="E90" s="9" t="s">
        <v>69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7">
        <f>WEEKDAY(Tabla24[[#This Row],[Día]],1)</f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1</v>
      </c>
      <c r="C91" s="7" t="s">
        <v>17</v>
      </c>
      <c r="D91" s="9" t="s">
        <v>81</v>
      </c>
      <c r="E91" s="9" t="s">
        <v>67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7">
        <f>WEEKDAY(Tabla24[[#This Row],[Día]],1)</f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1</v>
      </c>
      <c r="C92" s="7" t="s">
        <v>17</v>
      </c>
      <c r="D92" s="9" t="s">
        <v>81</v>
      </c>
      <c r="E92" s="9" t="s">
        <v>67</v>
      </c>
      <c r="F92" s="6">
        <v>45361</v>
      </c>
      <c r="G92" s="5" t="s">
        <v>26</v>
      </c>
      <c r="H92" s="5" t="s">
        <v>26</v>
      </c>
      <c r="I92" s="16" t="s">
        <v>48</v>
      </c>
      <c r="J92" s="3" t="s">
        <v>24</v>
      </c>
      <c r="L92" s="37">
        <f>WEEKDAY(Tabla24[[#This Row],[Día]],1)</f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9</v>
      </c>
      <c r="C93" s="7" t="s">
        <v>18</v>
      </c>
      <c r="D93" s="9" t="s">
        <v>87</v>
      </c>
      <c r="E93" s="9" t="s">
        <v>73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7">
        <f>WEEKDAY(Tabla24[[#This Row],[Día]],1)</f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10</v>
      </c>
      <c r="C94" s="7" t="s">
        <v>18</v>
      </c>
      <c r="D94" s="9" t="s">
        <v>89</v>
      </c>
      <c r="E94" s="9" t="s">
        <v>61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7">
        <f>WEEKDAY(Tabla24[[#This Row],[Día]],1)</f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11</v>
      </c>
      <c r="C95" s="7" t="s">
        <v>18</v>
      </c>
      <c r="D95" s="9" t="s">
        <v>85</v>
      </c>
      <c r="E95" s="9" t="s">
        <v>71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7">
        <f>WEEKDAY(Tabla24[[#This Row],[Día]],1)</f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12</v>
      </c>
      <c r="C96" s="7" t="s">
        <v>18</v>
      </c>
      <c r="D96" s="9" t="s">
        <v>82</v>
      </c>
      <c r="E96" s="9" t="s">
        <v>68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7">
        <f>WEEKDAY(Tabla24[[#This Row],[Día]],1)</f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13</v>
      </c>
      <c r="C97" s="7" t="s">
        <v>18</v>
      </c>
      <c r="D97" s="9" t="s">
        <v>84</v>
      </c>
      <c r="E97" s="9" t="s">
        <v>70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7">
        <f>WEEKDAY(Tabla24[[#This Row],[Día]],1)</f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2</v>
      </c>
      <c r="C98" s="7" t="s">
        <v>17</v>
      </c>
      <c r="D98" s="9" t="s">
        <v>79</v>
      </c>
      <c r="E98" s="9" t="s">
        <v>64</v>
      </c>
      <c r="F98" s="6">
        <v>45367</v>
      </c>
      <c r="G98" s="5" t="s">
        <v>25</v>
      </c>
      <c r="H98" s="5" t="s">
        <v>25</v>
      </c>
      <c r="I98" s="16">
        <v>45369</v>
      </c>
      <c r="J98" s="3" t="s">
        <v>24</v>
      </c>
      <c r="L98" s="37">
        <f>WEEKDAY(Tabla24[[#This Row],[Día]],1)</f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2</v>
      </c>
      <c r="C99" s="7" t="s">
        <v>17</v>
      </c>
      <c r="D99" s="9" t="s">
        <v>79</v>
      </c>
      <c r="E99" s="9" t="s">
        <v>64</v>
      </c>
      <c r="F99" s="6">
        <v>45368</v>
      </c>
      <c r="G99" s="5" t="s">
        <v>26</v>
      </c>
      <c r="H99" s="5" t="s">
        <v>26</v>
      </c>
      <c r="I99" s="16" t="s">
        <v>48</v>
      </c>
      <c r="J99" s="3" t="s">
        <v>24</v>
      </c>
      <c r="L99" s="37">
        <f>WEEKDAY(Tabla24[[#This Row],[Día]],1)</f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14</v>
      </c>
      <c r="C100" s="7" t="s">
        <v>18</v>
      </c>
      <c r="D100" s="9" t="s">
        <v>80</v>
      </c>
      <c r="E100" s="9" t="s">
        <v>65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7">
        <f>WEEKDAY(Tabla24[[#This Row],[Día]],1)</f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1</v>
      </c>
      <c r="C101" s="7" t="s">
        <v>18</v>
      </c>
      <c r="D101" s="9" t="s">
        <v>81</v>
      </c>
      <c r="E101" s="9" t="s">
        <v>67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7">
        <f>WEEKDAY(Tabla24[[#This Row],[Día]],1)</f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2</v>
      </c>
      <c r="C102" s="7" t="s">
        <v>18</v>
      </c>
      <c r="D102" s="9" t="s">
        <v>79</v>
      </c>
      <c r="E102" s="9" t="s">
        <v>64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7">
        <f>WEEKDAY(Tabla24[[#This Row],[Día]],1)</f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4</v>
      </c>
      <c r="C103" s="7" t="s">
        <v>18</v>
      </c>
      <c r="D103" s="9" t="s">
        <v>88</v>
      </c>
      <c r="E103" s="9" t="s">
        <v>74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7">
        <f>WEEKDAY(Tabla24[[#This Row],[Día]],1)</f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5</v>
      </c>
      <c r="C104" s="7" t="s">
        <v>18</v>
      </c>
      <c r="D104" s="9" t="s">
        <v>78</v>
      </c>
      <c r="E104" s="9" t="s">
        <v>63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7">
        <f>WEEKDAY(Tabla24[[#This Row],[Día]],1)</f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12</v>
      </c>
      <c r="C105" s="7" t="s">
        <v>17</v>
      </c>
      <c r="D105" s="9" t="s">
        <v>82</v>
      </c>
      <c r="E105" s="9" t="s">
        <v>68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108</v>
      </c>
      <c r="L105" s="37">
        <f>WEEKDAY(Tabla24[[#This Row],[Día]],1)</f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12</v>
      </c>
      <c r="C106" s="7" t="s">
        <v>17</v>
      </c>
      <c r="D106" s="9" t="s">
        <v>82</v>
      </c>
      <c r="E106" s="9" t="s">
        <v>68</v>
      </c>
      <c r="F106" s="6">
        <v>45375</v>
      </c>
      <c r="G106" s="5" t="s">
        <v>26</v>
      </c>
      <c r="H106" s="5" t="s">
        <v>26</v>
      </c>
      <c r="I106" s="16">
        <v>45384</v>
      </c>
      <c r="J106" s="3" t="s">
        <v>24</v>
      </c>
      <c r="K106" s="3" t="s">
        <v>108</v>
      </c>
      <c r="L106" s="37">
        <f>WEEKDAY(Tabla24[[#This Row],[Día]],1)</f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12</v>
      </c>
      <c r="C107" s="7" t="s">
        <v>17</v>
      </c>
      <c r="D107" s="9" t="s">
        <v>82</v>
      </c>
      <c r="E107" s="9" t="s">
        <v>68</v>
      </c>
      <c r="F107" s="6">
        <v>45376</v>
      </c>
      <c r="G107" s="5" t="s">
        <v>26</v>
      </c>
      <c r="H107" s="5" t="s">
        <v>26</v>
      </c>
      <c r="I107" s="16">
        <v>45385</v>
      </c>
      <c r="J107" s="3" t="s">
        <v>24</v>
      </c>
      <c r="K107" s="3" t="s">
        <v>108</v>
      </c>
      <c r="L107" s="37">
        <f>WEEKDAY(Tabla24[[#This Row],[Día]],1)</f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8</v>
      </c>
      <c r="C108" s="7" t="s">
        <v>6</v>
      </c>
      <c r="D108" s="9" t="s">
        <v>83</v>
      </c>
      <c r="E108" s="9" t="s">
        <v>69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108</v>
      </c>
      <c r="L108" s="37">
        <f>WEEKDAY(Tabla24[[#This Row],[Día]],1)</f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8</v>
      </c>
      <c r="C109" s="7" t="s">
        <v>6</v>
      </c>
      <c r="D109" s="9" t="s">
        <v>83</v>
      </c>
      <c r="E109" s="9" t="s">
        <v>69</v>
      </c>
      <c r="F109" s="6">
        <v>45378</v>
      </c>
      <c r="G109" s="5" t="s">
        <v>26</v>
      </c>
      <c r="H109" s="5" t="s">
        <v>26</v>
      </c>
      <c r="I109" s="16">
        <v>45384</v>
      </c>
      <c r="J109" s="3" t="s">
        <v>24</v>
      </c>
      <c r="K109" s="3" t="s">
        <v>108</v>
      </c>
      <c r="L109" s="37">
        <f>WEEKDAY(Tabla24[[#This Row],[Día]],1)</f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8</v>
      </c>
      <c r="C110" s="7" t="s">
        <v>6</v>
      </c>
      <c r="D110" s="9" t="s">
        <v>83</v>
      </c>
      <c r="E110" s="9" t="s">
        <v>69</v>
      </c>
      <c r="F110" s="6">
        <v>45379</v>
      </c>
      <c r="G110" s="5" t="s">
        <v>26</v>
      </c>
      <c r="H110" s="5" t="s">
        <v>26</v>
      </c>
      <c r="I110" s="16">
        <v>45385</v>
      </c>
      <c r="J110" s="3" t="s">
        <v>24</v>
      </c>
      <c r="K110" s="3" t="s">
        <v>108</v>
      </c>
      <c r="L110" s="37">
        <f>WEEKDAY(Tabla24[[#This Row],[Día]],1)</f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12</v>
      </c>
      <c r="C111" s="7" t="s">
        <v>6</v>
      </c>
      <c r="D111" s="9" t="s">
        <v>82</v>
      </c>
      <c r="E111" s="9" t="s">
        <v>68</v>
      </c>
      <c r="F111" s="6">
        <v>45380</v>
      </c>
      <c r="G111" s="5" t="s">
        <v>26</v>
      </c>
      <c r="H111" s="5" t="s">
        <v>26</v>
      </c>
      <c r="I111" s="16">
        <v>45386</v>
      </c>
      <c r="J111" s="3" t="s">
        <v>24</v>
      </c>
      <c r="K111" s="3" t="s">
        <v>108</v>
      </c>
      <c r="L111" s="37">
        <f>WEEKDAY(Tabla24[[#This Row],[Día]],1)</f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12</v>
      </c>
      <c r="C112" s="7" t="s">
        <v>6</v>
      </c>
      <c r="D112" s="9" t="s">
        <v>82</v>
      </c>
      <c r="E112" s="9" t="s">
        <v>68</v>
      </c>
      <c r="F112" s="6">
        <v>45381</v>
      </c>
      <c r="G112" s="5" t="s">
        <v>26</v>
      </c>
      <c r="H112" s="5" t="s">
        <v>26</v>
      </c>
      <c r="I112" s="16">
        <v>45387</v>
      </c>
      <c r="J112" s="3" t="s">
        <v>24</v>
      </c>
      <c r="K112" s="3" t="s">
        <v>108</v>
      </c>
      <c r="L112" s="37">
        <f>WEEKDAY(Tabla24[[#This Row],[Día]],1)</f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12</v>
      </c>
      <c r="C113" s="7" t="s">
        <v>6</v>
      </c>
      <c r="D113" s="9" t="s">
        <v>82</v>
      </c>
      <c r="E113" s="9" t="s">
        <v>68</v>
      </c>
      <c r="F113" s="6">
        <v>45382</v>
      </c>
      <c r="G113" s="5" t="s">
        <v>26</v>
      </c>
      <c r="H113" s="5" t="s">
        <v>26</v>
      </c>
      <c r="I113" s="16">
        <v>45390</v>
      </c>
      <c r="J113" s="3" t="s">
        <v>24</v>
      </c>
      <c r="K113" s="3" t="s">
        <v>108</v>
      </c>
      <c r="L113" s="37">
        <f>WEEKDAY(Tabla24[[#This Row],[Día]],1)</f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6</v>
      </c>
      <c r="C114" s="7" t="s">
        <v>18</v>
      </c>
      <c r="D114" s="9" t="s">
        <v>86</v>
      </c>
      <c r="E114" s="9" t="s">
        <v>72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7">
        <f>WEEKDAY(Tabla24[[#This Row],[Día]],1)</f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7</v>
      </c>
      <c r="C115" s="7" t="s">
        <v>18</v>
      </c>
      <c r="D115" s="9" t="s">
        <v>76</v>
      </c>
      <c r="E115" s="9" t="s">
        <v>60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7">
        <f>WEEKDAY(Tabla24[[#This Row],[Día]],1)</f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9</v>
      </c>
      <c r="C116" s="7" t="s">
        <v>18</v>
      </c>
      <c r="D116" s="9" t="s">
        <v>87</v>
      </c>
      <c r="E116" s="9" t="s">
        <v>73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7">
        <f>WEEKDAY(Tabla24[[#This Row],[Día]],1)</f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8</v>
      </c>
      <c r="C117" s="7" t="s">
        <v>18</v>
      </c>
      <c r="D117" s="9" t="s">
        <v>83</v>
      </c>
      <c r="E117" s="9" t="s">
        <v>69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7">
        <f>WEEKDAY(Tabla24[[#This Row],[Día]],1)</f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10</v>
      </c>
      <c r="C118" s="7" t="s">
        <v>18</v>
      </c>
      <c r="D118" s="9" t="s">
        <v>89</v>
      </c>
      <c r="E118" s="9" t="s">
        <v>61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7">
        <f>WEEKDAY(Tabla24[[#This Row],[Día]],1)</f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4</v>
      </c>
      <c r="C119" s="7" t="s">
        <v>17</v>
      </c>
      <c r="D119" s="9" t="s">
        <v>88</v>
      </c>
      <c r="E119" s="9" t="s">
        <v>74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7">
        <f>WEEKDAY(Tabla24[[#This Row],[Día]],1)</f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4</v>
      </c>
      <c r="C120" s="7" t="s">
        <v>17</v>
      </c>
      <c r="D120" s="9" t="s">
        <v>88</v>
      </c>
      <c r="E120" s="9" t="s">
        <v>74</v>
      </c>
      <c r="F120" s="6">
        <v>45389</v>
      </c>
      <c r="G120" s="5" t="s">
        <v>26</v>
      </c>
      <c r="H120" s="5" t="s">
        <v>26</v>
      </c>
      <c r="I120" s="16" t="s">
        <v>48</v>
      </c>
      <c r="J120" s="3" t="s">
        <v>24</v>
      </c>
      <c r="L120" s="37">
        <f>WEEKDAY(Tabla24[[#This Row],[Día]],1)</f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11</v>
      </c>
      <c r="C121" s="7" t="s">
        <v>18</v>
      </c>
      <c r="D121" s="9" t="s">
        <v>85</v>
      </c>
      <c r="E121" s="9" t="s">
        <v>71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7">
        <f>WEEKDAY(Tabla24[[#This Row],[Día]],1)</f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12</v>
      </c>
      <c r="C122" s="7" t="s">
        <v>18</v>
      </c>
      <c r="D122" s="9" t="s">
        <v>82</v>
      </c>
      <c r="E122" s="9" t="s">
        <v>68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7">
        <f>WEEKDAY(Tabla24[[#This Row],[Día]],1)</f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13</v>
      </c>
      <c r="C123" s="7" t="s">
        <v>18</v>
      </c>
      <c r="D123" s="9" t="s">
        <v>84</v>
      </c>
      <c r="E123" s="9" t="s">
        <v>70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7">
        <f>WEEKDAY(Tabla24[[#This Row],[Día]],1)</f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14</v>
      </c>
      <c r="C124" s="7" t="s">
        <v>18</v>
      </c>
      <c r="D124" s="9" t="s">
        <v>80</v>
      </c>
      <c r="E124" s="9" t="s">
        <v>65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7">
        <f>WEEKDAY(Tabla24[[#This Row],[Día]],1)</f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1</v>
      </c>
      <c r="C125" s="7" t="s">
        <v>18</v>
      </c>
      <c r="D125" s="9" t="s">
        <v>81</v>
      </c>
      <c r="E125" s="9" t="s">
        <v>67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7">
        <f>WEEKDAY(Tabla24[[#This Row],[Día]],1)</f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6</v>
      </c>
      <c r="C126" s="7" t="s">
        <v>17</v>
      </c>
      <c r="D126" s="9" t="s">
        <v>86</v>
      </c>
      <c r="E126" s="9" t="s">
        <v>72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7">
        <f>WEEKDAY(Tabla24[[#This Row],[Día]],1)</f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6</v>
      </c>
      <c r="C127" s="7" t="s">
        <v>17</v>
      </c>
      <c r="D127" s="9" t="s">
        <v>86</v>
      </c>
      <c r="E127" s="9" t="s">
        <v>72</v>
      </c>
      <c r="F127" s="6">
        <v>45396</v>
      </c>
      <c r="G127" s="5" t="s">
        <v>26</v>
      </c>
      <c r="H127" s="5" t="s">
        <v>26</v>
      </c>
      <c r="I127" s="16" t="s">
        <v>48</v>
      </c>
      <c r="J127" s="3" t="s">
        <v>24</v>
      </c>
      <c r="L127" s="37">
        <f>WEEKDAY(Tabla24[[#This Row],[Día]],1)</f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2</v>
      </c>
      <c r="C128" s="7" t="s">
        <v>18</v>
      </c>
      <c r="D128" s="9" t="s">
        <v>79</v>
      </c>
      <c r="E128" s="9" t="s">
        <v>64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7">
        <f>WEEKDAY(Tabla24[[#This Row],[Día]],1)</f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4</v>
      </c>
      <c r="C129" s="7" t="s">
        <v>18</v>
      </c>
      <c r="D129" s="9" t="s">
        <v>88</v>
      </c>
      <c r="E129" s="9" t="s">
        <v>74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7">
        <f>WEEKDAY(Tabla24[[#This Row],[Día]],1)</f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5</v>
      </c>
      <c r="C130" s="7" t="s">
        <v>18</v>
      </c>
      <c r="D130" s="9" t="s">
        <v>78</v>
      </c>
      <c r="E130" s="9" t="s">
        <v>63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7">
        <f>WEEKDAY(Tabla24[[#This Row],[Día]],1)</f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9</v>
      </c>
      <c r="C131" s="7" t="s">
        <v>18</v>
      </c>
      <c r="D131" s="9" t="s">
        <v>87</v>
      </c>
      <c r="E131" s="9" t="s">
        <v>73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7">
        <f>WEEKDAY(Tabla24[[#This Row],[Día]],1)</f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6</v>
      </c>
      <c r="C132" s="7" t="s">
        <v>18</v>
      </c>
      <c r="D132" s="9" t="s">
        <v>86</v>
      </c>
      <c r="E132" s="9" t="s">
        <v>72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7">
        <f>WEEKDAY(Tabla24[[#This Row],[Día]],1)</f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9</v>
      </c>
      <c r="C133" s="7" t="s">
        <v>17</v>
      </c>
      <c r="D133" s="9" t="s">
        <v>87</v>
      </c>
      <c r="E133" s="9" t="s">
        <v>73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L133" s="37">
        <f>WEEKDAY(Tabla24[[#This Row],[Día]],1)</f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9</v>
      </c>
      <c r="C134" s="7" t="s">
        <v>17</v>
      </c>
      <c r="D134" s="9" t="s">
        <v>87</v>
      </c>
      <c r="E134" s="9" t="s">
        <v>73</v>
      </c>
      <c r="F134" s="6">
        <v>45403</v>
      </c>
      <c r="G134" s="5" t="s">
        <v>26</v>
      </c>
      <c r="H134" s="5" t="s">
        <v>26</v>
      </c>
      <c r="I134" s="16" t="s">
        <v>48</v>
      </c>
      <c r="J134" s="3" t="s">
        <v>24</v>
      </c>
      <c r="L134" s="37">
        <f>WEEKDAY(Tabla24[[#This Row],[Día]],1)</f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7</v>
      </c>
      <c r="C135" s="7" t="s">
        <v>18</v>
      </c>
      <c r="D135" s="9" t="s">
        <v>76</v>
      </c>
      <c r="E135" s="9" t="s">
        <v>60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7">
        <f>WEEKDAY(Tabla24[[#This Row],[Día]],1)</f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8</v>
      </c>
      <c r="C136" s="7" t="s">
        <v>18</v>
      </c>
      <c r="D136" s="9" t="s">
        <v>83</v>
      </c>
      <c r="E136" s="9" t="s">
        <v>69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7">
        <f>WEEKDAY(Tabla24[[#This Row],[Día]],1)</f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10</v>
      </c>
      <c r="C137" s="7" t="s">
        <v>18</v>
      </c>
      <c r="D137" s="9" t="s">
        <v>89</v>
      </c>
      <c r="E137" s="9" t="s">
        <v>61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7">
        <f>WEEKDAY(Tabla24[[#This Row],[Día]],1)</f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11</v>
      </c>
      <c r="C138" s="7" t="s">
        <v>18</v>
      </c>
      <c r="D138" s="9" t="s">
        <v>85</v>
      </c>
      <c r="E138" s="9" t="s">
        <v>71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7">
        <f>WEEKDAY(Tabla24[[#This Row],[Día]],1)</f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12</v>
      </c>
      <c r="C139" s="7" t="s">
        <v>18</v>
      </c>
      <c r="D139" s="9" t="s">
        <v>82</v>
      </c>
      <c r="E139" s="9" t="s">
        <v>68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7">
        <f>WEEKDAY(Tabla24[[#This Row],[Día]],1)</f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11</v>
      </c>
      <c r="C140" s="7" t="s">
        <v>17</v>
      </c>
      <c r="D140" s="9" t="s">
        <v>85</v>
      </c>
      <c r="E140" s="9" t="s">
        <v>71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7">
        <f>WEEKDAY(Tabla24[[#This Row],[Día]],1)</f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11</v>
      </c>
      <c r="C141" s="7" t="s">
        <v>17</v>
      </c>
      <c r="D141" s="9" t="s">
        <v>85</v>
      </c>
      <c r="E141" s="9" t="s">
        <v>71</v>
      </c>
      <c r="F141" s="6">
        <v>45410</v>
      </c>
      <c r="G141" s="5" t="s">
        <v>26</v>
      </c>
      <c r="H141" s="5" t="s">
        <v>26</v>
      </c>
      <c r="I141" s="16" t="s">
        <v>48</v>
      </c>
      <c r="J141" s="3" t="s">
        <v>24</v>
      </c>
      <c r="L141" s="37">
        <f>WEEKDAY(Tabla24[[#This Row],[Día]],1)</f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13</v>
      </c>
      <c r="C142" s="7" t="s">
        <v>18</v>
      </c>
      <c r="D142" s="9" t="s">
        <v>84</v>
      </c>
      <c r="E142" s="9" t="s">
        <v>70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7">
        <f>WEEKDAY(Tabla24[[#This Row],[Día]],1)</f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14</v>
      </c>
      <c r="C143" s="7" t="s">
        <v>18</v>
      </c>
      <c r="D143" s="9" t="s">
        <v>80</v>
      </c>
      <c r="E143" s="9" t="s">
        <v>65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7">
        <f>WEEKDAY(Tabla24[[#This Row],[Día]],1)</f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13</v>
      </c>
      <c r="C144" s="7" t="s">
        <v>17</v>
      </c>
      <c r="D144" s="9" t="s">
        <v>84</v>
      </c>
      <c r="E144" s="9" t="s">
        <v>70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7">
        <f>WEEKDAY(Tabla24[[#This Row],[Día]],1)</f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1</v>
      </c>
      <c r="C145" s="7" t="s">
        <v>18</v>
      </c>
      <c r="D145" s="9" t="s">
        <v>81</v>
      </c>
      <c r="E145" s="9" t="s">
        <v>67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7">
        <f>WEEKDAY(Tabla24[[#This Row],[Día]],1)</f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2</v>
      </c>
      <c r="C146" s="7" t="s">
        <v>18</v>
      </c>
      <c r="D146" s="9" t="s">
        <v>79</v>
      </c>
      <c r="E146" s="9" t="s">
        <v>64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7">
        <f>WEEKDAY(Tabla24[[#This Row],[Día]],1)</f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14</v>
      </c>
      <c r="C147" s="7" t="s">
        <v>17</v>
      </c>
      <c r="D147" s="9" t="s">
        <v>80</v>
      </c>
      <c r="E147" s="9" t="s">
        <v>65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7">
        <f>WEEKDAY(Tabla24[[#This Row],[Día]],1)</f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14</v>
      </c>
      <c r="C148" s="7" t="s">
        <v>17</v>
      </c>
      <c r="D148" s="9" t="s">
        <v>80</v>
      </c>
      <c r="E148" s="9" t="s">
        <v>65</v>
      </c>
      <c r="F148" s="6">
        <v>45417</v>
      </c>
      <c r="G148" s="5" t="s">
        <v>26</v>
      </c>
      <c r="H148" s="5" t="s">
        <v>26</v>
      </c>
      <c r="I148" s="16" t="s">
        <v>48</v>
      </c>
      <c r="J148" s="3" t="s">
        <v>24</v>
      </c>
      <c r="L148" s="37">
        <f>WEEKDAY(Tabla24[[#This Row],[Día]],1)</f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3</v>
      </c>
      <c r="C149" s="7" t="s">
        <v>18</v>
      </c>
      <c r="D149" s="9" t="s">
        <v>77</v>
      </c>
      <c r="E149" s="9" t="s">
        <v>62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7">
        <f>WEEKDAY(Tabla24[[#This Row],[Día]],1)</f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4</v>
      </c>
      <c r="C150" s="7" t="s">
        <v>18</v>
      </c>
      <c r="D150" s="9" t="s">
        <v>88</v>
      </c>
      <c r="E150" s="9" t="s">
        <v>74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7">
        <f>WEEKDAY(Tabla24[[#This Row],[Día]],1)</f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5</v>
      </c>
      <c r="C151" s="7" t="s">
        <v>18</v>
      </c>
      <c r="D151" s="9" t="s">
        <v>78</v>
      </c>
      <c r="E151" s="9" t="s">
        <v>63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7">
        <f>WEEKDAY(Tabla24[[#This Row],[Día]],1)</f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6</v>
      </c>
      <c r="C152" s="7" t="s">
        <v>18</v>
      </c>
      <c r="D152" s="9" t="s">
        <v>86</v>
      </c>
      <c r="E152" s="9" t="s">
        <v>72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7">
        <f>WEEKDAY(Tabla24[[#This Row],[Día]],1)</f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7</v>
      </c>
      <c r="C153" s="7" t="s">
        <v>18</v>
      </c>
      <c r="D153" s="9" t="s">
        <v>76</v>
      </c>
      <c r="E153" s="9" t="s">
        <v>60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7">
        <f>WEEKDAY(Tabla24[[#This Row],[Día]],1)</f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1</v>
      </c>
      <c r="C154" s="7" t="s">
        <v>17</v>
      </c>
      <c r="D154" s="9" t="s">
        <v>81</v>
      </c>
      <c r="E154" s="9" t="s">
        <v>67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7">
        <f>WEEKDAY(Tabla24[[#This Row],[Día]],1)</f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1</v>
      </c>
      <c r="C155" s="7" t="s">
        <v>17</v>
      </c>
      <c r="D155" s="9" t="s">
        <v>81</v>
      </c>
      <c r="E155" s="9" t="s">
        <v>67</v>
      </c>
      <c r="F155" s="6">
        <v>45424</v>
      </c>
      <c r="G155" s="5" t="s">
        <v>26</v>
      </c>
      <c r="H155" s="5" t="s">
        <v>26</v>
      </c>
      <c r="I155" s="16">
        <v>45427</v>
      </c>
      <c r="J155" s="3" t="s">
        <v>24</v>
      </c>
      <c r="L155" s="37">
        <f>WEEKDAY(Tabla24[[#This Row],[Día]],1)</f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1</v>
      </c>
      <c r="C156" s="7" t="s">
        <v>17</v>
      </c>
      <c r="D156" s="9" t="s">
        <v>81</v>
      </c>
      <c r="E156" s="9" t="s">
        <v>67</v>
      </c>
      <c r="F156" s="6">
        <v>45425</v>
      </c>
      <c r="G156" s="5" t="s">
        <v>26</v>
      </c>
      <c r="H156" s="5" t="s">
        <v>26</v>
      </c>
      <c r="I156" s="16" t="s">
        <v>48</v>
      </c>
      <c r="J156" s="3" t="s">
        <v>24</v>
      </c>
      <c r="L156" s="37">
        <f>WEEKDAY(Tabla24[[#This Row],[Día]],1)</f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8</v>
      </c>
      <c r="C157" s="7" t="s">
        <v>18</v>
      </c>
      <c r="D157" s="9" t="s">
        <v>83</v>
      </c>
      <c r="E157" s="9" t="s">
        <v>69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7">
        <f>WEEKDAY(Tabla24[[#This Row],[Día]],1)</f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9</v>
      </c>
      <c r="C158" s="7" t="s">
        <v>18</v>
      </c>
      <c r="D158" s="9" t="s">
        <v>87</v>
      </c>
      <c r="E158" s="9" t="s">
        <v>73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7">
        <f>WEEKDAY(Tabla24[[#This Row],[Día]],1)</f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10</v>
      </c>
      <c r="C159" s="7" t="s">
        <v>18</v>
      </c>
      <c r="D159" s="9" t="s">
        <v>89</v>
      </c>
      <c r="E159" s="9" t="s">
        <v>61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7">
        <f>WEEKDAY(Tabla24[[#This Row],[Día]],1)</f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11</v>
      </c>
      <c r="C160" s="7" t="s">
        <v>18</v>
      </c>
      <c r="D160" s="9" t="s">
        <v>85</v>
      </c>
      <c r="E160" s="9" t="s">
        <v>71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7">
        <f>WEEKDAY(Tabla24[[#This Row],[Día]],1)</f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2</v>
      </c>
      <c r="C161" s="7" t="s">
        <v>17</v>
      </c>
      <c r="D161" s="9" t="s">
        <v>79</v>
      </c>
      <c r="E161" s="9" t="s">
        <v>64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7">
        <f>WEEKDAY(Tabla24[[#This Row],[Día]],1)</f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2</v>
      </c>
      <c r="C162" s="7" t="s">
        <v>17</v>
      </c>
      <c r="D162" s="9" t="s">
        <v>79</v>
      </c>
      <c r="E162" s="9" t="s">
        <v>64</v>
      </c>
      <c r="F162" s="6">
        <v>45431</v>
      </c>
      <c r="G162" s="5" t="s">
        <v>26</v>
      </c>
      <c r="H162" s="5" t="s">
        <v>26</v>
      </c>
      <c r="I162" s="16" t="s">
        <v>48</v>
      </c>
      <c r="J162" s="3" t="s">
        <v>24</v>
      </c>
      <c r="L162" s="37">
        <f>WEEKDAY(Tabla24[[#This Row],[Día]],1)</f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12</v>
      </c>
      <c r="C163" s="7" t="s">
        <v>18</v>
      </c>
      <c r="D163" s="9" t="s">
        <v>82</v>
      </c>
      <c r="E163" s="9" t="s">
        <v>68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7">
        <f>WEEKDAY(Tabla24[[#This Row],[Día]],1)</f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13</v>
      </c>
      <c r="C164" s="7" t="s">
        <v>18</v>
      </c>
      <c r="D164" s="9" t="s">
        <v>84</v>
      </c>
      <c r="E164" s="9" t="s">
        <v>70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7">
        <f>WEEKDAY(Tabla24[[#This Row],[Día]],1)</f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14</v>
      </c>
      <c r="C165" s="7" t="s">
        <v>18</v>
      </c>
      <c r="D165" s="9" t="s">
        <v>80</v>
      </c>
      <c r="E165" s="9" t="s">
        <v>65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7">
        <f>WEEKDAY(Tabla24[[#This Row],[Día]],1)</f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4</v>
      </c>
      <c r="C166" s="7" t="s">
        <v>18</v>
      </c>
      <c r="D166" s="9" t="s">
        <v>88</v>
      </c>
      <c r="E166" s="9" t="s">
        <v>74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7">
        <f>WEEKDAY(Tabla24[[#This Row],[Día]],1)</f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1</v>
      </c>
      <c r="C167" s="7" t="s">
        <v>18</v>
      </c>
      <c r="D167" s="9" t="s">
        <v>81</v>
      </c>
      <c r="E167" s="9" t="s">
        <v>67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7">
        <f>WEEKDAY(Tabla24[[#This Row],[Día]],1)</f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4</v>
      </c>
      <c r="C168" s="7" t="s">
        <v>17</v>
      </c>
      <c r="D168" s="9" t="s">
        <v>88</v>
      </c>
      <c r="E168" s="9" t="s">
        <v>74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7">
        <f>WEEKDAY(Tabla24[[#This Row],[Día]],1)</f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4</v>
      </c>
      <c r="C169" s="7" t="s">
        <v>17</v>
      </c>
      <c r="D169" s="9" t="s">
        <v>88</v>
      </c>
      <c r="E169" s="9" t="s">
        <v>74</v>
      </c>
      <c r="F169" s="6">
        <v>45438</v>
      </c>
      <c r="G169" s="5" t="s">
        <v>26</v>
      </c>
      <c r="H169" s="5" t="s">
        <v>26</v>
      </c>
      <c r="I169" s="16" t="s">
        <v>48</v>
      </c>
      <c r="J169" s="3" t="s">
        <v>24</v>
      </c>
      <c r="L169" s="37">
        <f>WEEKDAY(Tabla24[[#This Row],[Día]],1)</f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2</v>
      </c>
      <c r="C170" s="7" t="s">
        <v>18</v>
      </c>
      <c r="D170" s="9" t="s">
        <v>79</v>
      </c>
      <c r="E170" s="9" t="s">
        <v>64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7">
        <f>WEEKDAY(Tabla24[[#This Row],[Día]],1)</f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3</v>
      </c>
      <c r="C171" s="7" t="s">
        <v>18</v>
      </c>
      <c r="D171" s="9" t="s">
        <v>77</v>
      </c>
      <c r="E171" s="9" t="s">
        <v>62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7">
        <f>WEEKDAY(Tabla24[[#This Row],[Día]],1)</f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5</v>
      </c>
      <c r="C172" s="7" t="s">
        <v>18</v>
      </c>
      <c r="D172" s="9" t="s">
        <v>78</v>
      </c>
      <c r="E172" s="9" t="s">
        <v>63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7">
        <f>WEEKDAY(Tabla24[[#This Row],[Día]],1)</f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6</v>
      </c>
      <c r="C173" s="7" t="s">
        <v>18</v>
      </c>
      <c r="D173" s="9" t="s">
        <v>86</v>
      </c>
      <c r="E173" s="9" t="s">
        <v>72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7">
        <f>WEEKDAY(Tabla24[[#This Row],[Día]],1)</f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7</v>
      </c>
      <c r="C174" s="7" t="s">
        <v>18</v>
      </c>
      <c r="D174" s="9" t="s">
        <v>76</v>
      </c>
      <c r="E174" s="9" t="s">
        <v>60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7">
        <f>WEEKDAY(Tabla24[[#This Row],[Día]],1)</f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6</v>
      </c>
      <c r="C175" s="7" t="s">
        <v>17</v>
      </c>
      <c r="D175" s="9" t="s">
        <v>86</v>
      </c>
      <c r="E175" s="9" t="s">
        <v>72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7">
        <f>WEEKDAY(Tabla24[[#This Row],[Día]],1)</f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6</v>
      </c>
      <c r="C176" s="7" t="s">
        <v>17</v>
      </c>
      <c r="D176" s="9" t="s">
        <v>86</v>
      </c>
      <c r="E176" s="9" t="s">
        <v>72</v>
      </c>
      <c r="F176" s="6">
        <v>45445</v>
      </c>
      <c r="G176" s="5" t="s">
        <v>26</v>
      </c>
      <c r="H176" s="5" t="s">
        <v>26</v>
      </c>
      <c r="I176" s="16">
        <v>45448</v>
      </c>
      <c r="J176" s="3" t="s">
        <v>24</v>
      </c>
      <c r="L176" s="37">
        <f>WEEKDAY(Tabla24[[#This Row],[Día]],1)</f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6</v>
      </c>
      <c r="C177" s="7" t="s">
        <v>17</v>
      </c>
      <c r="D177" s="9" t="s">
        <v>86</v>
      </c>
      <c r="E177" s="9" t="s">
        <v>72</v>
      </c>
      <c r="F177" s="6">
        <v>45446</v>
      </c>
      <c r="G177" s="5" t="s">
        <v>26</v>
      </c>
      <c r="H177" s="5" t="s">
        <v>26</v>
      </c>
      <c r="I177" s="16" t="s">
        <v>48</v>
      </c>
      <c r="J177" s="3" t="s">
        <v>24</v>
      </c>
      <c r="L177" s="37">
        <f>WEEKDAY(Tabla24[[#This Row],[Día]],1)</f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8</v>
      </c>
      <c r="C178" s="7" t="s">
        <v>18</v>
      </c>
      <c r="D178" s="9" t="s">
        <v>83</v>
      </c>
      <c r="E178" s="9" t="s">
        <v>69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7">
        <f>WEEKDAY(Tabla24[[#This Row],[Día]],1)</f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9</v>
      </c>
      <c r="C179" s="7" t="s">
        <v>18</v>
      </c>
      <c r="D179" s="9" t="s">
        <v>87</v>
      </c>
      <c r="E179" s="9" t="s">
        <v>73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7">
        <f>WEEKDAY(Tabla24[[#This Row],[Día]],1)</f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10</v>
      </c>
      <c r="C180" s="7" t="s">
        <v>18</v>
      </c>
      <c r="D180" s="9" t="s">
        <v>89</v>
      </c>
      <c r="E180" s="9" t="s">
        <v>61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7">
        <f>WEEKDAY(Tabla24[[#This Row],[Día]],1)</f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11</v>
      </c>
      <c r="C181" s="7" t="s">
        <v>18</v>
      </c>
      <c r="D181" s="9" t="s">
        <v>85</v>
      </c>
      <c r="E181" s="9" t="s">
        <v>71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7">
        <f>WEEKDAY(Tabla24[[#This Row],[Día]],1)</f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9</v>
      </c>
      <c r="C182" s="7" t="s">
        <v>17</v>
      </c>
      <c r="D182" s="9" t="s">
        <v>87</v>
      </c>
      <c r="E182" s="9" t="s">
        <v>73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7">
        <f>WEEKDAY(Tabla24[[#This Row],[Día]],1)</f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9</v>
      </c>
      <c r="C183" s="7" t="s">
        <v>17</v>
      </c>
      <c r="D183" s="9" t="s">
        <v>87</v>
      </c>
      <c r="E183" s="9" t="s">
        <v>73</v>
      </c>
      <c r="F183" s="6">
        <v>45452</v>
      </c>
      <c r="G183" s="5" t="s">
        <v>26</v>
      </c>
      <c r="H183" s="5" t="s">
        <v>26</v>
      </c>
      <c r="I183" s="16">
        <v>45455</v>
      </c>
      <c r="J183" s="3" t="s">
        <v>24</v>
      </c>
      <c r="L183" s="37">
        <f>WEEKDAY(Tabla24[[#This Row],[Día]],1)</f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9</v>
      </c>
      <c r="C184" s="7" t="s">
        <v>17</v>
      </c>
      <c r="D184" s="9" t="s">
        <v>87</v>
      </c>
      <c r="E184" s="9" t="s">
        <v>73</v>
      </c>
      <c r="F184" s="6">
        <v>45453</v>
      </c>
      <c r="G184" s="5" t="s">
        <v>26</v>
      </c>
      <c r="H184" s="5" t="s">
        <v>26</v>
      </c>
      <c r="I184" s="16" t="s">
        <v>48</v>
      </c>
      <c r="J184" s="3" t="s">
        <v>24</v>
      </c>
      <c r="L184" s="37">
        <f>WEEKDAY(Tabla24[[#This Row],[Día]],1)</f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12</v>
      </c>
      <c r="C185" s="7" t="s">
        <v>18</v>
      </c>
      <c r="D185" s="9" t="s">
        <v>82</v>
      </c>
      <c r="E185" s="9" t="s">
        <v>68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7">
        <f>WEEKDAY(Tabla24[[#This Row],[Día]],1)</f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13</v>
      </c>
      <c r="C186" s="7" t="s">
        <v>18</v>
      </c>
      <c r="D186" s="9" t="s">
        <v>84</v>
      </c>
      <c r="E186" s="9" t="s">
        <v>70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7">
        <f>WEEKDAY(Tabla24[[#This Row],[Día]],1)</f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14</v>
      </c>
      <c r="C187" s="7" t="s">
        <v>18</v>
      </c>
      <c r="D187" s="9" t="s">
        <v>80</v>
      </c>
      <c r="E187" s="9" t="s">
        <v>65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7">
        <f>WEEKDAY(Tabla24[[#This Row],[Día]],1)</f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1</v>
      </c>
      <c r="C188" s="7" t="s">
        <v>18</v>
      </c>
      <c r="D188" s="9" t="s">
        <v>81</v>
      </c>
      <c r="E188" s="9" t="s">
        <v>67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7">
        <f>WEEKDAY(Tabla24[[#This Row],[Día]],1)</f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11</v>
      </c>
      <c r="C189" s="7" t="s">
        <v>17</v>
      </c>
      <c r="D189" s="9" t="s">
        <v>85</v>
      </c>
      <c r="E189" s="9" t="s">
        <v>71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7">
        <f>WEEKDAY(Tabla24[[#This Row],[Día]],1)</f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11</v>
      </c>
      <c r="C190" s="7" t="s">
        <v>17</v>
      </c>
      <c r="D190" s="9" t="s">
        <v>85</v>
      </c>
      <c r="E190" s="9" t="s">
        <v>71</v>
      </c>
      <c r="F190" s="6">
        <v>45459</v>
      </c>
      <c r="G190" s="5" t="s">
        <v>26</v>
      </c>
      <c r="H190" s="5" t="s">
        <v>26</v>
      </c>
      <c r="I190" s="16" t="s">
        <v>48</v>
      </c>
      <c r="J190" s="3" t="s">
        <v>24</v>
      </c>
      <c r="L190" s="37">
        <f>WEEKDAY(Tabla24[[#This Row],[Día]],1)</f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2</v>
      </c>
      <c r="C191" s="7" t="s">
        <v>18</v>
      </c>
      <c r="D191" s="9" t="s">
        <v>79</v>
      </c>
      <c r="E191" s="9" t="s">
        <v>64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7">
        <f>WEEKDAY(Tabla24[[#This Row],[Día]],1)</f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3</v>
      </c>
      <c r="C192" s="7" t="s">
        <v>18</v>
      </c>
      <c r="D192" s="9" t="s">
        <v>77</v>
      </c>
      <c r="E192" s="9" t="s">
        <v>62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7">
        <f>WEEKDAY(Tabla24[[#This Row],[Día]],1)</f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4</v>
      </c>
      <c r="C193" s="7" t="s">
        <v>18</v>
      </c>
      <c r="D193" s="9" t="s">
        <v>88</v>
      </c>
      <c r="E193" s="9" t="s">
        <v>74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7">
        <f>WEEKDAY(Tabla24[[#This Row],[Día]],1)</f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5</v>
      </c>
      <c r="C194" s="7" t="s">
        <v>18</v>
      </c>
      <c r="D194" s="9" t="s">
        <v>78</v>
      </c>
      <c r="E194" s="9" t="s">
        <v>63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7">
        <f>WEEKDAY(Tabla24[[#This Row],[Día]],1)</f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6</v>
      </c>
      <c r="C195" s="7" t="s">
        <v>18</v>
      </c>
      <c r="D195" s="9" t="s">
        <v>86</v>
      </c>
      <c r="E195" s="9" t="s">
        <v>72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7">
        <f>WEEKDAY(Tabla24[[#This Row],[Día]],1)</f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13</v>
      </c>
      <c r="C196" s="7" t="s">
        <v>17</v>
      </c>
      <c r="D196" s="9" t="s">
        <v>84</v>
      </c>
      <c r="E196" s="9" t="s">
        <v>70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7">
        <f>WEEKDAY(Tabla24[[#This Row],[Día]],1)</f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13</v>
      </c>
      <c r="C197" s="7" t="s">
        <v>17</v>
      </c>
      <c r="D197" s="9" t="s">
        <v>84</v>
      </c>
      <c r="E197" s="9" t="s">
        <v>70</v>
      </c>
      <c r="F197" s="6">
        <v>45466</v>
      </c>
      <c r="G197" s="5" t="s">
        <v>26</v>
      </c>
      <c r="H197" s="5" t="s">
        <v>26</v>
      </c>
      <c r="I197" s="16" t="s">
        <v>48</v>
      </c>
      <c r="J197" s="3" t="s">
        <v>24</v>
      </c>
      <c r="L197" s="37">
        <f>WEEKDAY(Tabla24[[#This Row],[Día]],1)</f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7</v>
      </c>
      <c r="C198" s="7" t="s">
        <v>18</v>
      </c>
      <c r="D198" s="9" t="s">
        <v>76</v>
      </c>
      <c r="E198" s="9" t="s">
        <v>60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7">
        <f>WEEKDAY(Tabla24[[#This Row],[Día]],1)</f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8</v>
      </c>
      <c r="C199" s="7" t="s">
        <v>18</v>
      </c>
      <c r="D199" s="9" t="s">
        <v>83</v>
      </c>
      <c r="E199" s="9" t="s">
        <v>69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7">
        <f>WEEKDAY(Tabla24[[#This Row],[Día]],1)</f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9</v>
      </c>
      <c r="C200" s="7" t="s">
        <v>18</v>
      </c>
      <c r="D200" s="9" t="s">
        <v>87</v>
      </c>
      <c r="E200" s="9" t="s">
        <v>73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7">
        <f>WEEKDAY(Tabla24[[#This Row],[Día]],1)</f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14</v>
      </c>
      <c r="C201" s="7" t="s">
        <v>18</v>
      </c>
      <c r="D201" s="9" t="s">
        <v>80</v>
      </c>
      <c r="E201" s="9" t="s">
        <v>65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7">
        <f>WEEKDAY(Tabla24[[#This Row],[Día]],1)</f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10</v>
      </c>
      <c r="C202" s="7" t="s">
        <v>18</v>
      </c>
      <c r="D202" s="9" t="s">
        <v>89</v>
      </c>
      <c r="E202" s="9" t="s">
        <v>61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7">
        <f>WEEKDAY(Tabla24[[#This Row],[Día]],1)</f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14</v>
      </c>
      <c r="C203" s="7" t="s">
        <v>17</v>
      </c>
      <c r="D203" s="9" t="s">
        <v>80</v>
      </c>
      <c r="E203" s="9" t="s">
        <v>65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7">
        <f>WEEKDAY(Tabla24[[#This Row],[Día]],1)</f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14</v>
      </c>
      <c r="C204" s="7" t="s">
        <v>17</v>
      </c>
      <c r="D204" s="9" t="s">
        <v>80</v>
      </c>
      <c r="E204" s="9" t="s">
        <v>65</v>
      </c>
      <c r="F204" s="6">
        <v>45473</v>
      </c>
      <c r="G204" s="5" t="s">
        <v>26</v>
      </c>
      <c r="H204" s="5" t="s">
        <v>26</v>
      </c>
      <c r="I204" s="16">
        <v>45476</v>
      </c>
      <c r="J204" s="3" t="s">
        <v>24</v>
      </c>
      <c r="L204" s="37">
        <f>WEEKDAY(Tabla24[[#This Row],[Día]],1)</f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14</v>
      </c>
      <c r="C205" s="7" t="s">
        <v>17</v>
      </c>
      <c r="D205" s="9" t="s">
        <v>80</v>
      </c>
      <c r="E205" s="9" t="s">
        <v>65</v>
      </c>
      <c r="F205" s="6">
        <v>45474</v>
      </c>
      <c r="G205" s="5" t="s">
        <v>26</v>
      </c>
      <c r="H205" s="5" t="s">
        <v>26</v>
      </c>
      <c r="I205" s="16" t="s">
        <v>48</v>
      </c>
      <c r="J205" s="3" t="s">
        <v>24</v>
      </c>
      <c r="L205" s="37">
        <f>WEEKDAY(Tabla24[[#This Row],[Día]],1)</f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11</v>
      </c>
      <c r="C206" s="7" t="s">
        <v>18</v>
      </c>
      <c r="D206" s="9" t="s">
        <v>85</v>
      </c>
      <c r="E206" s="9" t="s">
        <v>71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7">
        <f>WEEKDAY(Tabla24[[#This Row],[Día]],1)</f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12</v>
      </c>
      <c r="C207" s="7" t="s">
        <v>18</v>
      </c>
      <c r="D207" s="9" t="s">
        <v>82</v>
      </c>
      <c r="E207" s="9" t="s">
        <v>68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7">
        <f>WEEKDAY(Tabla24[[#This Row],[Día]],1)</f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1</v>
      </c>
      <c r="C208" s="7" t="s">
        <v>18</v>
      </c>
      <c r="D208" s="9" t="s">
        <v>81</v>
      </c>
      <c r="E208" s="9" t="s">
        <v>67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7">
        <f>WEEKDAY(Tabla24[[#This Row],[Día]],1)</f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13</v>
      </c>
      <c r="C209" s="7" t="s">
        <v>18</v>
      </c>
      <c r="D209" s="9" t="s">
        <v>84</v>
      </c>
      <c r="E209" s="9" t="s">
        <v>70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7">
        <f>WEEKDAY(Tabla24[[#This Row],[Día]],1)</f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1</v>
      </c>
      <c r="C210" s="7" t="s">
        <v>17</v>
      </c>
      <c r="D210" s="9" t="s">
        <v>81</v>
      </c>
      <c r="E210" s="9" t="s">
        <v>67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7">
        <f>WEEKDAY(Tabla24[[#This Row],[Día]],1)</f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1</v>
      </c>
      <c r="C211" s="7" t="s">
        <v>17</v>
      </c>
      <c r="D211" s="9" t="s">
        <v>81</v>
      </c>
      <c r="E211" s="9" t="s">
        <v>67</v>
      </c>
      <c r="F211" s="6">
        <v>45480</v>
      </c>
      <c r="G211" s="5" t="s">
        <v>26</v>
      </c>
      <c r="H211" s="5" t="s">
        <v>26</v>
      </c>
      <c r="I211" s="16" t="s">
        <v>48</v>
      </c>
      <c r="J211" s="3" t="s">
        <v>24</v>
      </c>
      <c r="L211" s="37">
        <f>WEEKDAY(Tabla24[[#This Row],[Día]],1)</f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2</v>
      </c>
      <c r="C212" s="7" t="s">
        <v>18</v>
      </c>
      <c r="D212" s="9" t="s">
        <v>79</v>
      </c>
      <c r="E212" s="9" t="s">
        <v>64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7">
        <f>WEEKDAY(Tabla24[[#This Row],[Día]],1)</f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3</v>
      </c>
      <c r="C213" s="7" t="s">
        <v>18</v>
      </c>
      <c r="D213" s="9" t="s">
        <v>77</v>
      </c>
      <c r="E213" s="9" t="s">
        <v>62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7">
        <f>WEEKDAY(Tabla24[[#This Row],[Día]],1)</f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4</v>
      </c>
      <c r="C214" s="7" t="s">
        <v>18</v>
      </c>
      <c r="D214" s="9" t="s">
        <v>88</v>
      </c>
      <c r="E214" s="9" t="s">
        <v>74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7">
        <f>WEEKDAY(Tabla24[[#This Row],[Día]],1)</f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5</v>
      </c>
      <c r="C215" s="7" t="s">
        <v>18</v>
      </c>
      <c r="D215" s="9" t="s">
        <v>78</v>
      </c>
      <c r="E215" s="9" t="s">
        <v>63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7">
        <f>WEEKDAY(Tabla24[[#This Row],[Día]],1)</f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6</v>
      </c>
      <c r="C216" s="7" t="s">
        <v>18</v>
      </c>
      <c r="D216" s="9" t="s">
        <v>86</v>
      </c>
      <c r="E216" s="9" t="s">
        <v>72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7">
        <f>WEEKDAY(Tabla24[[#This Row],[Día]],1)</f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2</v>
      </c>
      <c r="C217" s="7" t="s">
        <v>17</v>
      </c>
      <c r="D217" s="9" t="s">
        <v>79</v>
      </c>
      <c r="E217" s="9" t="s">
        <v>64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7">
        <f>WEEKDAY(Tabla24[[#This Row],[Día]],1)</f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2</v>
      </c>
      <c r="C218" s="7" t="s">
        <v>17</v>
      </c>
      <c r="D218" s="9" t="s">
        <v>79</v>
      </c>
      <c r="E218" s="9" t="s">
        <v>64</v>
      </c>
      <c r="F218" s="6">
        <v>45487</v>
      </c>
      <c r="G218" s="5" t="s">
        <v>26</v>
      </c>
      <c r="H218" s="5" t="s">
        <v>26</v>
      </c>
      <c r="I218" s="16" t="s">
        <v>48</v>
      </c>
      <c r="J218" s="3" t="s">
        <v>24</v>
      </c>
      <c r="L218" s="37">
        <f>WEEKDAY(Tabla24[[#This Row],[Día]],1)</f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7</v>
      </c>
      <c r="C219" s="7" t="s">
        <v>18</v>
      </c>
      <c r="D219" s="9" t="s">
        <v>76</v>
      </c>
      <c r="E219" s="9" t="s">
        <v>60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7">
        <f>WEEKDAY(Tabla24[[#This Row],[Día]],1)</f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8</v>
      </c>
      <c r="C220" s="7" t="s">
        <v>18</v>
      </c>
      <c r="D220" s="9" t="s">
        <v>83</v>
      </c>
      <c r="E220" s="9" t="s">
        <v>69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7">
        <f>WEEKDAY(Tabla24[[#This Row],[Día]],1)</f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9</v>
      </c>
      <c r="C221" s="7" t="s">
        <v>18</v>
      </c>
      <c r="D221" s="9" t="s">
        <v>87</v>
      </c>
      <c r="E221" s="9" t="s">
        <v>73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7">
        <f>WEEKDAY(Tabla24[[#This Row],[Día]],1)</f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10</v>
      </c>
      <c r="C222" s="7" t="s">
        <v>18</v>
      </c>
      <c r="D222" s="9" t="s">
        <v>89</v>
      </c>
      <c r="E222" s="9" t="s">
        <v>61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7">
        <f>WEEKDAY(Tabla24[[#This Row],[Día]],1)</f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11</v>
      </c>
      <c r="C223" s="7" t="s">
        <v>18</v>
      </c>
      <c r="D223" s="9" t="s">
        <v>85</v>
      </c>
      <c r="E223" s="9" t="s">
        <v>71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7">
        <f>WEEKDAY(Tabla24[[#This Row],[Día]],1)</f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4</v>
      </c>
      <c r="C224" s="7" t="s">
        <v>17</v>
      </c>
      <c r="D224" s="9" t="s">
        <v>88</v>
      </c>
      <c r="E224" s="9" t="s">
        <v>74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7">
        <f>WEEKDAY(Tabla24[[#This Row],[Día]],1)</f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4</v>
      </c>
      <c r="C225" s="7" t="s">
        <v>17</v>
      </c>
      <c r="D225" s="9" t="s">
        <v>88</v>
      </c>
      <c r="E225" s="9" t="s">
        <v>74</v>
      </c>
      <c r="F225" s="6">
        <v>45494</v>
      </c>
      <c r="G225" s="5" t="s">
        <v>26</v>
      </c>
      <c r="H225" s="5" t="s">
        <v>26</v>
      </c>
      <c r="I225" s="16" t="s">
        <v>48</v>
      </c>
      <c r="J225" s="3" t="s">
        <v>24</v>
      </c>
      <c r="L225" s="37">
        <f>WEEKDAY(Tabla24[[#This Row],[Día]],1)</f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12</v>
      </c>
      <c r="C226" s="7" t="s">
        <v>18</v>
      </c>
      <c r="D226" s="9" t="s">
        <v>82</v>
      </c>
      <c r="E226" s="9" t="s">
        <v>68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7">
        <f>WEEKDAY(Tabla24[[#This Row],[Día]],1)</f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13</v>
      </c>
      <c r="C227" s="7" t="s">
        <v>18</v>
      </c>
      <c r="D227" s="9" t="s">
        <v>84</v>
      </c>
      <c r="E227" s="9" t="s">
        <v>70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7">
        <f>WEEKDAY(Tabla24[[#This Row],[Día]],1)</f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14</v>
      </c>
      <c r="C228" s="7" t="s">
        <v>18</v>
      </c>
      <c r="D228" s="9" t="s">
        <v>80</v>
      </c>
      <c r="E228" s="9" t="s">
        <v>65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7">
        <f>WEEKDAY(Tabla24[[#This Row],[Día]],1)</f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1</v>
      </c>
      <c r="C229" s="7" t="s">
        <v>18</v>
      </c>
      <c r="D229" s="9" t="s">
        <v>81</v>
      </c>
      <c r="E229" s="9" t="s">
        <v>67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7">
        <f>WEEKDAY(Tabla24[[#This Row],[Día]],1)</f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2</v>
      </c>
      <c r="C230" s="7" t="s">
        <v>18</v>
      </c>
      <c r="D230" s="9" t="s">
        <v>79</v>
      </c>
      <c r="E230" s="9" t="s">
        <v>64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7">
        <f>WEEKDAY(Tabla24[[#This Row],[Día]],1)</f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6</v>
      </c>
      <c r="C231" s="7" t="s">
        <v>17</v>
      </c>
      <c r="D231" s="9" t="s">
        <v>86</v>
      </c>
      <c r="E231" s="9" t="s">
        <v>72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7">
        <f>WEEKDAY(Tabla24[[#This Row],[Día]],1)</f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6</v>
      </c>
      <c r="C232" s="7" t="s">
        <v>17</v>
      </c>
      <c r="D232" s="9" t="s">
        <v>86</v>
      </c>
      <c r="E232" s="9" t="s">
        <v>72</v>
      </c>
      <c r="F232" s="6">
        <v>45501</v>
      </c>
      <c r="G232" s="5" t="s">
        <v>26</v>
      </c>
      <c r="H232" s="5" t="s">
        <v>26</v>
      </c>
      <c r="I232" s="16" t="s">
        <v>48</v>
      </c>
      <c r="J232" s="3" t="s">
        <v>24</v>
      </c>
      <c r="L232" s="37">
        <f>WEEKDAY(Tabla24[[#This Row],[Día]],1)</f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3</v>
      </c>
      <c r="C233" s="7" t="s">
        <v>18</v>
      </c>
      <c r="D233" s="9" t="s">
        <v>77</v>
      </c>
      <c r="E233" s="9" t="s">
        <v>62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7">
        <f>WEEKDAY(Tabla24[[#This Row],[Día]],1)</f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4</v>
      </c>
      <c r="C234" s="7" t="s">
        <v>18</v>
      </c>
      <c r="D234" s="9" t="s">
        <v>88</v>
      </c>
      <c r="E234" s="9" t="s">
        <v>74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7">
        <f>WEEKDAY(Tabla24[[#This Row],[Día]],1)</f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5</v>
      </c>
      <c r="C235" s="7" t="s">
        <v>18</v>
      </c>
      <c r="D235" s="9" t="s">
        <v>78</v>
      </c>
      <c r="E235" s="9" t="s">
        <v>63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7">
        <f>WEEKDAY(Tabla24[[#This Row],[Día]],1)</f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9</v>
      </c>
      <c r="C236" s="7" t="s">
        <v>18</v>
      </c>
      <c r="D236" s="9" t="s">
        <v>87</v>
      </c>
      <c r="E236" s="9" t="s">
        <v>73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7">
        <f>WEEKDAY(Tabla24[[#This Row],[Día]],1)</f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6</v>
      </c>
      <c r="C237" s="7" t="s">
        <v>18</v>
      </c>
      <c r="D237" s="9" t="s">
        <v>86</v>
      </c>
      <c r="E237" s="9" t="s">
        <v>72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7">
        <f>WEEKDAY(Tabla24[[#This Row],[Día]],1)</f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9</v>
      </c>
      <c r="C238" s="7" t="s">
        <v>17</v>
      </c>
      <c r="D238" s="9" t="s">
        <v>87</v>
      </c>
      <c r="E238" s="9" t="s">
        <v>73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7">
        <f>WEEKDAY(Tabla24[[#This Row],[Día]],1)</f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9</v>
      </c>
      <c r="C239" s="7" t="s">
        <v>17</v>
      </c>
      <c r="D239" s="9" t="s">
        <v>87</v>
      </c>
      <c r="E239" s="9" t="s">
        <v>73</v>
      </c>
      <c r="F239" s="6">
        <v>45508</v>
      </c>
      <c r="G239" s="5" t="s">
        <v>26</v>
      </c>
      <c r="H239" s="5" t="s">
        <v>26</v>
      </c>
      <c r="I239" s="16" t="s">
        <v>48</v>
      </c>
      <c r="J239" s="3" t="s">
        <v>24</v>
      </c>
      <c r="L239" s="37">
        <f>WEEKDAY(Tabla24[[#This Row],[Día]],1)</f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8</v>
      </c>
      <c r="C240" s="7" t="s">
        <v>18</v>
      </c>
      <c r="D240" s="9" t="s">
        <v>83</v>
      </c>
      <c r="E240" s="9" t="s">
        <v>69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7">
        <f>WEEKDAY(Tabla24[[#This Row],[Día]],1)</f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7</v>
      </c>
      <c r="C241" s="7" t="s">
        <v>18</v>
      </c>
      <c r="D241" s="9" t="s">
        <v>76</v>
      </c>
      <c r="E241" s="9" t="s">
        <v>60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7">
        <f>WEEKDAY(Tabla24[[#This Row],[Día]],1)</f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8</v>
      </c>
      <c r="C242" s="7" t="s">
        <v>17</v>
      </c>
      <c r="D242" s="9" t="s">
        <v>83</v>
      </c>
      <c r="E242" s="9" t="s">
        <v>69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7">
        <f>WEEKDAY(Tabla24[[#This Row],[Día]],1)</f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13</v>
      </c>
      <c r="C243" s="7" t="s">
        <v>18</v>
      </c>
      <c r="D243" s="9" t="s">
        <v>84</v>
      </c>
      <c r="E243" s="9" t="s">
        <v>70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7">
        <f>WEEKDAY(Tabla24[[#This Row],[Día]],1)</f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10</v>
      </c>
      <c r="C244" s="7" t="s">
        <v>18</v>
      </c>
      <c r="D244" s="9" t="s">
        <v>89</v>
      </c>
      <c r="E244" s="9" t="s">
        <v>61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7">
        <f>WEEKDAY(Tabla24[[#This Row],[Día]],1)</f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13</v>
      </c>
      <c r="C245" s="7" t="s">
        <v>17</v>
      </c>
      <c r="D245" s="9" t="s">
        <v>84</v>
      </c>
      <c r="E245" s="9" t="s">
        <v>70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7">
        <f>WEEKDAY(Tabla24[[#This Row],[Día]],1)</f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13</v>
      </c>
      <c r="C246" s="7" t="s">
        <v>17</v>
      </c>
      <c r="D246" s="9" t="s">
        <v>84</v>
      </c>
      <c r="E246" s="9" t="s">
        <v>70</v>
      </c>
      <c r="F246" s="6">
        <v>45515</v>
      </c>
      <c r="G246" s="5" t="s">
        <v>26</v>
      </c>
      <c r="H246" s="5" t="s">
        <v>26</v>
      </c>
      <c r="I246" s="16" t="s">
        <v>48</v>
      </c>
      <c r="J246" s="3" t="s">
        <v>24</v>
      </c>
      <c r="L246" s="37">
        <f>WEEKDAY(Tabla24[[#This Row],[Día]],1)</f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11</v>
      </c>
      <c r="C247" s="7" t="s">
        <v>18</v>
      </c>
      <c r="D247" s="9" t="s">
        <v>85</v>
      </c>
      <c r="E247" s="9" t="s">
        <v>71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7">
        <f>WEEKDAY(Tabla24[[#This Row],[Día]],1)</f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12</v>
      </c>
      <c r="C248" s="7" t="s">
        <v>18</v>
      </c>
      <c r="D248" s="9" t="s">
        <v>82</v>
      </c>
      <c r="E248" s="9" t="s">
        <v>68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7">
        <f>WEEKDAY(Tabla24[[#This Row],[Día]],1)</f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14</v>
      </c>
      <c r="C249" s="7" t="s">
        <v>18</v>
      </c>
      <c r="D249" s="9" t="s">
        <v>80</v>
      </c>
      <c r="E249" s="9" t="s">
        <v>65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7">
        <f>WEEKDAY(Tabla24[[#This Row],[Día]],1)</f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2</v>
      </c>
      <c r="C250" s="7" t="s">
        <v>18</v>
      </c>
      <c r="D250" s="9" t="s">
        <v>79</v>
      </c>
      <c r="E250" s="9" t="s">
        <v>64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7">
        <f>WEEKDAY(Tabla24[[#This Row],[Día]],1)</f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1</v>
      </c>
      <c r="C251" s="7" t="s">
        <v>18</v>
      </c>
      <c r="D251" s="9" t="s">
        <v>81</v>
      </c>
      <c r="E251" s="9" t="s">
        <v>67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7">
        <f>WEEKDAY(Tabla24[[#This Row],[Día]],1)</f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2</v>
      </c>
      <c r="C252" s="7" t="s">
        <v>17</v>
      </c>
      <c r="D252" s="9" t="s">
        <v>79</v>
      </c>
      <c r="E252" s="9" t="s">
        <v>64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7">
        <f>WEEKDAY(Tabla24[[#This Row],[Día]],1)</f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2</v>
      </c>
      <c r="C253" s="7" t="s">
        <v>17</v>
      </c>
      <c r="D253" s="9" t="s">
        <v>79</v>
      </c>
      <c r="E253" s="9" t="s">
        <v>64</v>
      </c>
      <c r="F253" s="6">
        <v>45522</v>
      </c>
      <c r="G253" s="5" t="s">
        <v>26</v>
      </c>
      <c r="H253" s="5" t="s">
        <v>26</v>
      </c>
      <c r="I253" s="16">
        <v>45525</v>
      </c>
      <c r="J253" s="3" t="s">
        <v>24</v>
      </c>
      <c r="L253" s="37">
        <f>WEEKDAY(Tabla24[[#This Row],[Día]],1)</f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2</v>
      </c>
      <c r="C254" s="7" t="s">
        <v>17</v>
      </c>
      <c r="D254" s="9" t="s">
        <v>79</v>
      </c>
      <c r="E254" s="9" t="s">
        <v>64</v>
      </c>
      <c r="F254" s="6">
        <v>45523</v>
      </c>
      <c r="G254" s="5" t="s">
        <v>26</v>
      </c>
      <c r="H254" s="5" t="s">
        <v>26</v>
      </c>
      <c r="I254" s="16" t="s">
        <v>48</v>
      </c>
      <c r="J254" s="3" t="s">
        <v>24</v>
      </c>
      <c r="L254" s="37">
        <f>WEEKDAY(Tabla24[[#This Row],[Día]],1)</f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3</v>
      </c>
      <c r="C255" s="7" t="s">
        <v>18</v>
      </c>
      <c r="D255" s="9" t="s">
        <v>77</v>
      </c>
      <c r="E255" s="9" t="s">
        <v>62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7">
        <f>WEEKDAY(Tabla24[[#This Row],[Día]],1)</f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4</v>
      </c>
      <c r="C256" s="7" t="s">
        <v>18</v>
      </c>
      <c r="D256" s="9" t="s">
        <v>88</v>
      </c>
      <c r="E256" s="9" t="s">
        <v>74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7">
        <f>WEEKDAY(Tabla24[[#This Row],[Día]],1)</f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5</v>
      </c>
      <c r="C257" s="7" t="s">
        <v>18</v>
      </c>
      <c r="D257" s="9" t="s">
        <v>78</v>
      </c>
      <c r="E257" s="9" t="s">
        <v>63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7">
        <f>WEEKDAY(Tabla24[[#This Row],[Día]],1)</f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6</v>
      </c>
      <c r="C258" s="7" t="s">
        <v>18</v>
      </c>
      <c r="D258" s="9" t="s">
        <v>86</v>
      </c>
      <c r="E258" s="9" t="s">
        <v>72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7">
        <f>WEEKDAY(Tabla24[[#This Row],[Día]],1)</f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1</v>
      </c>
      <c r="C259" s="7" t="s">
        <v>17</v>
      </c>
      <c r="D259" s="9" t="s">
        <v>81</v>
      </c>
      <c r="E259" s="9" t="s">
        <v>67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7">
        <f>WEEKDAY(Tabla24[[#This Row],[Día]],1)</f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1</v>
      </c>
      <c r="C260" s="7" t="s">
        <v>17</v>
      </c>
      <c r="D260" s="9" t="s">
        <v>81</v>
      </c>
      <c r="E260" s="9" t="s">
        <v>67</v>
      </c>
      <c r="F260" s="6">
        <v>45529</v>
      </c>
      <c r="G260" s="5" t="s">
        <v>26</v>
      </c>
      <c r="H260" s="5" t="s">
        <v>26</v>
      </c>
      <c r="I260" s="16" t="s">
        <v>48</v>
      </c>
      <c r="J260" s="3" t="s">
        <v>24</v>
      </c>
      <c r="L260" s="37">
        <f>WEEKDAY(Tabla24[[#This Row],[Día]],1)</f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7</v>
      </c>
      <c r="C261" s="7" t="s">
        <v>18</v>
      </c>
      <c r="D261" s="9" t="s">
        <v>76</v>
      </c>
      <c r="E261" s="9" t="s">
        <v>60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7">
        <f>WEEKDAY(Tabla24[[#This Row],[Día]],1)</f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8</v>
      </c>
      <c r="C262" s="7" t="s">
        <v>18</v>
      </c>
      <c r="D262" s="9" t="s">
        <v>83</v>
      </c>
      <c r="E262" s="9" t="s">
        <v>69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7">
        <f>WEEKDAY(Tabla24[[#This Row],[Día]],1)</f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9</v>
      </c>
      <c r="C263" s="7" t="s">
        <v>18</v>
      </c>
      <c r="D263" s="9" t="s">
        <v>87</v>
      </c>
      <c r="E263" s="9" t="s">
        <v>73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7">
        <f>WEEKDAY(Tabla24[[#This Row],[Día]],1)</f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10</v>
      </c>
      <c r="C264" s="7" t="s">
        <v>18</v>
      </c>
      <c r="D264" s="9" t="s">
        <v>89</v>
      </c>
      <c r="E264" s="9" t="s">
        <v>61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7">
        <f>WEEKDAY(Tabla24[[#This Row],[Día]],1)</f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11</v>
      </c>
      <c r="C265" s="7" t="s">
        <v>18</v>
      </c>
      <c r="D265" s="9" t="s">
        <v>85</v>
      </c>
      <c r="E265" s="9" t="s">
        <v>71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7">
        <f>WEEKDAY(Tabla24[[#This Row],[Día]],1)</f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2</v>
      </c>
      <c r="C266" s="7" t="s">
        <v>17</v>
      </c>
      <c r="D266" s="9" t="s">
        <v>79</v>
      </c>
      <c r="E266" s="9" t="s">
        <v>64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7">
        <f>WEEKDAY(Tabla24[[#This Row],[Día]],1)</f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2</v>
      </c>
      <c r="C267" s="7" t="s">
        <v>17</v>
      </c>
      <c r="D267" s="9" t="s">
        <v>79</v>
      </c>
      <c r="E267" s="9" t="s">
        <v>64</v>
      </c>
      <c r="F267" s="6">
        <v>45536</v>
      </c>
      <c r="G267" s="5" t="s">
        <v>26</v>
      </c>
      <c r="H267" s="5" t="s">
        <v>26</v>
      </c>
      <c r="I267" s="16" t="s">
        <v>48</v>
      </c>
      <c r="J267" s="3" t="s">
        <v>24</v>
      </c>
      <c r="L267" s="37">
        <f>WEEKDAY(Tabla24[[#This Row],[Día]],1)</f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12</v>
      </c>
      <c r="C268" s="7" t="s">
        <v>18</v>
      </c>
      <c r="D268" s="9" t="s">
        <v>82</v>
      </c>
      <c r="E268" s="9" t="s">
        <v>68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7">
        <f>WEEKDAY(Tabla24[[#This Row],[Día]],1)</f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13</v>
      </c>
      <c r="C269" s="7" t="s">
        <v>18</v>
      </c>
      <c r="D269" s="9" t="s">
        <v>84</v>
      </c>
      <c r="E269" s="9" t="s">
        <v>70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7">
        <f>WEEKDAY(Tabla24[[#This Row],[Día]],1)</f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14</v>
      </c>
      <c r="C270" s="7" t="s">
        <v>18</v>
      </c>
      <c r="D270" s="9" t="s">
        <v>80</v>
      </c>
      <c r="E270" s="9" t="s">
        <v>65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7">
        <f>WEEKDAY(Tabla24[[#This Row],[Día]],1)</f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4</v>
      </c>
      <c r="C271" s="7" t="s">
        <v>18</v>
      </c>
      <c r="D271" s="9" t="s">
        <v>88</v>
      </c>
      <c r="E271" s="9" t="s">
        <v>74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7">
        <f>WEEKDAY(Tabla24[[#This Row],[Día]],1)</f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1</v>
      </c>
      <c r="C272" s="7" t="s">
        <v>18</v>
      </c>
      <c r="D272" s="9" t="s">
        <v>81</v>
      </c>
      <c r="E272" s="9" t="s">
        <v>67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7">
        <f>WEEKDAY(Tabla24[[#This Row],[Día]],1)</f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4</v>
      </c>
      <c r="C273" s="7" t="s">
        <v>17</v>
      </c>
      <c r="D273" s="9" t="s">
        <v>88</v>
      </c>
      <c r="E273" s="9" t="s">
        <v>74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7">
        <f>WEEKDAY(Tabla24[[#This Row],[Día]],1)</f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4</v>
      </c>
      <c r="C274" s="7" t="s">
        <v>17</v>
      </c>
      <c r="D274" s="9" t="s">
        <v>88</v>
      </c>
      <c r="E274" s="9" t="s">
        <v>74</v>
      </c>
      <c r="F274" s="6">
        <v>45543</v>
      </c>
      <c r="G274" s="5" t="s">
        <v>26</v>
      </c>
      <c r="H274" s="5" t="s">
        <v>26</v>
      </c>
      <c r="I274" s="16" t="s">
        <v>48</v>
      </c>
      <c r="J274" s="3" t="s">
        <v>24</v>
      </c>
      <c r="L274" s="37">
        <f>WEEKDAY(Tabla24[[#This Row],[Día]],1)</f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2</v>
      </c>
      <c r="C275" s="7" t="s">
        <v>18</v>
      </c>
      <c r="D275" s="9" t="s">
        <v>79</v>
      </c>
      <c r="E275" s="9" t="s">
        <v>64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7">
        <f>WEEKDAY(Tabla24[[#This Row],[Día]],1)</f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3</v>
      </c>
      <c r="C276" s="7" t="s">
        <v>18</v>
      </c>
      <c r="D276" s="9" t="s">
        <v>77</v>
      </c>
      <c r="E276" s="9" t="s">
        <v>62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7">
        <f>WEEKDAY(Tabla24[[#This Row],[Día]],1)</f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5</v>
      </c>
      <c r="C277" s="7" t="s">
        <v>18</v>
      </c>
      <c r="D277" s="9" t="s">
        <v>78</v>
      </c>
      <c r="E277" s="9" t="s">
        <v>63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7">
        <f>WEEKDAY(Tabla24[[#This Row],[Día]],1)</f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6</v>
      </c>
      <c r="C278" s="7" t="s">
        <v>18</v>
      </c>
      <c r="D278" s="9" t="s">
        <v>86</v>
      </c>
      <c r="E278" s="9" t="s">
        <v>72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7">
        <f>WEEKDAY(Tabla24[[#This Row],[Día]],1)</f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7</v>
      </c>
      <c r="C279" s="7" t="s">
        <v>18</v>
      </c>
      <c r="D279" s="9" t="s">
        <v>76</v>
      </c>
      <c r="E279" s="9" t="s">
        <v>60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7">
        <f>WEEKDAY(Tabla24[[#This Row],[Día]],1)</f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6</v>
      </c>
      <c r="C280" s="7" t="s">
        <v>17</v>
      </c>
      <c r="D280" s="9" t="s">
        <v>86</v>
      </c>
      <c r="E280" s="9" t="s">
        <v>72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7">
        <f>WEEKDAY(Tabla24[[#This Row],[Día]],1)</f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6</v>
      </c>
      <c r="C281" s="7" t="s">
        <v>17</v>
      </c>
      <c r="D281" s="9" t="s">
        <v>86</v>
      </c>
      <c r="E281" s="9" t="s">
        <v>72</v>
      </c>
      <c r="F281" s="6">
        <v>45550</v>
      </c>
      <c r="G281" s="5" t="s">
        <v>26</v>
      </c>
      <c r="H281" s="5" t="s">
        <v>26</v>
      </c>
      <c r="I281" s="16" t="s">
        <v>48</v>
      </c>
      <c r="J281" s="3" t="s">
        <v>24</v>
      </c>
      <c r="L281" s="37">
        <f>WEEKDAY(Tabla24[[#This Row],[Día]],1)</f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8</v>
      </c>
      <c r="C282" s="7" t="s">
        <v>18</v>
      </c>
      <c r="D282" s="9" t="s">
        <v>83</v>
      </c>
      <c r="E282" s="9" t="s">
        <v>69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7">
        <f>WEEKDAY(Tabla24[[#This Row],[Día]],1)</f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9</v>
      </c>
      <c r="C283" s="7" t="s">
        <v>18</v>
      </c>
      <c r="D283" s="9" t="s">
        <v>87</v>
      </c>
      <c r="E283" s="9" t="s">
        <v>73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7">
        <f>WEEKDAY(Tabla24[[#This Row],[Día]],1)</f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10</v>
      </c>
      <c r="C284" s="7" t="s">
        <v>18</v>
      </c>
      <c r="D284" s="9" t="s">
        <v>89</v>
      </c>
      <c r="E284" s="9" t="s">
        <v>61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7">
        <f>WEEKDAY(Tabla24[[#This Row],[Día]],1)</f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11</v>
      </c>
      <c r="C285" s="7" t="s">
        <v>18</v>
      </c>
      <c r="D285" s="9" t="s">
        <v>85</v>
      </c>
      <c r="E285" s="9" t="s">
        <v>71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7">
        <f>WEEKDAY(Tabla24[[#This Row],[Día]],1)</f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12</v>
      </c>
      <c r="C286" s="7" t="s">
        <v>18</v>
      </c>
      <c r="D286" s="9" t="s">
        <v>82</v>
      </c>
      <c r="E286" s="9" t="s">
        <v>68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7">
        <f>WEEKDAY(Tabla24[[#This Row],[Día]],1)</f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9</v>
      </c>
      <c r="C287" s="7" t="s">
        <v>17</v>
      </c>
      <c r="D287" s="9" t="s">
        <v>87</v>
      </c>
      <c r="E287" s="9" t="s">
        <v>73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7">
        <f>WEEKDAY(Tabla24[[#This Row],[Día]],1)</f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9</v>
      </c>
      <c r="C288" s="7" t="s">
        <v>17</v>
      </c>
      <c r="D288" s="9" t="s">
        <v>87</v>
      </c>
      <c r="E288" s="9" t="s">
        <v>73</v>
      </c>
      <c r="F288" s="6">
        <v>45557</v>
      </c>
      <c r="G288" s="5" t="s">
        <v>26</v>
      </c>
      <c r="H288" s="5" t="s">
        <v>26</v>
      </c>
      <c r="I288" s="16" t="s">
        <v>48</v>
      </c>
      <c r="J288" s="3" t="s">
        <v>24</v>
      </c>
      <c r="L288" s="37">
        <f>WEEKDAY(Tabla24[[#This Row],[Día]],1)</f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13</v>
      </c>
      <c r="C289" s="7" t="s">
        <v>18</v>
      </c>
      <c r="D289" s="9" t="s">
        <v>84</v>
      </c>
      <c r="E289" s="9" t="s">
        <v>70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7">
        <f>WEEKDAY(Tabla24[[#This Row],[Día]],1)</f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14</v>
      </c>
      <c r="C290" s="7" t="s">
        <v>18</v>
      </c>
      <c r="D290" s="9" t="s">
        <v>80</v>
      </c>
      <c r="E290" s="9" t="s">
        <v>65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7">
        <f>WEEKDAY(Tabla24[[#This Row],[Día]],1)</f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1</v>
      </c>
      <c r="C291" s="7" t="s">
        <v>18</v>
      </c>
      <c r="D291" s="9" t="s">
        <v>81</v>
      </c>
      <c r="E291" s="9" t="s">
        <v>67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7">
        <f>WEEKDAY(Tabla24[[#This Row],[Día]],1)</f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2</v>
      </c>
      <c r="C292" s="7" t="s">
        <v>18</v>
      </c>
      <c r="D292" s="9" t="s">
        <v>79</v>
      </c>
      <c r="E292" s="9" t="s">
        <v>64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7">
        <f>WEEKDAY(Tabla24[[#This Row],[Día]],1)</f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3</v>
      </c>
      <c r="C293" s="7" t="s">
        <v>18</v>
      </c>
      <c r="D293" s="9" t="s">
        <v>77</v>
      </c>
      <c r="E293" s="9" t="s">
        <v>62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7">
        <f>WEEKDAY(Tabla24[[#This Row],[Día]],1)</f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11</v>
      </c>
      <c r="C294" s="7" t="s">
        <v>17</v>
      </c>
      <c r="D294" s="9" t="s">
        <v>85</v>
      </c>
      <c r="E294" s="9" t="s">
        <v>71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7">
        <f>WEEKDAY(Tabla24[[#This Row],[Día]],1)</f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11</v>
      </c>
      <c r="C295" s="7" t="s">
        <v>17</v>
      </c>
      <c r="D295" s="9" t="s">
        <v>85</v>
      </c>
      <c r="E295" s="9" t="s">
        <v>71</v>
      </c>
      <c r="F295" s="6">
        <v>45564</v>
      </c>
      <c r="G295" s="5" t="s">
        <v>26</v>
      </c>
      <c r="H295" s="5" t="s">
        <v>26</v>
      </c>
      <c r="I295" s="16" t="s">
        <v>48</v>
      </c>
      <c r="J295" s="3" t="s">
        <v>24</v>
      </c>
      <c r="L295" s="37">
        <f>WEEKDAY(Tabla24[[#This Row],[Día]],1)</f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4</v>
      </c>
      <c r="C296" s="7" t="s">
        <v>18</v>
      </c>
      <c r="D296" s="9" t="s">
        <v>88</v>
      </c>
      <c r="E296" s="9" t="s">
        <v>74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7">
        <f>WEEKDAY(Tabla24[[#This Row],[Día]],1)</f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5</v>
      </c>
      <c r="C297" s="7" t="s">
        <v>18</v>
      </c>
      <c r="D297" s="9" t="s">
        <v>78</v>
      </c>
      <c r="E297" s="9" t="s">
        <v>63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7">
        <f>WEEKDAY(Tabla24[[#This Row],[Día]],1)</f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6</v>
      </c>
      <c r="C298" s="7" t="s">
        <v>18</v>
      </c>
      <c r="D298" s="9" t="s">
        <v>86</v>
      </c>
      <c r="E298" s="9" t="s">
        <v>72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7">
        <f>WEEKDAY(Tabla24[[#This Row],[Día]],1)</f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7</v>
      </c>
      <c r="C299" s="7" t="s">
        <v>18</v>
      </c>
      <c r="D299" s="9" t="s">
        <v>76</v>
      </c>
      <c r="E299" s="9" t="s">
        <v>60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7">
        <f>WEEKDAY(Tabla24[[#This Row],[Día]],1)</f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8</v>
      </c>
      <c r="C300" s="7" t="s">
        <v>18</v>
      </c>
      <c r="D300" s="9" t="s">
        <v>83</v>
      </c>
      <c r="E300" s="9" t="s">
        <v>69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7">
        <f>WEEKDAY(Tabla24[[#This Row],[Día]],1)</f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13</v>
      </c>
      <c r="C301" s="7" t="s">
        <v>17</v>
      </c>
      <c r="D301" s="9" t="s">
        <v>84</v>
      </c>
      <c r="E301" s="9" t="s">
        <v>70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7">
        <f>WEEKDAY(Tabla24[[#This Row],[Día]],1)</f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13</v>
      </c>
      <c r="C302" s="7" t="s">
        <v>17</v>
      </c>
      <c r="D302" s="9" t="s">
        <v>84</v>
      </c>
      <c r="E302" s="9" t="s">
        <v>70</v>
      </c>
      <c r="F302" s="6">
        <v>45571</v>
      </c>
      <c r="G302" s="5" t="s">
        <v>26</v>
      </c>
      <c r="H302" s="5" t="s">
        <v>26</v>
      </c>
      <c r="I302" s="16" t="s">
        <v>48</v>
      </c>
      <c r="J302" s="3" t="s">
        <v>24</v>
      </c>
      <c r="L302" s="37">
        <f>WEEKDAY(Tabla24[[#This Row],[Día]],1)</f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9</v>
      </c>
      <c r="C303" s="7" t="s">
        <v>18</v>
      </c>
      <c r="D303" s="9" t="s">
        <v>87</v>
      </c>
      <c r="E303" s="9" t="s">
        <v>73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7">
        <f>WEEKDAY(Tabla24[[#This Row],[Día]],1)</f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10</v>
      </c>
      <c r="C304" s="7" t="s">
        <v>18</v>
      </c>
      <c r="D304" s="9" t="s">
        <v>89</v>
      </c>
      <c r="E304" s="9" t="s">
        <v>61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7">
        <f>WEEKDAY(Tabla24[[#This Row],[Día]],1)</f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11</v>
      </c>
      <c r="C305" s="7" t="s">
        <v>18</v>
      </c>
      <c r="D305" s="9" t="s">
        <v>85</v>
      </c>
      <c r="E305" s="9" t="s">
        <v>71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7">
        <f>WEEKDAY(Tabla24[[#This Row],[Día]],1)</f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12</v>
      </c>
      <c r="C306" s="7" t="s">
        <v>18</v>
      </c>
      <c r="D306" s="9" t="s">
        <v>82</v>
      </c>
      <c r="E306" s="9" t="s">
        <v>68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7">
        <f>WEEKDAY(Tabla24[[#This Row],[Día]],1)</f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13</v>
      </c>
      <c r="C307" s="7" t="s">
        <v>18</v>
      </c>
      <c r="D307" s="9" t="s">
        <v>84</v>
      </c>
      <c r="E307" s="9" t="s">
        <v>70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7">
        <f>WEEKDAY(Tabla24[[#This Row],[Día]],1)</f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11</v>
      </c>
      <c r="C308" s="7" t="s">
        <v>17</v>
      </c>
      <c r="D308" s="9" t="s">
        <v>85</v>
      </c>
      <c r="E308" s="9" t="s">
        <v>71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7">
        <f>WEEKDAY(Tabla24[[#This Row],[Día]],1)</f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11</v>
      </c>
      <c r="C309" s="7" t="s">
        <v>17</v>
      </c>
      <c r="D309" s="9" t="s">
        <v>85</v>
      </c>
      <c r="E309" s="9" t="s">
        <v>71</v>
      </c>
      <c r="F309" s="6">
        <v>45578</v>
      </c>
      <c r="G309" s="5" t="s">
        <v>26</v>
      </c>
      <c r="H309" s="5" t="s">
        <v>26</v>
      </c>
      <c r="I309" s="16">
        <v>45581</v>
      </c>
      <c r="J309" s="3" t="s">
        <v>24</v>
      </c>
      <c r="L309" s="37">
        <f>WEEKDAY(Tabla24[[#This Row],[Día]],1)</f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11</v>
      </c>
      <c r="C310" s="7" t="s">
        <v>17</v>
      </c>
      <c r="D310" s="9" t="s">
        <v>85</v>
      </c>
      <c r="E310" s="9" t="s">
        <v>71</v>
      </c>
      <c r="F310" s="6">
        <v>45579</v>
      </c>
      <c r="G310" s="5" t="s">
        <v>26</v>
      </c>
      <c r="H310" s="5" t="s">
        <v>26</v>
      </c>
      <c r="I310" s="16" t="s">
        <v>48</v>
      </c>
      <c r="J310" s="3" t="s">
        <v>24</v>
      </c>
      <c r="L310" s="37">
        <f>WEEKDAY(Tabla24[[#This Row],[Día]],1)</f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14</v>
      </c>
      <c r="C311" s="7" t="s">
        <v>18</v>
      </c>
      <c r="D311" s="9" t="s">
        <v>80</v>
      </c>
      <c r="E311" s="9" t="s">
        <v>65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7">
        <f>WEEKDAY(Tabla24[[#This Row],[Día]],1)</f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1</v>
      </c>
      <c r="C312" s="7" t="s">
        <v>18</v>
      </c>
      <c r="D312" s="9" t="s">
        <v>81</v>
      </c>
      <c r="E312" s="9" t="s">
        <v>67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7">
        <f>WEEKDAY(Tabla24[[#This Row],[Día]],1)</f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2</v>
      </c>
      <c r="C313" s="7" t="s">
        <v>18</v>
      </c>
      <c r="D313" s="9" t="s">
        <v>79</v>
      </c>
      <c r="E313" s="9" t="s">
        <v>64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7">
        <f>WEEKDAY(Tabla24[[#This Row],[Día]],1)</f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3</v>
      </c>
      <c r="C314" s="7" t="s">
        <v>18</v>
      </c>
      <c r="D314" s="9" t="s">
        <v>77</v>
      </c>
      <c r="E314" s="9" t="s">
        <v>62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7">
        <f>WEEKDAY(Tabla24[[#This Row],[Día]],1)</f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1</v>
      </c>
      <c r="C315" s="7" t="s">
        <v>17</v>
      </c>
      <c r="D315" s="9" t="s">
        <v>81</v>
      </c>
      <c r="E315" s="9" t="s">
        <v>67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7">
        <f>WEEKDAY(Tabla24[[#This Row],[Día]],1)</f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1</v>
      </c>
      <c r="C316" s="7" t="s">
        <v>17</v>
      </c>
      <c r="D316" s="9" t="s">
        <v>81</v>
      </c>
      <c r="E316" s="9" t="s">
        <v>67</v>
      </c>
      <c r="F316" s="6">
        <v>45585</v>
      </c>
      <c r="G316" s="5" t="s">
        <v>26</v>
      </c>
      <c r="H316" s="5" t="s">
        <v>26</v>
      </c>
      <c r="I316" s="16" t="s">
        <v>48</v>
      </c>
      <c r="J316" s="3" t="s">
        <v>24</v>
      </c>
      <c r="L316" s="37">
        <f>WEEKDAY(Tabla24[[#This Row],[Día]],1)</f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4</v>
      </c>
      <c r="C317" s="7" t="s">
        <v>18</v>
      </c>
      <c r="D317" s="9" t="s">
        <v>88</v>
      </c>
      <c r="E317" s="9" t="s">
        <v>74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7">
        <f>WEEKDAY(Tabla24[[#This Row],[Día]],1)</f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5</v>
      </c>
      <c r="C318" s="7" t="s">
        <v>18</v>
      </c>
      <c r="D318" s="9" t="s">
        <v>78</v>
      </c>
      <c r="E318" s="9" t="s">
        <v>63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7">
        <f>WEEKDAY(Tabla24[[#This Row],[Día]],1)</f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6</v>
      </c>
      <c r="C319" s="7" t="s">
        <v>18</v>
      </c>
      <c r="D319" s="9" t="s">
        <v>86</v>
      </c>
      <c r="E319" s="9" t="s">
        <v>72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7">
        <f>WEEKDAY(Tabla24[[#This Row],[Día]],1)</f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7</v>
      </c>
      <c r="C320" s="7" t="s">
        <v>18</v>
      </c>
      <c r="D320" s="9" t="s">
        <v>76</v>
      </c>
      <c r="E320" s="9" t="s">
        <v>60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7">
        <f>WEEKDAY(Tabla24[[#This Row],[Día]],1)</f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8</v>
      </c>
      <c r="C321" s="7" t="s">
        <v>18</v>
      </c>
      <c r="D321" s="9" t="s">
        <v>83</v>
      </c>
      <c r="E321" s="9" t="s">
        <v>69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7">
        <f>WEEKDAY(Tabla24[[#This Row],[Día]],1)</f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14</v>
      </c>
      <c r="C322" s="7" t="s">
        <v>17</v>
      </c>
      <c r="D322" s="9" t="s">
        <v>80</v>
      </c>
      <c r="E322" s="9" t="s">
        <v>65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7">
        <f>WEEKDAY(Tabla24[[#This Row],[Día]],1)</f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14</v>
      </c>
      <c r="C323" s="7" t="s">
        <v>17</v>
      </c>
      <c r="D323" s="9" t="s">
        <v>80</v>
      </c>
      <c r="E323" s="9" t="s">
        <v>65</v>
      </c>
      <c r="F323" s="6">
        <v>45592</v>
      </c>
      <c r="G323" s="5" t="s">
        <v>26</v>
      </c>
      <c r="H323" s="5" t="s">
        <v>26</v>
      </c>
      <c r="I323" s="16" t="s">
        <v>48</v>
      </c>
      <c r="J323" s="3" t="s">
        <v>24</v>
      </c>
      <c r="L323" s="37">
        <f>WEEKDAY(Tabla24[[#This Row],[Día]],1)</f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9</v>
      </c>
      <c r="C324" s="7" t="s">
        <v>18</v>
      </c>
      <c r="D324" s="9" t="s">
        <v>87</v>
      </c>
      <c r="E324" s="9" t="s">
        <v>73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7">
        <f>WEEKDAY(Tabla24[[#This Row],[Día]],1)</f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10</v>
      </c>
      <c r="C325" s="7" t="s">
        <v>18</v>
      </c>
      <c r="D325" s="9" t="s">
        <v>89</v>
      </c>
      <c r="E325" s="9" t="s">
        <v>61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7">
        <f>WEEKDAY(Tabla24[[#This Row],[Día]],1)</f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11</v>
      </c>
      <c r="C326" s="7" t="s">
        <v>18</v>
      </c>
      <c r="D326" s="9" t="s">
        <v>85</v>
      </c>
      <c r="E326" s="9" t="s">
        <v>71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7">
        <f>WEEKDAY(Tabla24[[#This Row],[Día]],1)</f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12</v>
      </c>
      <c r="C327" s="7" t="s">
        <v>18</v>
      </c>
      <c r="D327" s="9" t="s">
        <v>82</v>
      </c>
      <c r="E327" s="9" t="s">
        <v>68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7">
        <f>WEEKDAY(Tabla24[[#This Row],[Día]],1)</f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13</v>
      </c>
      <c r="C328" s="7" t="s">
        <v>18</v>
      </c>
      <c r="D328" s="9" t="s">
        <v>84</v>
      </c>
      <c r="E328" s="9" t="s">
        <v>70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7">
        <f>WEEKDAY(Tabla24[[#This Row],[Día]],1)</f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4</v>
      </c>
      <c r="C329" s="7" t="s">
        <v>17</v>
      </c>
      <c r="D329" s="9" t="s">
        <v>88</v>
      </c>
      <c r="E329" s="9" t="s">
        <v>74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7">
        <f>WEEKDAY(Tabla24[[#This Row],[Día]],1)</f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4</v>
      </c>
      <c r="C330" s="7" t="s">
        <v>17</v>
      </c>
      <c r="D330" s="9" t="s">
        <v>88</v>
      </c>
      <c r="E330" s="9" t="s">
        <v>74</v>
      </c>
      <c r="F330" s="6">
        <v>45599</v>
      </c>
      <c r="G330" s="5" t="s">
        <v>26</v>
      </c>
      <c r="H330" s="5" t="s">
        <v>26</v>
      </c>
      <c r="I330" s="16">
        <v>45602</v>
      </c>
      <c r="J330" s="3" t="s">
        <v>24</v>
      </c>
      <c r="L330" s="37">
        <f>WEEKDAY(Tabla24[[#This Row],[Día]],1)</f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4</v>
      </c>
      <c r="C331" s="7" t="s">
        <v>17</v>
      </c>
      <c r="D331" s="9" t="s">
        <v>88</v>
      </c>
      <c r="E331" s="9" t="s">
        <v>74</v>
      </c>
      <c r="F331" s="6">
        <v>45600</v>
      </c>
      <c r="G331" s="5" t="s">
        <v>26</v>
      </c>
      <c r="H331" s="5" t="s">
        <v>26</v>
      </c>
      <c r="I331" s="16" t="s">
        <v>48</v>
      </c>
      <c r="J331" s="3" t="s">
        <v>24</v>
      </c>
      <c r="L331" s="37">
        <f>WEEKDAY(Tabla24[[#This Row],[Día]],1)</f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14</v>
      </c>
      <c r="C332" s="7" t="s">
        <v>18</v>
      </c>
      <c r="D332" s="9" t="s">
        <v>80</v>
      </c>
      <c r="E332" s="9" t="s">
        <v>65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7">
        <f>WEEKDAY(Tabla24[[#This Row],[Día]],1)</f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1</v>
      </c>
      <c r="C333" s="7" t="s">
        <v>18</v>
      </c>
      <c r="D333" s="9" t="s">
        <v>81</v>
      </c>
      <c r="E333" s="9" t="s">
        <v>67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7">
        <f>WEEKDAY(Tabla24[[#This Row],[Día]],1)</f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2</v>
      </c>
      <c r="C334" s="7" t="s">
        <v>18</v>
      </c>
      <c r="D334" s="9" t="s">
        <v>79</v>
      </c>
      <c r="E334" s="9" t="s">
        <v>64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7">
        <f>WEEKDAY(Tabla24[[#This Row],[Día]],1)</f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3</v>
      </c>
      <c r="C335" s="7" t="s">
        <v>18</v>
      </c>
      <c r="D335" s="9" t="s">
        <v>77</v>
      </c>
      <c r="E335" s="9" t="s">
        <v>62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7">
        <f>WEEKDAY(Tabla24[[#This Row],[Día]],1)</f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13</v>
      </c>
      <c r="C336" s="7" t="s">
        <v>17</v>
      </c>
      <c r="D336" s="9" t="s">
        <v>84</v>
      </c>
      <c r="E336" s="9" t="s">
        <v>70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7">
        <f>WEEKDAY(Tabla24[[#This Row],[Día]],1)</f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13</v>
      </c>
      <c r="C337" s="7" t="s">
        <v>17</v>
      </c>
      <c r="D337" s="9" t="s">
        <v>84</v>
      </c>
      <c r="E337" s="9" t="s">
        <v>70</v>
      </c>
      <c r="F337" s="6">
        <v>45606</v>
      </c>
      <c r="G337" s="5" t="s">
        <v>26</v>
      </c>
      <c r="H337" s="5" t="s">
        <v>26</v>
      </c>
      <c r="I337" s="16">
        <v>45609</v>
      </c>
      <c r="J337" s="3" t="s">
        <v>24</v>
      </c>
      <c r="L337" s="37">
        <f>WEEKDAY(Tabla24[[#This Row],[Día]],1)</f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13</v>
      </c>
      <c r="C338" s="7" t="s">
        <v>17</v>
      </c>
      <c r="D338" s="9" t="s">
        <v>84</v>
      </c>
      <c r="E338" s="9" t="s">
        <v>70</v>
      </c>
      <c r="F338" s="6">
        <v>45607</v>
      </c>
      <c r="G338" s="5" t="s">
        <v>26</v>
      </c>
      <c r="H338" s="5" t="s">
        <v>26</v>
      </c>
      <c r="I338" s="16" t="s">
        <v>48</v>
      </c>
      <c r="J338" s="3" t="s">
        <v>24</v>
      </c>
      <c r="L338" s="37">
        <f>WEEKDAY(Tabla24[[#This Row],[Día]],1)</f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4</v>
      </c>
      <c r="C339" s="7" t="s">
        <v>18</v>
      </c>
      <c r="D339" s="9" t="s">
        <v>88</v>
      </c>
      <c r="E339" s="9" t="s">
        <v>74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7">
        <f>WEEKDAY(Tabla24[[#This Row],[Día]],1)</f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5</v>
      </c>
      <c r="C340" s="7" t="s">
        <v>18</v>
      </c>
      <c r="D340" s="9" t="s">
        <v>78</v>
      </c>
      <c r="E340" s="9" t="s">
        <v>63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7">
        <f>WEEKDAY(Tabla24[[#This Row],[Día]],1)</f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6</v>
      </c>
      <c r="C341" s="7" t="s">
        <v>18</v>
      </c>
      <c r="D341" s="9" t="s">
        <v>86</v>
      </c>
      <c r="E341" s="9" t="s">
        <v>72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7">
        <f>WEEKDAY(Tabla24[[#This Row],[Día]],1)</f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7</v>
      </c>
      <c r="C342" s="7" t="s">
        <v>18</v>
      </c>
      <c r="D342" s="9" t="s">
        <v>76</v>
      </c>
      <c r="E342" s="9" t="s">
        <v>60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7">
        <f>WEEKDAY(Tabla24[[#This Row],[Día]],1)</f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11</v>
      </c>
      <c r="C343" s="7" t="s">
        <v>17</v>
      </c>
      <c r="D343" s="9" t="s">
        <v>85</v>
      </c>
      <c r="E343" s="9" t="s">
        <v>71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7">
        <f>WEEKDAY(Tabla24[[#This Row],[Día]],1)</f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11</v>
      </c>
      <c r="C344" s="7" t="s">
        <v>17</v>
      </c>
      <c r="D344" s="9" t="s">
        <v>85</v>
      </c>
      <c r="E344" s="9" t="s">
        <v>71</v>
      </c>
      <c r="F344" s="6">
        <v>45613</v>
      </c>
      <c r="G344" s="5" t="s">
        <v>26</v>
      </c>
      <c r="H344" s="5" t="s">
        <v>26</v>
      </c>
      <c r="I344" s="16" t="s">
        <v>48</v>
      </c>
      <c r="J344" s="3" t="s">
        <v>24</v>
      </c>
      <c r="L344" s="37">
        <f>WEEKDAY(Tabla24[[#This Row],[Día]],1)</f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8</v>
      </c>
      <c r="C345" s="7" t="s">
        <v>18</v>
      </c>
      <c r="D345" s="9" t="s">
        <v>83</v>
      </c>
      <c r="E345" s="9" t="s">
        <v>69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7">
        <f>WEEKDAY(Tabla24[[#This Row],[Día]],1)</f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9</v>
      </c>
      <c r="C346" s="7" t="s">
        <v>18</v>
      </c>
      <c r="D346" s="9" t="s">
        <v>87</v>
      </c>
      <c r="E346" s="9" t="s">
        <v>73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7">
        <f>WEEKDAY(Tabla24[[#This Row],[Día]],1)</f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10</v>
      </c>
      <c r="C347" s="7" t="s">
        <v>18</v>
      </c>
      <c r="D347" s="9" t="s">
        <v>89</v>
      </c>
      <c r="E347" s="9" t="s">
        <v>61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7">
        <f>WEEKDAY(Tabla24[[#This Row],[Día]],1)</f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11</v>
      </c>
      <c r="C348" s="7" t="s">
        <v>18</v>
      </c>
      <c r="D348" s="9" t="s">
        <v>85</v>
      </c>
      <c r="E348" s="9" t="s">
        <v>71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7">
        <f>WEEKDAY(Tabla24[[#This Row],[Día]],1)</f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12</v>
      </c>
      <c r="C349" s="7" t="s">
        <v>18</v>
      </c>
      <c r="D349" s="9" t="s">
        <v>82</v>
      </c>
      <c r="E349" s="9" t="s">
        <v>68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7">
        <f>WEEKDAY(Tabla24[[#This Row],[Día]],1)</f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9</v>
      </c>
      <c r="C350" s="7" t="s">
        <v>17</v>
      </c>
      <c r="D350" s="9" t="s">
        <v>87</v>
      </c>
      <c r="E350" s="9" t="s">
        <v>73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7">
        <f>WEEKDAY(Tabla24[[#This Row],[Día]],1)</f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9</v>
      </c>
      <c r="C351" s="7" t="s">
        <v>17</v>
      </c>
      <c r="D351" s="9" t="s">
        <v>87</v>
      </c>
      <c r="E351" s="9" t="s">
        <v>73</v>
      </c>
      <c r="F351" s="6">
        <v>45620</v>
      </c>
      <c r="G351" s="5" t="s">
        <v>26</v>
      </c>
      <c r="H351" s="5" t="s">
        <v>26</v>
      </c>
      <c r="I351" s="16" t="s">
        <v>48</v>
      </c>
      <c r="J351" s="3" t="s">
        <v>24</v>
      </c>
      <c r="L351" s="37">
        <f>WEEKDAY(Tabla24[[#This Row],[Día]],1)</f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13</v>
      </c>
      <c r="C352" s="7" t="s">
        <v>18</v>
      </c>
      <c r="D352" s="9" t="s">
        <v>84</v>
      </c>
      <c r="E352" s="9" t="s">
        <v>70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7">
        <f>WEEKDAY(Tabla24[[#This Row],[Día]],1)</f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14</v>
      </c>
      <c r="C353" s="7" t="s">
        <v>18</v>
      </c>
      <c r="D353" s="9" t="s">
        <v>80</v>
      </c>
      <c r="E353" s="9" t="s">
        <v>65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7">
        <f>WEEKDAY(Tabla24[[#This Row],[Día]],1)</f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13</v>
      </c>
      <c r="C354" s="7" t="s">
        <v>18</v>
      </c>
      <c r="D354" s="9" t="s">
        <v>84</v>
      </c>
      <c r="E354" s="9" t="s">
        <v>70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7">
        <f>WEEKDAY(Tabla24[[#This Row],[Día]],1)</f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2</v>
      </c>
      <c r="C355" s="7" t="s">
        <v>18</v>
      </c>
      <c r="D355" s="9" t="s">
        <v>79</v>
      </c>
      <c r="E355" s="9" t="s">
        <v>64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7">
        <f>WEEKDAY(Tabla24[[#This Row],[Día]],1)</f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3</v>
      </c>
      <c r="C356" s="7" t="s">
        <v>18</v>
      </c>
      <c r="D356" s="9" t="s">
        <v>77</v>
      </c>
      <c r="E356" s="9" t="s">
        <v>62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7">
        <f>WEEKDAY(Tabla24[[#This Row],[Día]],1)</f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14</v>
      </c>
      <c r="C357" s="7" t="s">
        <v>17</v>
      </c>
      <c r="D357" s="9" t="s">
        <v>80</v>
      </c>
      <c r="E357" s="9" t="s">
        <v>65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7">
        <f>WEEKDAY(Tabla24[[#This Row],[Día]],1)</f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14</v>
      </c>
      <c r="C358" s="7" t="s">
        <v>17</v>
      </c>
      <c r="D358" s="9" t="s">
        <v>80</v>
      </c>
      <c r="E358" s="9" t="s">
        <v>65</v>
      </c>
      <c r="F358" s="6">
        <v>45627</v>
      </c>
      <c r="G358" s="5" t="s">
        <v>26</v>
      </c>
      <c r="H358" s="5" t="s">
        <v>26</v>
      </c>
      <c r="I358" s="16" t="s">
        <v>48</v>
      </c>
      <c r="J358" s="3" t="s">
        <v>24</v>
      </c>
      <c r="L358" s="37">
        <f>WEEKDAY(Tabla24[[#This Row],[Día]],1)</f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4</v>
      </c>
      <c r="C359" s="7" t="s">
        <v>18</v>
      </c>
      <c r="D359" s="9" t="s">
        <v>88</v>
      </c>
      <c r="E359" s="9" t="s">
        <v>74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7">
        <f>WEEKDAY(Tabla24[[#This Row],[Día]],1)</f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5</v>
      </c>
      <c r="C360" s="7" t="s">
        <v>18</v>
      </c>
      <c r="D360" s="9" t="s">
        <v>78</v>
      </c>
      <c r="E360" s="9" t="s">
        <v>63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7">
        <f>WEEKDAY(Tabla24[[#This Row],[Día]],1)</f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6</v>
      </c>
      <c r="C361" s="7" t="s">
        <v>18</v>
      </c>
      <c r="D361" s="9" t="s">
        <v>86</v>
      </c>
      <c r="E361" s="9" t="s">
        <v>72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7">
        <f>WEEKDAY(Tabla24[[#This Row],[Día]],1)</f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7</v>
      </c>
      <c r="C362" s="7" t="s">
        <v>18</v>
      </c>
      <c r="D362" s="9" t="s">
        <v>76</v>
      </c>
      <c r="E362" s="9" t="s">
        <v>60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7">
        <f>WEEKDAY(Tabla24[[#This Row],[Día]],1)</f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8</v>
      </c>
      <c r="C363" s="7" t="s">
        <v>18</v>
      </c>
      <c r="D363" s="9" t="s">
        <v>83</v>
      </c>
      <c r="E363" s="9" t="s">
        <v>69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7">
        <f>WEEKDAY(Tabla24[[#This Row],[Día]],1)</f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6</v>
      </c>
      <c r="C364" s="7" t="s">
        <v>17</v>
      </c>
      <c r="D364" s="9" t="s">
        <v>86</v>
      </c>
      <c r="E364" s="9" t="s">
        <v>72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7">
        <f>WEEKDAY(Tabla24[[#This Row],[Día]],1)</f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6</v>
      </c>
      <c r="C365" s="7" t="s">
        <v>17</v>
      </c>
      <c r="D365" s="9" t="s">
        <v>86</v>
      </c>
      <c r="E365" s="9" t="s">
        <v>72</v>
      </c>
      <c r="F365" s="6">
        <v>45634</v>
      </c>
      <c r="G365" s="5" t="s">
        <v>26</v>
      </c>
      <c r="H365" s="5" t="s">
        <v>26</v>
      </c>
      <c r="I365" s="16" t="s">
        <v>48</v>
      </c>
      <c r="J365" s="3" t="s">
        <v>24</v>
      </c>
      <c r="L365" s="37">
        <f>WEEKDAY(Tabla24[[#This Row],[Día]],1)</f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9</v>
      </c>
      <c r="C366" s="7" t="s">
        <v>18</v>
      </c>
      <c r="D366" s="9" t="s">
        <v>87</v>
      </c>
      <c r="E366" s="9" t="s">
        <v>73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7">
        <f>WEEKDAY(Tabla24[[#This Row],[Día]],1)</f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3</v>
      </c>
      <c r="C367" s="7" t="s">
        <v>18</v>
      </c>
      <c r="D367" s="9" t="s">
        <v>77</v>
      </c>
      <c r="E367" s="9" t="s">
        <v>62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7">
        <f>WEEKDAY(Tabla24[[#This Row],[Día]],1)</f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11</v>
      </c>
      <c r="C368" s="7" t="s">
        <v>18</v>
      </c>
      <c r="D368" s="9" t="s">
        <v>85</v>
      </c>
      <c r="E368" s="9" t="s">
        <v>71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7">
        <f>WEEKDAY(Tabla24[[#This Row],[Día]],1)</f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14</v>
      </c>
      <c r="C369" s="7" t="s">
        <v>18</v>
      </c>
      <c r="D369" s="9" t="s">
        <v>80</v>
      </c>
      <c r="E369" s="9" t="s">
        <v>65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7">
        <f>WEEKDAY(Tabla24[[#This Row],[Día]],1)</f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12</v>
      </c>
      <c r="C370" s="7" t="s">
        <v>18</v>
      </c>
      <c r="D370" s="9" t="s">
        <v>82</v>
      </c>
      <c r="E370" s="9" t="s">
        <v>68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7">
        <f>WEEKDAY(Tabla24[[#This Row],[Día]],1)</f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14</v>
      </c>
      <c r="C371" s="7" t="s">
        <v>17</v>
      </c>
      <c r="D371" s="9" t="s">
        <v>80</v>
      </c>
      <c r="E371" s="9" t="s">
        <v>65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7">
        <f>WEEKDAY(Tabla24[[#This Row],[Día]],1)</f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14</v>
      </c>
      <c r="C372" s="7" t="s">
        <v>17</v>
      </c>
      <c r="D372" s="9" t="s">
        <v>80</v>
      </c>
      <c r="E372" s="9" t="s">
        <v>65</v>
      </c>
      <c r="F372" s="6">
        <v>45641</v>
      </c>
      <c r="G372" s="5" t="s">
        <v>26</v>
      </c>
      <c r="H372" s="5" t="s">
        <v>26</v>
      </c>
      <c r="I372" s="16" t="s">
        <v>48</v>
      </c>
      <c r="J372" s="3" t="s">
        <v>24</v>
      </c>
      <c r="L372" s="37">
        <f>WEEKDAY(Tabla24[[#This Row],[Día]],1)</f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13</v>
      </c>
      <c r="C373" s="7" t="s">
        <v>18</v>
      </c>
      <c r="D373" s="9" t="s">
        <v>84</v>
      </c>
      <c r="E373" s="9" t="s">
        <v>70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7">
        <f>WEEKDAY(Tabla24[[#This Row],[Día]],1)</f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12</v>
      </c>
      <c r="C374" s="7" t="s">
        <v>17</v>
      </c>
      <c r="D374" s="9" t="s">
        <v>82</v>
      </c>
      <c r="E374" s="9" t="s">
        <v>68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7">
        <f>WEEKDAY(Tabla24[[#This Row],[Día]],1)</f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1</v>
      </c>
      <c r="C375" s="7" t="s">
        <v>18</v>
      </c>
      <c r="D375" s="9" t="s">
        <v>81</v>
      </c>
      <c r="E375" s="9" t="s">
        <v>67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7">
        <f>WEEKDAY(Tabla24[[#This Row],[Día]],1)</f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3</v>
      </c>
      <c r="C376" s="7" t="s">
        <v>18</v>
      </c>
      <c r="D376" s="9" t="s">
        <v>77</v>
      </c>
      <c r="E376" s="9" t="s">
        <v>62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7">
        <f>WEEKDAY(Tabla24[[#This Row],[Día]],1)</f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1:7" x14ac:dyDescent="0.25">
      <c r="D385" s="1"/>
      <c r="E385" s="13"/>
      <c r="F385" s="13"/>
      <c r="G385" s="15"/>
    </row>
    <row r="386" spans="1:7" x14ac:dyDescent="0.25">
      <c r="D386" s="1"/>
      <c r="E386" s="13"/>
      <c r="F386" s="13"/>
      <c r="G386" s="15"/>
    </row>
    <row r="387" spans="1:7" x14ac:dyDescent="0.25">
      <c r="D387" s="1"/>
      <c r="E387" s="13"/>
      <c r="F387" s="13"/>
      <c r="G387" s="15"/>
    </row>
    <row r="388" spans="1:7" x14ac:dyDescent="0.25">
      <c r="D388" s="1"/>
      <c r="E388" s="13"/>
      <c r="F388" s="13"/>
      <c r="G388" s="15"/>
    </row>
    <row r="389" spans="1:7" x14ac:dyDescent="0.25">
      <c r="D389" s="1"/>
      <c r="E389" s="13"/>
      <c r="F389" s="13"/>
      <c r="G389" s="15"/>
    </row>
    <row r="390" spans="1:7" x14ac:dyDescent="0.25">
      <c r="D390" s="1"/>
      <c r="E390" s="13"/>
      <c r="F390" s="13"/>
      <c r="G390" s="15"/>
    </row>
    <row r="391" spans="1:7" x14ac:dyDescent="0.25">
      <c r="D391" s="1"/>
      <c r="E391" s="13"/>
    </row>
    <row r="392" spans="1:7" x14ac:dyDescent="0.25">
      <c r="D392" s="1"/>
      <c r="E392" s="13"/>
    </row>
    <row r="393" spans="1:7" x14ac:dyDescent="0.25">
      <c r="D393" s="1"/>
      <c r="E393" s="13"/>
    </row>
    <row r="394" spans="1:7" x14ac:dyDescent="0.25">
      <c r="D394" s="1"/>
      <c r="E394" s="13"/>
    </row>
    <row r="396" spans="1:7" x14ac:dyDescent="0.25">
      <c r="B396" s="42"/>
      <c r="D396" s="13"/>
    </row>
    <row r="397" spans="1:7" x14ac:dyDescent="0.25">
      <c r="A397" s="43"/>
      <c r="B397" s="42"/>
      <c r="D397" s="13"/>
    </row>
    <row r="398" spans="1:7" x14ac:dyDescent="0.25">
      <c r="A398" s="43"/>
      <c r="D398" s="13"/>
    </row>
  </sheetData>
  <sheetProtection algorithmName="SHA-512" hashValue="AICra5vkAjOLOtj/MJ60ypR/gELUIAyBJatHyhRa+Nik7FDOrM4ZkXoG0gzyVu3bZkke6jgZZsIsm+5TI6zIjA==" saltValue="U+bAYDmBukO4zBY1H5fg6g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A1:T387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6.28515625" style="3" hidden="1" customWidth="1"/>
    <col min="16" max="16" width="3.7109375" style="51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6"/>
      <c r="L2" s="5"/>
      <c r="M2" s="5"/>
      <c r="N2" s="2"/>
      <c r="O2" s="21"/>
    </row>
    <row r="3" spans="2:20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9"/>
      <c r="L3" s="5"/>
      <c r="M3" s="5"/>
      <c r="N3" s="2"/>
      <c r="O3" s="21"/>
    </row>
    <row r="4" spans="2:20" ht="12.75" customHeight="1" x14ac:dyDescent="0.25">
      <c r="B4" s="2"/>
      <c r="C4" s="2"/>
      <c r="D4" s="70"/>
      <c r="E4" s="71"/>
      <c r="F4" s="71"/>
      <c r="G4" s="71"/>
      <c r="H4" s="71"/>
      <c r="I4" s="71"/>
      <c r="J4" s="72"/>
      <c r="L4" s="5"/>
      <c r="M4" s="5"/>
      <c r="N4" s="2"/>
      <c r="O4" s="5"/>
    </row>
    <row r="5" spans="2:20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60"/>
      <c r="L5" s="5"/>
      <c r="M5" s="5"/>
      <c r="N5" s="2"/>
      <c r="O5" s="20"/>
      <c r="P5" s="52"/>
      <c r="Q5" s="4"/>
      <c r="R5" s="4"/>
      <c r="S5" s="4"/>
      <c r="T5" s="4"/>
    </row>
    <row r="6" spans="2:20" ht="12.75" customHeight="1" x14ac:dyDescent="0.25">
      <c r="B6" s="4"/>
      <c r="C6" s="2"/>
      <c r="D6" s="58" t="s">
        <v>91</v>
      </c>
      <c r="E6" s="59"/>
      <c r="F6" s="59"/>
      <c r="G6" s="59"/>
      <c r="H6" s="59"/>
      <c r="I6" s="59"/>
      <c r="J6" s="60"/>
      <c r="L6" s="5"/>
      <c r="M6" s="5"/>
      <c r="N6" s="2"/>
      <c r="O6" s="20"/>
    </row>
    <row r="7" spans="2:20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60"/>
      <c r="L7" s="5"/>
      <c r="M7" s="5"/>
      <c r="N7" s="2"/>
      <c r="O7" s="20"/>
    </row>
    <row r="8" spans="2:20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3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55" t="s">
        <v>50</v>
      </c>
      <c r="E10" s="55" t="s">
        <v>5</v>
      </c>
      <c r="F10" s="56" t="s">
        <v>23</v>
      </c>
      <c r="G10" s="57" t="s">
        <v>27</v>
      </c>
      <c r="H10" s="57" t="s">
        <v>22</v>
      </c>
      <c r="I10" s="56" t="s">
        <v>28</v>
      </c>
      <c r="J10" s="55" t="s">
        <v>44</v>
      </c>
      <c r="K10" s="8" t="s">
        <v>12</v>
      </c>
      <c r="L10" s="10" t="s">
        <v>16</v>
      </c>
      <c r="M10" s="10" t="s">
        <v>9</v>
      </c>
      <c r="O10" s="9" t="s">
        <v>28</v>
      </c>
      <c r="P10" s="51"/>
    </row>
    <row r="11" spans="2:20" s="9" customFormat="1" ht="12.75" x14ac:dyDescent="0.25">
      <c r="B11" s="37">
        <v>3</v>
      </c>
      <c r="C11" s="7" t="s">
        <v>45</v>
      </c>
      <c r="D11" s="9" t="s">
        <v>95</v>
      </c>
      <c r="E11" s="9" t="s">
        <v>75</v>
      </c>
      <c r="F11" s="38">
        <v>45280</v>
      </c>
      <c r="G11" s="5" t="s">
        <v>26</v>
      </c>
      <c r="H11" s="5" t="s">
        <v>24</v>
      </c>
      <c r="I11" s="16" t="s">
        <v>48</v>
      </c>
      <c r="K11" s="37">
        <f>WEEKDAY(Tabla242[[#This Row],[Día]],1)</f>
        <v>4</v>
      </c>
      <c r="L11" s="5" t="s">
        <v>14</v>
      </c>
      <c r="M11" s="5" t="s">
        <v>14</v>
      </c>
      <c r="O11" s="11" t="s">
        <v>49</v>
      </c>
      <c r="P11" s="51"/>
    </row>
    <row r="12" spans="2:20" s="9" customFormat="1" ht="12.75" x14ac:dyDescent="0.25">
      <c r="B12" s="37">
        <v>2</v>
      </c>
      <c r="C12" s="7" t="s">
        <v>45</v>
      </c>
      <c r="D12" s="9" t="s">
        <v>94</v>
      </c>
      <c r="E12" s="9" t="s">
        <v>75</v>
      </c>
      <c r="F12" s="38">
        <v>45281</v>
      </c>
      <c r="G12" s="5" t="s">
        <v>26</v>
      </c>
      <c r="H12" s="5" t="s">
        <v>24</v>
      </c>
      <c r="I12" s="16" t="s">
        <v>48</v>
      </c>
      <c r="J12" s="53" t="s">
        <v>102</v>
      </c>
      <c r="K12" s="37">
        <f>WEEKDAY(Tabla242[[#This Row],[Día]],1)</f>
        <v>5</v>
      </c>
      <c r="L12" s="5" t="s">
        <v>14</v>
      </c>
      <c r="M12" s="5" t="s">
        <v>14</v>
      </c>
      <c r="O12" s="2" t="s">
        <v>38</v>
      </c>
      <c r="P12" s="51"/>
    </row>
    <row r="13" spans="2:20" s="9" customFormat="1" ht="12.75" x14ac:dyDescent="0.25">
      <c r="B13" s="37">
        <v>1</v>
      </c>
      <c r="C13" s="7" t="s">
        <v>45</v>
      </c>
      <c r="D13" s="9" t="s">
        <v>55</v>
      </c>
      <c r="E13" s="9" t="s">
        <v>75</v>
      </c>
      <c r="F13" s="38">
        <v>45282</v>
      </c>
      <c r="G13" s="5" t="s">
        <v>26</v>
      </c>
      <c r="H13" s="5" t="s">
        <v>24</v>
      </c>
      <c r="I13" s="16" t="s">
        <v>48</v>
      </c>
      <c r="J13" s="54"/>
      <c r="K13" s="37">
        <f>WEEKDAY(Tabla242[[#This Row],[Día]],1)</f>
        <v>6</v>
      </c>
      <c r="L13" s="5" t="s">
        <v>14</v>
      </c>
      <c r="M13" s="5" t="s">
        <v>14</v>
      </c>
      <c r="O13" s="19"/>
      <c r="P13" s="51"/>
    </row>
    <row r="14" spans="2:20" s="9" customFormat="1" ht="12.75" x14ac:dyDescent="0.25">
      <c r="B14" s="37">
        <v>2</v>
      </c>
      <c r="C14" s="7" t="s">
        <v>17</v>
      </c>
      <c r="D14" s="9" t="s">
        <v>94</v>
      </c>
      <c r="E14" s="9" t="s">
        <v>75</v>
      </c>
      <c r="F14" s="38">
        <v>45283</v>
      </c>
      <c r="G14" s="5" t="s">
        <v>25</v>
      </c>
      <c r="H14" s="5" t="s">
        <v>25</v>
      </c>
      <c r="I14" s="16">
        <v>45286</v>
      </c>
      <c r="J14" s="53" t="s">
        <v>102</v>
      </c>
      <c r="K14" s="37">
        <f>WEEKDAY(Tabla242[[#This Row],[Día]],1)</f>
        <v>7</v>
      </c>
      <c r="L14" s="5" t="s">
        <v>13</v>
      </c>
      <c r="M14" s="5" t="s">
        <v>14</v>
      </c>
      <c r="O14" s="19"/>
      <c r="P14" s="51"/>
    </row>
    <row r="15" spans="2:20" s="9" customFormat="1" ht="12.75" x14ac:dyDescent="0.25">
      <c r="B15" s="37">
        <v>2</v>
      </c>
      <c r="C15" s="7" t="s">
        <v>17</v>
      </c>
      <c r="D15" s="9" t="s">
        <v>94</v>
      </c>
      <c r="E15" s="9" t="s">
        <v>75</v>
      </c>
      <c r="F15" s="38">
        <v>45284</v>
      </c>
      <c r="G15" s="5" t="s">
        <v>25</v>
      </c>
      <c r="H15" s="5" t="s">
        <v>25</v>
      </c>
      <c r="I15" s="16">
        <v>45287</v>
      </c>
      <c r="J15" s="53" t="s">
        <v>102</v>
      </c>
      <c r="K15" s="37">
        <f>WEEKDAY(Tabla242[[#This Row],[Día]],1)</f>
        <v>1</v>
      </c>
      <c r="L15" s="5" t="s">
        <v>13</v>
      </c>
      <c r="M15" s="5" t="s">
        <v>14</v>
      </c>
      <c r="O15" s="19"/>
      <c r="P15" s="51"/>
    </row>
    <row r="16" spans="2:20" s="9" customFormat="1" ht="12.75" x14ac:dyDescent="0.25">
      <c r="B16" s="37">
        <v>2</v>
      </c>
      <c r="C16" s="7" t="s">
        <v>17</v>
      </c>
      <c r="D16" s="9" t="s">
        <v>94</v>
      </c>
      <c r="E16" s="9" t="s">
        <v>75</v>
      </c>
      <c r="F16" s="38">
        <v>45285</v>
      </c>
      <c r="G16" s="5" t="s">
        <v>25</v>
      </c>
      <c r="H16" s="5" t="s">
        <v>25</v>
      </c>
      <c r="I16" s="16">
        <v>45288</v>
      </c>
      <c r="J16" s="53" t="s">
        <v>102</v>
      </c>
      <c r="K16" s="37">
        <f>WEEKDAY(Tabla242[[#This Row],[Día]],1)</f>
        <v>2</v>
      </c>
      <c r="L16" s="5" t="s">
        <v>14</v>
      </c>
      <c r="M16" s="5" t="s">
        <v>13</v>
      </c>
      <c r="O16" s="19"/>
      <c r="P16" s="51"/>
    </row>
    <row r="17" spans="2:16" s="9" customFormat="1" ht="12.75" x14ac:dyDescent="0.25">
      <c r="B17" s="37">
        <v>3</v>
      </c>
      <c r="C17" s="7" t="s">
        <v>45</v>
      </c>
      <c r="D17" s="9" t="s">
        <v>95</v>
      </c>
      <c r="E17" s="9" t="s">
        <v>75</v>
      </c>
      <c r="F17" s="38">
        <v>45286</v>
      </c>
      <c r="G17" s="5" t="s">
        <v>26</v>
      </c>
      <c r="H17" s="5" t="s">
        <v>24</v>
      </c>
      <c r="I17" s="16" t="s">
        <v>48</v>
      </c>
      <c r="J17" s="54"/>
      <c r="K17" s="37">
        <f>WEEKDAY(Tabla242[[#This Row],[Día]],1)</f>
        <v>3</v>
      </c>
      <c r="L17" s="5" t="s">
        <v>14</v>
      </c>
      <c r="M17" s="5" t="s">
        <v>14</v>
      </c>
      <c r="O17" s="19"/>
      <c r="P17" s="51"/>
    </row>
    <row r="18" spans="2:16" s="9" customFormat="1" ht="12.75" x14ac:dyDescent="0.25">
      <c r="B18" s="37">
        <v>1</v>
      </c>
      <c r="C18" s="7" t="s">
        <v>45</v>
      </c>
      <c r="D18" s="9" t="s">
        <v>55</v>
      </c>
      <c r="E18" s="9" t="s">
        <v>75</v>
      </c>
      <c r="F18" s="38">
        <v>45287</v>
      </c>
      <c r="G18" s="5" t="s">
        <v>26</v>
      </c>
      <c r="H18" s="5" t="s">
        <v>24</v>
      </c>
      <c r="I18" s="16" t="s">
        <v>48</v>
      </c>
      <c r="J18" s="54"/>
      <c r="K18" s="37">
        <f>WEEKDAY(Tabla242[[#This Row],[Día]],1)</f>
        <v>4</v>
      </c>
      <c r="L18" s="5" t="s">
        <v>14</v>
      </c>
      <c r="M18" s="5" t="s">
        <v>14</v>
      </c>
      <c r="O18" s="19"/>
      <c r="P18" s="51"/>
    </row>
    <row r="19" spans="2:16" s="9" customFormat="1" ht="12.75" x14ac:dyDescent="0.25">
      <c r="B19" s="37">
        <v>3</v>
      </c>
      <c r="C19" s="7" t="s">
        <v>45</v>
      </c>
      <c r="D19" s="9" t="s">
        <v>95</v>
      </c>
      <c r="E19" s="9" t="s">
        <v>75</v>
      </c>
      <c r="F19" s="38">
        <v>45288</v>
      </c>
      <c r="G19" s="5" t="s">
        <v>26</v>
      </c>
      <c r="H19" s="5" t="s">
        <v>24</v>
      </c>
      <c r="I19" s="16" t="s">
        <v>48</v>
      </c>
      <c r="J19" s="53"/>
      <c r="K19" s="37">
        <f>WEEKDAY(Tabla242[[#This Row],[Día]],1)</f>
        <v>5</v>
      </c>
      <c r="L19" s="5" t="s">
        <v>14</v>
      </c>
      <c r="M19" s="5" t="s">
        <v>14</v>
      </c>
      <c r="O19" s="19"/>
      <c r="P19" s="51"/>
    </row>
    <row r="20" spans="2:16" s="9" customFormat="1" ht="12.75" x14ac:dyDescent="0.25">
      <c r="B20" s="37">
        <v>2</v>
      </c>
      <c r="C20" s="7" t="s">
        <v>45</v>
      </c>
      <c r="D20" s="9" t="s">
        <v>94</v>
      </c>
      <c r="E20" s="9" t="s">
        <v>75</v>
      </c>
      <c r="F20" s="38">
        <v>45289</v>
      </c>
      <c r="G20" s="5" t="s">
        <v>26</v>
      </c>
      <c r="H20" s="5" t="s">
        <v>24</v>
      </c>
      <c r="I20" s="16" t="s">
        <v>48</v>
      </c>
      <c r="J20" s="53"/>
      <c r="K20" s="37">
        <f>WEEKDAY(Tabla242[[#This Row],[Día]],1)</f>
        <v>6</v>
      </c>
      <c r="L20" s="5" t="s">
        <v>14</v>
      </c>
      <c r="M20" s="5" t="s">
        <v>14</v>
      </c>
      <c r="O20" s="19"/>
      <c r="P20" s="51"/>
    </row>
    <row r="21" spans="2:16" s="9" customFormat="1" ht="12.75" x14ac:dyDescent="0.25">
      <c r="B21" s="37">
        <v>3</v>
      </c>
      <c r="C21" s="7" t="s">
        <v>17</v>
      </c>
      <c r="D21" s="9" t="s">
        <v>95</v>
      </c>
      <c r="E21" s="9" t="s">
        <v>75</v>
      </c>
      <c r="F21" s="38">
        <v>45290</v>
      </c>
      <c r="G21" s="5" t="s">
        <v>25</v>
      </c>
      <c r="H21" s="5" t="s">
        <v>25</v>
      </c>
      <c r="I21" s="16">
        <v>45293</v>
      </c>
      <c r="J21" s="53"/>
      <c r="K21" s="37">
        <f>WEEKDAY(Tabla242[[#This Row],[Día]],1)</f>
        <v>7</v>
      </c>
      <c r="L21" s="5" t="s">
        <v>13</v>
      </c>
      <c r="M21" s="5" t="s">
        <v>14</v>
      </c>
      <c r="O21" s="19"/>
      <c r="P21" s="51"/>
    </row>
    <row r="22" spans="2:16" s="9" customFormat="1" ht="12.75" x14ac:dyDescent="0.25">
      <c r="B22" s="37">
        <v>3</v>
      </c>
      <c r="C22" s="7" t="s">
        <v>17</v>
      </c>
      <c r="D22" s="9" t="s">
        <v>95</v>
      </c>
      <c r="E22" s="9" t="s">
        <v>75</v>
      </c>
      <c r="F22" s="38">
        <v>45291</v>
      </c>
      <c r="G22" s="5" t="s">
        <v>25</v>
      </c>
      <c r="H22" s="5" t="s">
        <v>25</v>
      </c>
      <c r="I22" s="16">
        <v>45294</v>
      </c>
      <c r="J22" s="53"/>
      <c r="K22" s="37">
        <f>WEEKDAY(Tabla242[[#This Row],[Día]],1)</f>
        <v>1</v>
      </c>
      <c r="L22" s="5" t="s">
        <v>13</v>
      </c>
      <c r="M22" s="5" t="s">
        <v>14</v>
      </c>
      <c r="O22" s="19"/>
      <c r="P22" s="51"/>
    </row>
    <row r="23" spans="2:16" ht="12.75" x14ac:dyDescent="0.25">
      <c r="B23" s="37">
        <v>3</v>
      </c>
      <c r="C23" s="7" t="s">
        <v>17</v>
      </c>
      <c r="D23" s="9" t="s">
        <v>95</v>
      </c>
      <c r="E23" s="9" t="s">
        <v>75</v>
      </c>
      <c r="F23" s="38">
        <v>45292</v>
      </c>
      <c r="G23" s="5" t="s">
        <v>25</v>
      </c>
      <c r="H23" s="5" t="s">
        <v>25</v>
      </c>
      <c r="I23" s="16">
        <v>45295</v>
      </c>
      <c r="J23" s="53"/>
      <c r="K23" s="37">
        <f>WEEKDAY(Tabla242[[#This Row],[Día]],1)</f>
        <v>2</v>
      </c>
      <c r="L23" s="5" t="s">
        <v>14</v>
      </c>
      <c r="M23" s="5" t="s">
        <v>13</v>
      </c>
      <c r="N23" s="3"/>
    </row>
    <row r="24" spans="2:16" ht="12.75" x14ac:dyDescent="0.25">
      <c r="B24" s="37">
        <v>2</v>
      </c>
      <c r="C24" s="7" t="s">
        <v>45</v>
      </c>
      <c r="D24" s="9" t="s">
        <v>94</v>
      </c>
      <c r="E24" s="9" t="s">
        <v>75</v>
      </c>
      <c r="F24" s="38">
        <v>45293</v>
      </c>
      <c r="G24" s="5" t="s">
        <v>26</v>
      </c>
      <c r="H24" s="5" t="s">
        <v>24</v>
      </c>
      <c r="I24" s="16" t="s">
        <v>48</v>
      </c>
      <c r="J24" s="53" t="s">
        <v>102</v>
      </c>
      <c r="K24" s="37">
        <f>WEEKDAY(Tabla242[[#This Row],[Día]],1)</f>
        <v>3</v>
      </c>
      <c r="L24" s="5" t="s">
        <v>14</v>
      </c>
      <c r="M24" s="5" t="s">
        <v>14</v>
      </c>
      <c r="N24" s="3"/>
    </row>
    <row r="25" spans="2:16" ht="12.75" x14ac:dyDescent="0.25">
      <c r="B25" s="37">
        <v>1</v>
      </c>
      <c r="C25" s="7" t="s">
        <v>45</v>
      </c>
      <c r="D25" s="9" t="s">
        <v>55</v>
      </c>
      <c r="E25" s="9" t="s">
        <v>75</v>
      </c>
      <c r="F25" s="38">
        <v>45294</v>
      </c>
      <c r="G25" s="5" t="s">
        <v>26</v>
      </c>
      <c r="H25" s="5" t="s">
        <v>24</v>
      </c>
      <c r="I25" s="16" t="s">
        <v>48</v>
      </c>
      <c r="J25" s="53"/>
      <c r="K25" s="37">
        <f>WEEKDAY(Tabla242[[#This Row],[Día]],1)</f>
        <v>4</v>
      </c>
      <c r="L25" s="5" t="s">
        <v>14</v>
      </c>
      <c r="M25" s="5" t="s">
        <v>14</v>
      </c>
      <c r="N25" s="3"/>
    </row>
    <row r="26" spans="2:16" ht="12.75" x14ac:dyDescent="0.25">
      <c r="B26" s="37">
        <v>4</v>
      </c>
      <c r="C26" s="7" t="s">
        <v>45</v>
      </c>
      <c r="D26" s="9" t="s">
        <v>96</v>
      </c>
      <c r="E26" s="9" t="s">
        <v>75</v>
      </c>
      <c r="F26" s="38">
        <v>45295</v>
      </c>
      <c r="G26" s="5" t="s">
        <v>26</v>
      </c>
      <c r="H26" s="5" t="s">
        <v>24</v>
      </c>
      <c r="I26" s="16" t="s">
        <v>48</v>
      </c>
      <c r="J26" s="53" t="s">
        <v>107</v>
      </c>
      <c r="K26" s="37">
        <f>WEEKDAY(Tabla242[[#This Row],[Día]],1)</f>
        <v>5</v>
      </c>
      <c r="L26" s="5" t="s">
        <v>14</v>
      </c>
      <c r="M26" s="5" t="s">
        <v>14</v>
      </c>
      <c r="N26" s="3"/>
    </row>
    <row r="27" spans="2:16" ht="12.75" x14ac:dyDescent="0.25">
      <c r="B27" s="37">
        <v>3</v>
      </c>
      <c r="C27" s="7" t="s">
        <v>45</v>
      </c>
      <c r="D27" s="9" t="s">
        <v>95</v>
      </c>
      <c r="E27" s="9" t="s">
        <v>75</v>
      </c>
      <c r="F27" s="38">
        <v>45296</v>
      </c>
      <c r="G27" s="5" t="s">
        <v>26</v>
      </c>
      <c r="H27" s="5" t="s">
        <v>24</v>
      </c>
      <c r="I27" s="16" t="s">
        <v>48</v>
      </c>
      <c r="J27" s="53"/>
      <c r="K27" s="37">
        <f>WEEKDAY(Tabla242[[#This Row],[Día]],1)</f>
        <v>6</v>
      </c>
      <c r="L27" s="5" t="s">
        <v>14</v>
      </c>
      <c r="M27" s="5" t="s">
        <v>14</v>
      </c>
      <c r="N27" s="3"/>
    </row>
    <row r="28" spans="2:16" ht="12.75" x14ac:dyDescent="0.25">
      <c r="B28" s="37">
        <v>4</v>
      </c>
      <c r="C28" s="7" t="s">
        <v>17</v>
      </c>
      <c r="D28" s="9" t="s">
        <v>96</v>
      </c>
      <c r="E28" s="9" t="s">
        <v>75</v>
      </c>
      <c r="F28" s="38">
        <v>45297</v>
      </c>
      <c r="G28" s="5" t="s">
        <v>25</v>
      </c>
      <c r="H28" s="5" t="s">
        <v>25</v>
      </c>
      <c r="I28" s="16">
        <v>45300</v>
      </c>
      <c r="J28" s="53" t="s">
        <v>107</v>
      </c>
      <c r="K28" s="37">
        <f>WEEKDAY(Tabla242[[#This Row],[Día]],1)</f>
        <v>7</v>
      </c>
      <c r="L28" s="5" t="s">
        <v>13</v>
      </c>
      <c r="M28" s="5" t="s">
        <v>14</v>
      </c>
      <c r="N28" s="3"/>
    </row>
    <row r="29" spans="2:16" ht="12.75" x14ac:dyDescent="0.25">
      <c r="B29" s="37">
        <v>4</v>
      </c>
      <c r="C29" s="7" t="s">
        <v>17</v>
      </c>
      <c r="D29" s="9" t="s">
        <v>96</v>
      </c>
      <c r="E29" s="9" t="s">
        <v>75</v>
      </c>
      <c r="F29" s="38">
        <v>45298</v>
      </c>
      <c r="G29" s="5" t="s">
        <v>25</v>
      </c>
      <c r="H29" s="5" t="s">
        <v>25</v>
      </c>
      <c r="I29" s="16">
        <v>45301</v>
      </c>
      <c r="J29" s="53" t="s">
        <v>107</v>
      </c>
      <c r="K29" s="37">
        <f>WEEKDAY(Tabla242[[#This Row],[Día]],1)</f>
        <v>1</v>
      </c>
      <c r="L29" s="5" t="s">
        <v>13</v>
      </c>
      <c r="M29" s="5" t="s">
        <v>14</v>
      </c>
      <c r="N29" s="3"/>
    </row>
    <row r="30" spans="2:16" ht="12.75" x14ac:dyDescent="0.25">
      <c r="B30" s="37">
        <v>4</v>
      </c>
      <c r="C30" s="7" t="s">
        <v>17</v>
      </c>
      <c r="D30" s="9" t="s">
        <v>96</v>
      </c>
      <c r="E30" s="9" t="s">
        <v>75</v>
      </c>
      <c r="F30" s="38">
        <v>45299</v>
      </c>
      <c r="G30" s="5" t="s">
        <v>25</v>
      </c>
      <c r="H30" s="5" t="s">
        <v>25</v>
      </c>
      <c r="I30" s="16">
        <v>45302</v>
      </c>
      <c r="J30" s="53" t="s">
        <v>107</v>
      </c>
      <c r="K30" s="37">
        <f>WEEKDAY(Tabla242[[#This Row],[Día]],1)</f>
        <v>2</v>
      </c>
      <c r="L30" s="5" t="s">
        <v>14</v>
      </c>
      <c r="M30" s="5" t="s">
        <v>13</v>
      </c>
      <c r="N30" s="3"/>
    </row>
    <row r="31" spans="2:16" ht="12.75" x14ac:dyDescent="0.25">
      <c r="B31" s="37">
        <v>1</v>
      </c>
      <c r="C31" s="7" t="s">
        <v>45</v>
      </c>
      <c r="D31" s="9" t="s">
        <v>55</v>
      </c>
      <c r="E31" s="9" t="s">
        <v>75</v>
      </c>
      <c r="F31" s="38">
        <v>45300</v>
      </c>
      <c r="G31" s="5" t="s">
        <v>26</v>
      </c>
      <c r="H31" s="5" t="s">
        <v>24</v>
      </c>
      <c r="I31" s="16" t="s">
        <v>48</v>
      </c>
      <c r="J31" s="53"/>
      <c r="K31" s="37">
        <f>WEEKDAY(Tabla242[[#This Row],[Día]],1)</f>
        <v>3</v>
      </c>
      <c r="L31" s="5" t="s">
        <v>14</v>
      </c>
      <c r="M31" s="5" t="s">
        <v>14</v>
      </c>
      <c r="N31" s="3"/>
    </row>
    <row r="32" spans="2:16" ht="12.75" x14ac:dyDescent="0.25">
      <c r="B32" s="37">
        <v>3</v>
      </c>
      <c r="C32" s="7" t="s">
        <v>45</v>
      </c>
      <c r="D32" s="9" t="s">
        <v>95</v>
      </c>
      <c r="E32" s="9" t="s">
        <v>75</v>
      </c>
      <c r="F32" s="38">
        <v>45301</v>
      </c>
      <c r="G32" s="5" t="s">
        <v>26</v>
      </c>
      <c r="H32" s="5" t="s">
        <v>24</v>
      </c>
      <c r="I32" s="16" t="s">
        <v>48</v>
      </c>
      <c r="J32" s="53"/>
      <c r="K32" s="37">
        <f>WEEKDAY(Tabla242[[#This Row],[Día]],1)</f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1</v>
      </c>
      <c r="C33" s="7" t="s">
        <v>18</v>
      </c>
      <c r="D33" s="9" t="s">
        <v>55</v>
      </c>
      <c r="E33" s="9" t="s">
        <v>75</v>
      </c>
      <c r="F33" s="6">
        <v>45302</v>
      </c>
      <c r="G33" s="5" t="s">
        <v>26</v>
      </c>
      <c r="H33" s="5" t="s">
        <v>24</v>
      </c>
      <c r="I33" s="16" t="s">
        <v>48</v>
      </c>
      <c r="J33" s="53"/>
      <c r="K33" s="37">
        <f>WEEKDAY(Tabla242[[#This Row],[Día]],1)</f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4</v>
      </c>
      <c r="C34" s="7" t="s">
        <v>18</v>
      </c>
      <c r="D34" s="9" t="s">
        <v>96</v>
      </c>
      <c r="E34" s="9" t="s">
        <v>75</v>
      </c>
      <c r="F34" s="6">
        <v>45303</v>
      </c>
      <c r="G34" s="5" t="s">
        <v>26</v>
      </c>
      <c r="H34" s="5" t="s">
        <v>24</v>
      </c>
      <c r="I34" s="16" t="s">
        <v>48</v>
      </c>
      <c r="J34" s="53"/>
      <c r="K34" s="37">
        <f>WEEKDAY(Tabla242[[#This Row],[Día]],1)</f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1</v>
      </c>
      <c r="C35" s="7" t="s">
        <v>17</v>
      </c>
      <c r="D35" s="9" t="s">
        <v>55</v>
      </c>
      <c r="E35" s="9" t="s">
        <v>75</v>
      </c>
      <c r="F35" s="6">
        <v>45304</v>
      </c>
      <c r="G35" s="5" t="s">
        <v>25</v>
      </c>
      <c r="H35" s="5" t="s">
        <v>25</v>
      </c>
      <c r="I35" s="16">
        <v>45306</v>
      </c>
      <c r="J35" s="53"/>
      <c r="K35" s="37">
        <f>WEEKDAY(Tabla242[[#This Row],[Día]],1)</f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1</v>
      </c>
      <c r="C36" s="7" t="s">
        <v>17</v>
      </c>
      <c r="D36" s="9" t="s">
        <v>55</v>
      </c>
      <c r="E36" s="9" t="s">
        <v>75</v>
      </c>
      <c r="F36" s="6">
        <v>45305</v>
      </c>
      <c r="G36" s="5" t="s">
        <v>25</v>
      </c>
      <c r="H36" s="5" t="s">
        <v>25</v>
      </c>
      <c r="I36" s="16">
        <v>45307</v>
      </c>
      <c r="J36" s="53"/>
      <c r="K36" s="37">
        <f>WEEKDAY(Tabla242[[#This Row],[Día]],1)</f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3</v>
      </c>
      <c r="C37" s="7" t="s">
        <v>18</v>
      </c>
      <c r="D37" s="9" t="s">
        <v>95</v>
      </c>
      <c r="E37" s="9" t="s">
        <v>75</v>
      </c>
      <c r="F37" s="6">
        <v>45306</v>
      </c>
      <c r="G37" s="5" t="s">
        <v>26</v>
      </c>
      <c r="H37" s="5" t="s">
        <v>24</v>
      </c>
      <c r="I37" s="16" t="s">
        <v>48</v>
      </c>
      <c r="J37" s="53"/>
      <c r="K37" s="37">
        <f>WEEKDAY(Tabla242[[#This Row],[Día]],1)</f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4</v>
      </c>
      <c r="C38" s="7" t="s">
        <v>18</v>
      </c>
      <c r="D38" s="9" t="s">
        <v>96</v>
      </c>
      <c r="E38" s="9" t="s">
        <v>75</v>
      </c>
      <c r="F38" s="6">
        <v>45307</v>
      </c>
      <c r="G38" s="5" t="s">
        <v>26</v>
      </c>
      <c r="H38" s="5" t="s">
        <v>24</v>
      </c>
      <c r="I38" s="16" t="s">
        <v>48</v>
      </c>
      <c r="J38" s="53"/>
      <c r="K38" s="37">
        <f>WEEKDAY(Tabla242[[#This Row],[Día]],1)</f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1</v>
      </c>
      <c r="C39" s="7" t="s">
        <v>18</v>
      </c>
      <c r="D39" s="9" t="s">
        <v>55</v>
      </c>
      <c r="E39" s="9" t="s">
        <v>75</v>
      </c>
      <c r="F39" s="6">
        <v>45308</v>
      </c>
      <c r="G39" s="5" t="s">
        <v>26</v>
      </c>
      <c r="H39" s="5" t="s">
        <v>24</v>
      </c>
      <c r="I39" s="16" t="s">
        <v>48</v>
      </c>
      <c r="J39" s="53"/>
      <c r="K39" s="37">
        <f>WEEKDAY(Tabla242[[#This Row],[Día]],1)</f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3</v>
      </c>
      <c r="C40" s="7" t="s">
        <v>18</v>
      </c>
      <c r="D40" s="9" t="s">
        <v>95</v>
      </c>
      <c r="E40" s="9" t="s">
        <v>75</v>
      </c>
      <c r="F40" s="6">
        <v>45309</v>
      </c>
      <c r="G40" s="5" t="s">
        <v>26</v>
      </c>
      <c r="H40" s="5" t="s">
        <v>24</v>
      </c>
      <c r="I40" s="16" t="s">
        <v>48</v>
      </c>
      <c r="J40" s="53" t="s">
        <v>107</v>
      </c>
      <c r="K40" s="37">
        <f>WEEKDAY(Tabla242[[#This Row],[Día]],1)</f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4</v>
      </c>
      <c r="C41" s="7" t="s">
        <v>18</v>
      </c>
      <c r="D41" s="9" t="s">
        <v>96</v>
      </c>
      <c r="E41" s="9" t="s">
        <v>75</v>
      </c>
      <c r="F41" s="6">
        <v>45310</v>
      </c>
      <c r="G41" s="5" t="s">
        <v>26</v>
      </c>
      <c r="H41" s="5" t="s">
        <v>24</v>
      </c>
      <c r="I41" s="16" t="s">
        <v>48</v>
      </c>
      <c r="J41" s="53"/>
      <c r="K41" s="37">
        <f>WEEKDAY(Tabla242[[#This Row],[Día]],1)</f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3</v>
      </c>
      <c r="C42" s="7" t="s">
        <v>17</v>
      </c>
      <c r="D42" s="9" t="s">
        <v>95</v>
      </c>
      <c r="E42" s="9" t="s">
        <v>75</v>
      </c>
      <c r="F42" s="6">
        <v>45311</v>
      </c>
      <c r="G42" s="5" t="s">
        <v>25</v>
      </c>
      <c r="H42" s="5" t="s">
        <v>25</v>
      </c>
      <c r="I42" s="16">
        <v>45313</v>
      </c>
      <c r="J42" s="53" t="s">
        <v>107</v>
      </c>
      <c r="K42" s="37">
        <f>WEEKDAY(Tabla242[[#This Row],[Día]],1)</f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3</v>
      </c>
      <c r="C43" s="7" t="s">
        <v>17</v>
      </c>
      <c r="D43" s="9" t="s">
        <v>95</v>
      </c>
      <c r="E43" s="9" t="s">
        <v>75</v>
      </c>
      <c r="F43" s="6">
        <v>45312</v>
      </c>
      <c r="G43" s="5" t="s">
        <v>25</v>
      </c>
      <c r="H43" s="5" t="s">
        <v>25</v>
      </c>
      <c r="I43" s="16">
        <v>45314</v>
      </c>
      <c r="J43" s="53" t="s">
        <v>107</v>
      </c>
      <c r="K43" s="37">
        <f>WEEKDAY(Tabla242[[#This Row],[Día]],1)</f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1</v>
      </c>
      <c r="C44" s="7" t="s">
        <v>18</v>
      </c>
      <c r="D44" s="9" t="s">
        <v>55</v>
      </c>
      <c r="E44" s="9" t="s">
        <v>75</v>
      </c>
      <c r="F44" s="6">
        <v>45313</v>
      </c>
      <c r="G44" s="5" t="s">
        <v>26</v>
      </c>
      <c r="H44" s="5" t="s">
        <v>24</v>
      </c>
      <c r="I44" s="16" t="s">
        <v>48</v>
      </c>
      <c r="J44" s="53" t="s">
        <v>107</v>
      </c>
      <c r="K44" s="37">
        <f>WEEKDAY(Tabla242[[#This Row],[Día]],1)</f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4</v>
      </c>
      <c r="C45" s="7" t="s">
        <v>18</v>
      </c>
      <c r="D45" s="9" t="s">
        <v>96</v>
      </c>
      <c r="E45" s="9" t="s">
        <v>75</v>
      </c>
      <c r="F45" s="6">
        <v>45314</v>
      </c>
      <c r="G45" s="5" t="s">
        <v>26</v>
      </c>
      <c r="H45" s="5" t="s">
        <v>24</v>
      </c>
      <c r="I45" s="16" t="s">
        <v>48</v>
      </c>
      <c r="J45" s="53" t="s">
        <v>107</v>
      </c>
      <c r="K45" s="37">
        <f>WEEKDAY(Tabla242[[#This Row],[Día]],1)</f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3</v>
      </c>
      <c r="C46" s="7" t="s">
        <v>18</v>
      </c>
      <c r="D46" s="9" t="s">
        <v>95</v>
      </c>
      <c r="E46" s="9" t="s">
        <v>75</v>
      </c>
      <c r="F46" s="6">
        <v>45315</v>
      </c>
      <c r="G46" s="5" t="s">
        <v>26</v>
      </c>
      <c r="H46" s="5" t="s">
        <v>24</v>
      </c>
      <c r="I46" s="16" t="s">
        <v>48</v>
      </c>
      <c r="J46" s="53"/>
      <c r="K46" s="37">
        <f>WEEKDAY(Tabla242[[#This Row],[Día]],1)</f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2</v>
      </c>
      <c r="C47" s="7" t="s">
        <v>18</v>
      </c>
      <c r="D47" s="9" t="s">
        <v>94</v>
      </c>
      <c r="E47" s="9" t="s">
        <v>75</v>
      </c>
      <c r="F47" s="6">
        <v>45316</v>
      </c>
      <c r="G47" s="5" t="s">
        <v>26</v>
      </c>
      <c r="H47" s="5" t="s">
        <v>24</v>
      </c>
      <c r="I47" s="16" t="s">
        <v>48</v>
      </c>
      <c r="J47" s="53"/>
      <c r="K47" s="37">
        <f>WEEKDAY(Tabla242[[#This Row],[Día]],1)</f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4</v>
      </c>
      <c r="C48" s="7" t="s">
        <v>18</v>
      </c>
      <c r="D48" s="9" t="s">
        <v>96</v>
      </c>
      <c r="E48" s="9" t="s">
        <v>75</v>
      </c>
      <c r="F48" s="6">
        <v>45317</v>
      </c>
      <c r="G48" s="5" t="s">
        <v>26</v>
      </c>
      <c r="H48" s="5" t="s">
        <v>24</v>
      </c>
      <c r="I48" s="16" t="s">
        <v>48</v>
      </c>
      <c r="J48" s="53"/>
      <c r="K48" s="37">
        <f>WEEKDAY(Tabla242[[#This Row],[Día]],1)</f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2</v>
      </c>
      <c r="C49" s="7" t="s">
        <v>17</v>
      </c>
      <c r="D49" s="9" t="s">
        <v>94</v>
      </c>
      <c r="E49" s="9" t="s">
        <v>75</v>
      </c>
      <c r="F49" s="6">
        <v>45318</v>
      </c>
      <c r="G49" s="5" t="s">
        <v>25</v>
      </c>
      <c r="H49" s="5" t="s">
        <v>25</v>
      </c>
      <c r="I49" s="16">
        <v>45320</v>
      </c>
      <c r="J49" s="50"/>
      <c r="K49" s="37">
        <f>WEEKDAY(Tabla242[[#This Row],[Día]],1)</f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2</v>
      </c>
      <c r="C50" s="7" t="s">
        <v>17</v>
      </c>
      <c r="D50" s="9" t="s">
        <v>94</v>
      </c>
      <c r="E50" s="9" t="s">
        <v>75</v>
      </c>
      <c r="F50" s="6">
        <v>45319</v>
      </c>
      <c r="G50" s="5" t="s">
        <v>25</v>
      </c>
      <c r="H50" s="5" t="s">
        <v>25</v>
      </c>
      <c r="I50" s="16">
        <v>45321</v>
      </c>
      <c r="J50" s="50"/>
      <c r="K50" s="37">
        <f>WEEKDAY(Tabla242[[#This Row],[Día]],1)</f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1</v>
      </c>
      <c r="C51" s="7" t="s">
        <v>18</v>
      </c>
      <c r="D51" s="9" t="s">
        <v>55</v>
      </c>
      <c r="E51" s="9" t="s">
        <v>75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f>WEEKDAY(Tabla242[[#This Row],[Día]],1)</f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4</v>
      </c>
      <c r="C52" s="7" t="s">
        <v>18</v>
      </c>
      <c r="D52" s="9" t="s">
        <v>96</v>
      </c>
      <c r="E52" s="9" t="s">
        <v>75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f>WEEKDAY(Tabla242[[#This Row],[Día]],1)</f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2</v>
      </c>
      <c r="C53" s="7" t="s">
        <v>18</v>
      </c>
      <c r="D53" s="9" t="s">
        <v>94</v>
      </c>
      <c r="E53" s="9" t="s">
        <v>75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f>WEEKDAY(Tabla242[[#This Row],[Día]],1)</f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4</v>
      </c>
      <c r="C54" s="7" t="s">
        <v>18</v>
      </c>
      <c r="D54" s="9" t="s">
        <v>96</v>
      </c>
      <c r="E54" s="9" t="s">
        <v>75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f>WEEKDAY(Tabla242[[#This Row],[Día]],1)</f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2</v>
      </c>
      <c r="C55" s="7" t="s">
        <v>18</v>
      </c>
      <c r="D55" s="9" t="s">
        <v>94</v>
      </c>
      <c r="E55" s="9" t="s">
        <v>75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f>WEEKDAY(Tabla242[[#This Row],[Día]],1)</f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4</v>
      </c>
      <c r="C56" s="7" t="s">
        <v>17</v>
      </c>
      <c r="D56" s="9" t="s">
        <v>96</v>
      </c>
      <c r="E56" s="9" t="s">
        <v>75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f>WEEKDAY(Tabla242[[#This Row],[Día]],1)</f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4</v>
      </c>
      <c r="C57" s="7" t="s">
        <v>17</v>
      </c>
      <c r="D57" s="9" t="s">
        <v>96</v>
      </c>
      <c r="E57" s="9" t="s">
        <v>75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f>WEEKDAY(Tabla242[[#This Row],[Día]],1)</f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3</v>
      </c>
      <c r="C58" s="7" t="s">
        <v>18</v>
      </c>
      <c r="D58" s="9" t="s">
        <v>95</v>
      </c>
      <c r="E58" s="9" t="s">
        <v>75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f>WEEKDAY(Tabla242[[#This Row],[Día]],1)</f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2</v>
      </c>
      <c r="C59" s="7" t="s">
        <v>18</v>
      </c>
      <c r="D59" s="9" t="s">
        <v>94</v>
      </c>
      <c r="E59" s="9" t="s">
        <v>75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f>WEEKDAY(Tabla242[[#This Row],[Día]],1)</f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4</v>
      </c>
      <c r="C60" s="7" t="s">
        <v>18</v>
      </c>
      <c r="D60" s="9" t="s">
        <v>96</v>
      </c>
      <c r="E60" s="9" t="s">
        <v>75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f>WEEKDAY(Tabla242[[#This Row],[Día]],1)</f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1</v>
      </c>
      <c r="C61" s="7" t="s">
        <v>18</v>
      </c>
      <c r="D61" s="9" t="s">
        <v>55</v>
      </c>
      <c r="E61" s="9" t="s">
        <v>75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f>WEEKDAY(Tabla242[[#This Row],[Día]],1)</f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2</v>
      </c>
      <c r="C62" s="7" t="s">
        <v>18</v>
      </c>
      <c r="D62" s="9" t="s">
        <v>94</v>
      </c>
      <c r="E62" s="9" t="s">
        <v>75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f>WEEKDAY(Tabla242[[#This Row],[Día]],1)</f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1</v>
      </c>
      <c r="C63" s="7" t="s">
        <v>17</v>
      </c>
      <c r="D63" s="9" t="s">
        <v>55</v>
      </c>
      <c r="E63" s="9" t="s">
        <v>75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f>WEEKDAY(Tabla242[[#This Row],[Día]],1)</f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1</v>
      </c>
      <c r="C64" s="7" t="s">
        <v>17</v>
      </c>
      <c r="D64" s="9" t="s">
        <v>55</v>
      </c>
      <c r="E64" s="9" t="s">
        <v>75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f>WEEKDAY(Tabla242[[#This Row],[Día]],1)</f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3</v>
      </c>
      <c r="C65" s="7" t="s">
        <v>18</v>
      </c>
      <c r="D65" s="9" t="s">
        <v>95</v>
      </c>
      <c r="E65" s="9" t="s">
        <v>75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f>WEEKDAY(Tabla242[[#This Row],[Día]],1)</f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4</v>
      </c>
      <c r="C66" s="7" t="s">
        <v>18</v>
      </c>
      <c r="D66" s="9" t="s">
        <v>96</v>
      </c>
      <c r="E66" s="9" t="s">
        <v>75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f>WEEKDAY(Tabla242[[#This Row],[Día]],1)</f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1</v>
      </c>
      <c r="C67" s="7" t="s">
        <v>18</v>
      </c>
      <c r="D67" s="9" t="s">
        <v>55</v>
      </c>
      <c r="E67" s="9" t="s">
        <v>75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f>WEEKDAY(Tabla242[[#This Row],[Día]],1)</f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2</v>
      </c>
      <c r="C68" s="7" t="s">
        <v>18</v>
      </c>
      <c r="D68" s="9" t="s">
        <v>94</v>
      </c>
      <c r="E68" s="9" t="s">
        <v>75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f>WEEKDAY(Tabla242[[#This Row],[Día]],1)</f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3</v>
      </c>
      <c r="C69" s="7" t="s">
        <v>18</v>
      </c>
      <c r="D69" s="9" t="s">
        <v>95</v>
      </c>
      <c r="E69" s="9" t="s">
        <v>75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f>WEEKDAY(Tabla242[[#This Row],[Día]],1)</f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2</v>
      </c>
      <c r="C70" s="7" t="s">
        <v>17</v>
      </c>
      <c r="D70" s="9" t="s">
        <v>94</v>
      </c>
      <c r="E70" s="9" t="s">
        <v>75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f>WEEKDAY(Tabla242[[#This Row],[Día]],1)</f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2</v>
      </c>
      <c r="C71" s="7" t="s">
        <v>17</v>
      </c>
      <c r="D71" s="9" t="s">
        <v>94</v>
      </c>
      <c r="E71" s="9" t="s">
        <v>75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f>WEEKDAY(Tabla242[[#This Row],[Día]],1)</f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4</v>
      </c>
      <c r="C72" s="7" t="s">
        <v>18</v>
      </c>
      <c r="D72" s="9" t="s">
        <v>96</v>
      </c>
      <c r="E72" s="9" t="s">
        <v>75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f>WEEKDAY(Tabla242[[#This Row],[Día]],1)</f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1</v>
      </c>
      <c r="C73" s="7" t="s">
        <v>18</v>
      </c>
      <c r="D73" s="9" t="s">
        <v>55</v>
      </c>
      <c r="E73" s="9" t="s">
        <v>75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f>WEEKDAY(Tabla242[[#This Row],[Día]],1)</f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2</v>
      </c>
      <c r="C74" s="7" t="s">
        <v>18</v>
      </c>
      <c r="D74" s="9" t="s">
        <v>94</v>
      </c>
      <c r="E74" s="9" t="s">
        <v>75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f>WEEKDAY(Tabla242[[#This Row],[Día]],1)</f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3</v>
      </c>
      <c r="C75" s="7" t="s">
        <v>18</v>
      </c>
      <c r="D75" s="9" t="s">
        <v>95</v>
      </c>
      <c r="E75" s="9" t="s">
        <v>75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f>WEEKDAY(Tabla242[[#This Row],[Día]],1)</f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4</v>
      </c>
      <c r="C76" s="7" t="s">
        <v>18</v>
      </c>
      <c r="D76" s="9" t="s">
        <v>96</v>
      </c>
      <c r="E76" s="9" t="s">
        <v>75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f>WEEKDAY(Tabla242[[#This Row],[Día]],1)</f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3</v>
      </c>
      <c r="C77" s="7" t="s">
        <v>17</v>
      </c>
      <c r="D77" s="9" t="s">
        <v>95</v>
      </c>
      <c r="E77" s="9" t="s">
        <v>75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f>WEEKDAY(Tabla242[[#This Row],[Día]],1)</f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3</v>
      </c>
      <c r="C78" s="7" t="s">
        <v>17</v>
      </c>
      <c r="D78" s="9" t="s">
        <v>95</v>
      </c>
      <c r="E78" s="9" t="s">
        <v>75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f>WEEKDAY(Tabla242[[#This Row],[Día]],1)</f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1</v>
      </c>
      <c r="C79" s="7" t="s">
        <v>18</v>
      </c>
      <c r="D79" s="9" t="s">
        <v>55</v>
      </c>
      <c r="E79" s="9" t="s">
        <v>75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f>WEEKDAY(Tabla242[[#This Row],[Día]],1)</f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2</v>
      </c>
      <c r="C80" s="7" t="s">
        <v>18</v>
      </c>
      <c r="D80" s="9" t="s">
        <v>94</v>
      </c>
      <c r="E80" s="9" t="s">
        <v>75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f>WEEKDAY(Tabla242[[#This Row],[Día]],1)</f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3</v>
      </c>
      <c r="C81" s="7" t="s">
        <v>18</v>
      </c>
      <c r="D81" s="9" t="s">
        <v>95</v>
      </c>
      <c r="E81" s="9" t="s">
        <v>75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f>WEEKDAY(Tabla242[[#This Row],[Día]],1)</f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4</v>
      </c>
      <c r="C82" s="7" t="s">
        <v>18</v>
      </c>
      <c r="D82" s="9" t="s">
        <v>96</v>
      </c>
      <c r="E82" s="9" t="s">
        <v>75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f>WEEKDAY(Tabla242[[#This Row],[Día]],1)</f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1</v>
      </c>
      <c r="C83" s="7" t="s">
        <v>18</v>
      </c>
      <c r="D83" s="9" t="s">
        <v>55</v>
      </c>
      <c r="E83" s="9" t="s">
        <v>75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f>WEEKDAY(Tabla242[[#This Row],[Día]],1)</f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4</v>
      </c>
      <c r="C84" s="7" t="s">
        <v>17</v>
      </c>
      <c r="D84" s="9" t="s">
        <v>96</v>
      </c>
      <c r="E84" s="9" t="s">
        <v>75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f>WEEKDAY(Tabla242[[#This Row],[Día]],1)</f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4</v>
      </c>
      <c r="C85" s="7" t="s">
        <v>17</v>
      </c>
      <c r="D85" s="9" t="s">
        <v>96</v>
      </c>
      <c r="E85" s="9" t="s">
        <v>75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f>WEEKDAY(Tabla242[[#This Row],[Día]],1)</f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2</v>
      </c>
      <c r="C86" s="7" t="s">
        <v>18</v>
      </c>
      <c r="D86" s="9" t="s">
        <v>94</v>
      </c>
      <c r="E86" s="9" t="s">
        <v>75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f>WEEKDAY(Tabla242[[#This Row],[Día]],1)</f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3</v>
      </c>
      <c r="C87" s="7" t="s">
        <v>18</v>
      </c>
      <c r="D87" s="9" t="s">
        <v>95</v>
      </c>
      <c r="E87" s="9" t="s">
        <v>75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f>WEEKDAY(Tabla242[[#This Row],[Día]],1)</f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4</v>
      </c>
      <c r="C88" s="7" t="s">
        <v>18</v>
      </c>
      <c r="D88" s="9" t="s">
        <v>96</v>
      </c>
      <c r="E88" s="9" t="s">
        <v>75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f>WEEKDAY(Tabla242[[#This Row],[Día]],1)</f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1</v>
      </c>
      <c r="C89" s="7" t="s">
        <v>18</v>
      </c>
      <c r="D89" s="9" t="s">
        <v>55</v>
      </c>
      <c r="E89" s="9" t="s">
        <v>75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f>WEEKDAY(Tabla242[[#This Row],[Día]],1)</f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2</v>
      </c>
      <c r="C90" s="7" t="s">
        <v>18</v>
      </c>
      <c r="D90" s="9" t="s">
        <v>94</v>
      </c>
      <c r="E90" s="9" t="s">
        <v>75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f>WEEKDAY(Tabla242[[#This Row],[Día]],1)</f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1</v>
      </c>
      <c r="C91" s="7" t="s">
        <v>17</v>
      </c>
      <c r="D91" s="9" t="s">
        <v>55</v>
      </c>
      <c r="E91" s="9" t="s">
        <v>75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f>WEEKDAY(Tabla242[[#This Row],[Día]],1)</f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1</v>
      </c>
      <c r="C92" s="7" t="s">
        <v>17</v>
      </c>
      <c r="D92" s="9" t="s">
        <v>55</v>
      </c>
      <c r="E92" s="9" t="s">
        <v>75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f>WEEKDAY(Tabla242[[#This Row],[Día]],1)</f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3</v>
      </c>
      <c r="C93" s="7" t="s">
        <v>18</v>
      </c>
      <c r="D93" s="9" t="s">
        <v>95</v>
      </c>
      <c r="E93" s="9" t="s">
        <v>75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f>WEEKDAY(Tabla242[[#This Row],[Día]],1)</f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4</v>
      </c>
      <c r="C94" s="7" t="s">
        <v>18</v>
      </c>
      <c r="D94" s="9" t="s">
        <v>96</v>
      </c>
      <c r="E94" s="9" t="s">
        <v>75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f>WEEKDAY(Tabla242[[#This Row],[Día]],1)</f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1</v>
      </c>
      <c r="C95" s="7" t="s">
        <v>18</v>
      </c>
      <c r="D95" s="9" t="s">
        <v>55</v>
      </c>
      <c r="E95" s="9" t="s">
        <v>75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f>WEEKDAY(Tabla242[[#This Row],[Día]],1)</f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2</v>
      </c>
      <c r="C96" s="7" t="s">
        <v>18</v>
      </c>
      <c r="D96" s="9" t="s">
        <v>94</v>
      </c>
      <c r="E96" s="9" t="s">
        <v>75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f>WEEKDAY(Tabla242[[#This Row],[Día]],1)</f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3</v>
      </c>
      <c r="C97" s="7" t="s">
        <v>18</v>
      </c>
      <c r="D97" s="9" t="s">
        <v>95</v>
      </c>
      <c r="E97" s="9" t="s">
        <v>75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f>WEEKDAY(Tabla242[[#This Row],[Día]],1)</f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2</v>
      </c>
      <c r="C98" s="7" t="s">
        <v>17</v>
      </c>
      <c r="D98" s="9" t="s">
        <v>94</v>
      </c>
      <c r="E98" s="9" t="s">
        <v>75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f>WEEKDAY(Tabla242[[#This Row],[Día]],1)</f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2</v>
      </c>
      <c r="C99" s="7" t="s">
        <v>17</v>
      </c>
      <c r="D99" s="9" t="s">
        <v>94</v>
      </c>
      <c r="E99" s="9" t="s">
        <v>75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f>WEEKDAY(Tabla242[[#This Row],[Día]],1)</f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4</v>
      </c>
      <c r="C100" s="7" t="s">
        <v>18</v>
      </c>
      <c r="D100" s="9" t="s">
        <v>96</v>
      </c>
      <c r="E100" s="9" t="s">
        <v>75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f>WEEKDAY(Tabla242[[#This Row],[Día]],1)</f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1</v>
      </c>
      <c r="C101" s="7" t="s">
        <v>18</v>
      </c>
      <c r="D101" s="9" t="s">
        <v>55</v>
      </c>
      <c r="E101" s="9" t="s">
        <v>75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f>WEEKDAY(Tabla242[[#This Row],[Día]],1)</f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2</v>
      </c>
      <c r="C102" s="7" t="s">
        <v>18</v>
      </c>
      <c r="D102" s="9" t="s">
        <v>94</v>
      </c>
      <c r="E102" s="9" t="s">
        <v>75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f>WEEKDAY(Tabla242[[#This Row],[Día]],1)</f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3</v>
      </c>
      <c r="C103" s="7" t="s">
        <v>18</v>
      </c>
      <c r="D103" s="9" t="s">
        <v>95</v>
      </c>
      <c r="E103" s="9" t="s">
        <v>75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f>WEEKDAY(Tabla242[[#This Row],[Día]],1)</f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2</v>
      </c>
      <c r="C104" s="7" t="s">
        <v>18</v>
      </c>
      <c r="D104" s="9" t="s">
        <v>94</v>
      </c>
      <c r="E104" s="9" t="s">
        <v>75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f>WEEKDAY(Tabla242[[#This Row],[Día]],1)</f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1</v>
      </c>
      <c r="C105" s="7" t="s">
        <v>17</v>
      </c>
      <c r="D105" s="9" t="s">
        <v>55</v>
      </c>
      <c r="E105" s="9" t="s">
        <v>75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108</v>
      </c>
      <c r="K105" s="37">
        <f>WEEKDAY(Tabla242[[#This Row],[Día]],1)</f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1</v>
      </c>
      <c r="C106" s="7" t="s">
        <v>17</v>
      </c>
      <c r="D106" s="9" t="s">
        <v>55</v>
      </c>
      <c r="E106" s="9" t="s">
        <v>75</v>
      </c>
      <c r="F106" s="6">
        <v>45375</v>
      </c>
      <c r="G106" s="5" t="s">
        <v>25</v>
      </c>
      <c r="H106" s="5" t="s">
        <v>25</v>
      </c>
      <c r="I106" s="16">
        <v>45385</v>
      </c>
      <c r="J106" s="3" t="s">
        <v>108</v>
      </c>
      <c r="K106" s="37">
        <f>WEEKDAY(Tabla242[[#This Row],[Día]],1)</f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1</v>
      </c>
      <c r="C107" s="7" t="s">
        <v>17</v>
      </c>
      <c r="D107" s="9" t="s">
        <v>55</v>
      </c>
      <c r="E107" s="9" t="s">
        <v>75</v>
      </c>
      <c r="F107" s="6">
        <v>45376</v>
      </c>
      <c r="G107" s="5" t="s">
        <v>25</v>
      </c>
      <c r="H107" s="5" t="s">
        <v>25</v>
      </c>
      <c r="I107" s="16">
        <v>45386</v>
      </c>
      <c r="J107" s="3" t="s">
        <v>108</v>
      </c>
      <c r="K107" s="37">
        <f>WEEKDAY(Tabla242[[#This Row],[Día]],1)</f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4</v>
      </c>
      <c r="C108" s="7" t="s">
        <v>6</v>
      </c>
      <c r="D108" s="9" t="s">
        <v>96</v>
      </c>
      <c r="E108" s="9" t="s">
        <v>75</v>
      </c>
      <c r="F108" s="6">
        <v>45377</v>
      </c>
      <c r="G108" s="5" t="s">
        <v>25</v>
      </c>
      <c r="H108" s="5" t="s">
        <v>25</v>
      </c>
      <c r="I108" s="16">
        <v>45384</v>
      </c>
      <c r="J108" s="3" t="s">
        <v>108</v>
      </c>
      <c r="K108" s="37">
        <f>WEEKDAY(Tabla242[[#This Row],[Día]],1)</f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4</v>
      </c>
      <c r="C109" s="7" t="s">
        <v>6</v>
      </c>
      <c r="D109" s="9" t="s">
        <v>96</v>
      </c>
      <c r="E109" s="9" t="s">
        <v>75</v>
      </c>
      <c r="F109" s="6">
        <v>45378</v>
      </c>
      <c r="G109" s="5" t="s">
        <v>25</v>
      </c>
      <c r="H109" s="5" t="s">
        <v>25</v>
      </c>
      <c r="I109" s="16">
        <v>45385</v>
      </c>
      <c r="J109" s="3" t="s">
        <v>108</v>
      </c>
      <c r="K109" s="37">
        <f>WEEKDAY(Tabla242[[#This Row],[Día]],1)</f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3</v>
      </c>
      <c r="C110" s="7" t="s">
        <v>17</v>
      </c>
      <c r="D110" s="9" t="s">
        <v>95</v>
      </c>
      <c r="E110" s="9" t="s">
        <v>75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108</v>
      </c>
      <c r="K110" s="37">
        <f>WEEKDAY(Tabla242[[#This Row],[Día]],1)</f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3</v>
      </c>
      <c r="C111" s="7" t="s">
        <v>17</v>
      </c>
      <c r="D111" s="9" t="s">
        <v>95</v>
      </c>
      <c r="E111" s="9" t="s">
        <v>75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108</v>
      </c>
      <c r="K111" s="37">
        <f>WEEKDAY(Tabla242[[#This Row],[Día]],1)</f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2</v>
      </c>
      <c r="C112" s="7" t="s">
        <v>17</v>
      </c>
      <c r="D112" s="9" t="s">
        <v>94</v>
      </c>
      <c r="E112" s="9" t="s">
        <v>75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108</v>
      </c>
      <c r="K112" s="37">
        <f>WEEKDAY(Tabla242[[#This Row],[Día]],1)</f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2</v>
      </c>
      <c r="C113" s="7" t="s">
        <v>17</v>
      </c>
      <c r="D113" s="9" t="s">
        <v>94</v>
      </c>
      <c r="E113" s="9" t="s">
        <v>75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108</v>
      </c>
      <c r="K113" s="37">
        <f>WEEKDAY(Tabla242[[#This Row],[Día]],1)</f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4</v>
      </c>
      <c r="C114" s="7" t="s">
        <v>18</v>
      </c>
      <c r="D114" s="9" t="s">
        <v>96</v>
      </c>
      <c r="E114" s="9" t="s">
        <v>75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f>WEEKDAY(Tabla242[[#This Row],[Día]],1)</f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1</v>
      </c>
      <c r="C115" s="7" t="s">
        <v>18</v>
      </c>
      <c r="D115" s="9" t="s">
        <v>55</v>
      </c>
      <c r="E115" s="9" t="s">
        <v>75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f>WEEKDAY(Tabla242[[#This Row],[Día]],1)</f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3</v>
      </c>
      <c r="C116" s="7" t="s">
        <v>18</v>
      </c>
      <c r="D116" s="9" t="s">
        <v>95</v>
      </c>
      <c r="E116" s="9" t="s">
        <v>75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f>WEEKDAY(Tabla242[[#This Row],[Día]],1)</f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4</v>
      </c>
      <c r="C117" s="7" t="s">
        <v>18</v>
      </c>
      <c r="D117" s="9" t="s">
        <v>96</v>
      </c>
      <c r="E117" s="9" t="s">
        <v>75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f>WEEKDAY(Tabla242[[#This Row],[Día]],1)</f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1</v>
      </c>
      <c r="C118" s="7" t="s">
        <v>18</v>
      </c>
      <c r="D118" s="9" t="s">
        <v>55</v>
      </c>
      <c r="E118" s="9" t="s">
        <v>75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f>WEEKDAY(Tabla242[[#This Row],[Día]],1)</f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3</v>
      </c>
      <c r="C119" s="7" t="s">
        <v>17</v>
      </c>
      <c r="D119" s="9" t="s">
        <v>95</v>
      </c>
      <c r="E119" s="9" t="s">
        <v>75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f>WEEKDAY(Tabla242[[#This Row],[Día]],1)</f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3</v>
      </c>
      <c r="C120" s="7" t="s">
        <v>17</v>
      </c>
      <c r="D120" s="9" t="s">
        <v>95</v>
      </c>
      <c r="E120" s="9" t="s">
        <v>75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f>WEEKDAY(Tabla242[[#This Row],[Día]],1)</f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2</v>
      </c>
      <c r="C121" s="7" t="s">
        <v>18</v>
      </c>
      <c r="D121" s="9" t="s">
        <v>94</v>
      </c>
      <c r="E121" s="9" t="s">
        <v>75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f>WEEKDAY(Tabla242[[#This Row],[Día]],1)</f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4</v>
      </c>
      <c r="C122" s="7" t="s">
        <v>18</v>
      </c>
      <c r="D122" s="9" t="s">
        <v>96</v>
      </c>
      <c r="E122" s="9" t="s">
        <v>75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f>WEEKDAY(Tabla242[[#This Row],[Día]],1)</f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3</v>
      </c>
      <c r="C123" s="7" t="s">
        <v>18</v>
      </c>
      <c r="D123" s="9" t="s">
        <v>95</v>
      </c>
      <c r="E123" s="9" t="s">
        <v>75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f>WEEKDAY(Tabla242[[#This Row],[Día]],1)</f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4</v>
      </c>
      <c r="C124" s="7" t="s">
        <v>18</v>
      </c>
      <c r="D124" s="9" t="s">
        <v>96</v>
      </c>
      <c r="E124" s="9" t="s">
        <v>75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f>WEEKDAY(Tabla242[[#This Row],[Día]],1)</f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1</v>
      </c>
      <c r="C125" s="7" t="s">
        <v>18</v>
      </c>
      <c r="D125" s="9" t="s">
        <v>55</v>
      </c>
      <c r="E125" s="9" t="s">
        <v>75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f>WEEKDAY(Tabla242[[#This Row],[Día]],1)</f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4</v>
      </c>
      <c r="C126" s="7" t="s">
        <v>17</v>
      </c>
      <c r="D126" s="9" t="s">
        <v>96</v>
      </c>
      <c r="E126" s="9" t="s">
        <v>75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f>WEEKDAY(Tabla242[[#This Row],[Día]],1)</f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4</v>
      </c>
      <c r="C127" s="7" t="s">
        <v>17</v>
      </c>
      <c r="D127" s="9" t="s">
        <v>96</v>
      </c>
      <c r="E127" s="9" t="s">
        <v>75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f>WEEKDAY(Tabla242[[#This Row],[Día]],1)</f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2</v>
      </c>
      <c r="C128" s="7" t="s">
        <v>18</v>
      </c>
      <c r="D128" s="9" t="s">
        <v>94</v>
      </c>
      <c r="E128" s="9" t="s">
        <v>75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f>WEEKDAY(Tabla242[[#This Row],[Día]],1)</f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1</v>
      </c>
      <c r="C129" s="7" t="s">
        <v>18</v>
      </c>
      <c r="D129" s="9" t="s">
        <v>55</v>
      </c>
      <c r="E129" s="9" t="s">
        <v>75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f>WEEKDAY(Tabla242[[#This Row],[Día]],1)</f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3</v>
      </c>
      <c r="C130" s="7" t="s">
        <v>18</v>
      </c>
      <c r="D130" s="9" t="s">
        <v>95</v>
      </c>
      <c r="E130" s="9" t="s">
        <v>75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f>WEEKDAY(Tabla242[[#This Row],[Día]],1)</f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1</v>
      </c>
      <c r="C131" s="7" t="s">
        <v>18</v>
      </c>
      <c r="D131" s="9" t="s">
        <v>55</v>
      </c>
      <c r="E131" s="9" t="s">
        <v>75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f>WEEKDAY(Tabla242[[#This Row],[Día]],1)</f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2</v>
      </c>
      <c r="C132" s="7" t="s">
        <v>18</v>
      </c>
      <c r="D132" s="9" t="s">
        <v>94</v>
      </c>
      <c r="E132" s="9" t="s">
        <v>75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f>WEEKDAY(Tabla242[[#This Row],[Día]],1)</f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1</v>
      </c>
      <c r="C133" s="7" t="s">
        <v>17</v>
      </c>
      <c r="D133" s="9" t="s">
        <v>55</v>
      </c>
      <c r="E133" s="9" t="s">
        <v>75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f>WEEKDAY(Tabla242[[#This Row],[Día]],1)</f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1</v>
      </c>
      <c r="C134" s="7" t="s">
        <v>17</v>
      </c>
      <c r="D134" s="9" t="s">
        <v>55</v>
      </c>
      <c r="E134" s="9" t="s">
        <v>75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f>WEEKDAY(Tabla242[[#This Row],[Día]],1)</f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3</v>
      </c>
      <c r="C135" s="7" t="s">
        <v>18</v>
      </c>
      <c r="D135" s="9" t="s">
        <v>95</v>
      </c>
      <c r="E135" s="9" t="s">
        <v>75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f>WEEKDAY(Tabla242[[#This Row],[Día]],1)</f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2</v>
      </c>
      <c r="C136" s="7" t="s">
        <v>18</v>
      </c>
      <c r="D136" s="9" t="s">
        <v>94</v>
      </c>
      <c r="E136" s="9" t="s">
        <v>75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f>WEEKDAY(Tabla242[[#This Row],[Día]],1)</f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4</v>
      </c>
      <c r="C137" s="7" t="s">
        <v>18</v>
      </c>
      <c r="D137" s="9" t="s">
        <v>96</v>
      </c>
      <c r="E137" s="9" t="s">
        <v>75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f>WEEKDAY(Tabla242[[#This Row],[Día]],1)</f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2</v>
      </c>
      <c r="C138" s="7" t="s">
        <v>18</v>
      </c>
      <c r="D138" s="9" t="s">
        <v>94</v>
      </c>
      <c r="E138" s="9" t="s">
        <v>75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f>WEEKDAY(Tabla242[[#This Row],[Día]],1)</f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3</v>
      </c>
      <c r="C139" s="7" t="s">
        <v>18</v>
      </c>
      <c r="D139" s="9" t="s">
        <v>95</v>
      </c>
      <c r="E139" s="9" t="s">
        <v>75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f>WEEKDAY(Tabla242[[#This Row],[Día]],1)</f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2</v>
      </c>
      <c r="C140" s="7" t="s">
        <v>17</v>
      </c>
      <c r="D140" s="9" t="s">
        <v>94</v>
      </c>
      <c r="E140" s="9" t="s">
        <v>75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f>WEEKDAY(Tabla242[[#This Row],[Día]],1)</f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2</v>
      </c>
      <c r="C141" s="7" t="s">
        <v>17</v>
      </c>
      <c r="D141" s="9" t="s">
        <v>94</v>
      </c>
      <c r="E141" s="9" t="s">
        <v>75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f>WEEKDAY(Tabla242[[#This Row],[Día]],1)</f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4</v>
      </c>
      <c r="C142" s="7" t="s">
        <v>18</v>
      </c>
      <c r="D142" s="9" t="s">
        <v>96</v>
      </c>
      <c r="E142" s="9" t="s">
        <v>75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f>WEEKDAY(Tabla242[[#This Row],[Día]],1)</f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1</v>
      </c>
      <c r="C143" s="7" t="s">
        <v>18</v>
      </c>
      <c r="D143" s="9" t="s">
        <v>55</v>
      </c>
      <c r="E143" s="9" t="s">
        <v>75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f>WEEKDAY(Tabla242[[#This Row],[Día]],1)</f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2</v>
      </c>
      <c r="C144" s="7" t="s">
        <v>17</v>
      </c>
      <c r="D144" s="9" t="s">
        <v>94</v>
      </c>
      <c r="E144" s="9" t="s">
        <v>75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f>WEEKDAY(Tabla242[[#This Row],[Día]],1)</f>
        <v>4</v>
      </c>
      <c r="L144" s="5" t="s">
        <v>14</v>
      </c>
      <c r="M144" s="5" t="s">
        <v>13</v>
      </c>
      <c r="N144" s="3"/>
    </row>
    <row r="145" spans="1:14" ht="12.75" x14ac:dyDescent="0.25">
      <c r="B145" s="37">
        <v>4</v>
      </c>
      <c r="C145" s="7" t="s">
        <v>18</v>
      </c>
      <c r="D145" s="9" t="s">
        <v>96</v>
      </c>
      <c r="E145" s="9" t="s">
        <v>75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f>WEEKDAY(Tabla242[[#This Row],[Día]],1)</f>
        <v>5</v>
      </c>
      <c r="L145" s="5" t="s">
        <v>14</v>
      </c>
      <c r="M145" s="5" t="s">
        <v>14</v>
      </c>
      <c r="N145" s="3"/>
    </row>
    <row r="146" spans="1:14" ht="12.75" x14ac:dyDescent="0.25">
      <c r="B146" s="37">
        <v>3</v>
      </c>
      <c r="C146" s="7" t="s">
        <v>18</v>
      </c>
      <c r="D146" s="9" t="s">
        <v>95</v>
      </c>
      <c r="E146" s="9" t="s">
        <v>75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f>WEEKDAY(Tabla242[[#This Row],[Día]],1)</f>
        <v>6</v>
      </c>
      <c r="L146" s="5" t="s">
        <v>14</v>
      </c>
      <c r="M146" s="5" t="s">
        <v>14</v>
      </c>
      <c r="N146" s="3"/>
    </row>
    <row r="147" spans="1:14" ht="12.75" x14ac:dyDescent="0.25">
      <c r="B147" s="37">
        <v>4</v>
      </c>
      <c r="C147" s="7" t="s">
        <v>17</v>
      </c>
      <c r="D147" s="9" t="s">
        <v>96</v>
      </c>
      <c r="E147" s="9" t="s">
        <v>75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f>WEEKDAY(Tabla242[[#This Row],[Día]],1)</f>
        <v>7</v>
      </c>
      <c r="L147" s="5" t="s">
        <v>13</v>
      </c>
      <c r="M147" s="5" t="s">
        <v>14</v>
      </c>
      <c r="N147" s="3"/>
    </row>
    <row r="148" spans="1:14" ht="12.75" x14ac:dyDescent="0.25">
      <c r="B148" s="37">
        <v>4</v>
      </c>
      <c r="C148" s="7" t="s">
        <v>17</v>
      </c>
      <c r="D148" s="9" t="s">
        <v>96</v>
      </c>
      <c r="E148" s="9" t="s">
        <v>75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f>WEEKDAY(Tabla242[[#This Row],[Día]],1)</f>
        <v>1</v>
      </c>
      <c r="L148" s="5" t="s">
        <v>13</v>
      </c>
      <c r="M148" s="5" t="s">
        <v>14</v>
      </c>
      <c r="N148" s="3"/>
    </row>
    <row r="149" spans="1:14" ht="12.75" x14ac:dyDescent="0.25">
      <c r="B149" s="37">
        <v>1</v>
      </c>
      <c r="C149" s="7" t="s">
        <v>18</v>
      </c>
      <c r="D149" s="9" t="s">
        <v>55</v>
      </c>
      <c r="E149" s="9" t="s">
        <v>75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f>WEEKDAY(Tabla242[[#This Row],[Día]],1)</f>
        <v>2</v>
      </c>
      <c r="L149" s="5" t="s">
        <v>14</v>
      </c>
      <c r="M149" s="5" t="s">
        <v>14</v>
      </c>
      <c r="N149" s="3"/>
    </row>
    <row r="150" spans="1:14" ht="12.75" x14ac:dyDescent="0.25">
      <c r="B150" s="37">
        <v>2</v>
      </c>
      <c r="C150" s="7" t="s">
        <v>18</v>
      </c>
      <c r="D150" s="9" t="s">
        <v>94</v>
      </c>
      <c r="E150" s="9" t="s">
        <v>75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f>WEEKDAY(Tabla242[[#This Row],[Día]],1)</f>
        <v>3</v>
      </c>
      <c r="L150" s="5" t="s">
        <v>14</v>
      </c>
      <c r="M150" s="5" t="s">
        <v>14</v>
      </c>
      <c r="N150" s="3"/>
    </row>
    <row r="151" spans="1:14" ht="12.75" x14ac:dyDescent="0.25">
      <c r="B151" s="37">
        <v>3</v>
      </c>
      <c r="C151" s="7" t="s">
        <v>18</v>
      </c>
      <c r="D151" s="9" t="s">
        <v>95</v>
      </c>
      <c r="E151" s="9" t="s">
        <v>75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f>WEEKDAY(Tabla242[[#This Row],[Día]],1)</f>
        <v>4</v>
      </c>
      <c r="L151" s="5" t="s">
        <v>14</v>
      </c>
      <c r="M151" s="5" t="s">
        <v>14</v>
      </c>
      <c r="N151" s="3"/>
    </row>
    <row r="152" spans="1:14" ht="12.75" x14ac:dyDescent="0.25">
      <c r="B152" s="37">
        <v>1</v>
      </c>
      <c r="C152" s="7" t="s">
        <v>18</v>
      </c>
      <c r="D152" s="9" t="s">
        <v>55</v>
      </c>
      <c r="E152" s="9" t="s">
        <v>75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f>WEEKDAY(Tabla242[[#This Row],[Día]],1)</f>
        <v>5</v>
      </c>
      <c r="L152" s="5" t="s">
        <v>14</v>
      </c>
      <c r="M152" s="5" t="s">
        <v>14</v>
      </c>
      <c r="N152" s="3"/>
    </row>
    <row r="153" spans="1:14" ht="12.75" x14ac:dyDescent="0.25">
      <c r="B153" s="37">
        <v>4</v>
      </c>
      <c r="C153" s="7" t="s">
        <v>18</v>
      </c>
      <c r="D153" s="9" t="s">
        <v>96</v>
      </c>
      <c r="E153" s="9" t="s">
        <v>75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f>WEEKDAY(Tabla242[[#This Row],[Día]],1)</f>
        <v>6</v>
      </c>
      <c r="L153" s="5" t="s">
        <v>14</v>
      </c>
      <c r="M153" s="5" t="s">
        <v>14</v>
      </c>
      <c r="N153" s="3"/>
    </row>
    <row r="154" spans="1:14" ht="12.75" x14ac:dyDescent="0.25">
      <c r="A154" s="3" t="s">
        <v>51</v>
      </c>
      <c r="B154" s="37">
        <v>1</v>
      </c>
      <c r="C154" s="7" t="s">
        <v>17</v>
      </c>
      <c r="D154" s="9" t="s">
        <v>55</v>
      </c>
      <c r="E154" s="9" t="s">
        <v>75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f>WEEKDAY(Tabla242[[#This Row],[Día]],1)</f>
        <v>7</v>
      </c>
      <c r="L154" s="5" t="s">
        <v>13</v>
      </c>
      <c r="M154" s="5" t="s">
        <v>14</v>
      </c>
      <c r="N154" s="3"/>
    </row>
    <row r="155" spans="1:14" ht="12.75" x14ac:dyDescent="0.25">
      <c r="A155" s="3" t="s">
        <v>51</v>
      </c>
      <c r="B155" s="37">
        <v>1</v>
      </c>
      <c r="C155" s="7" t="s">
        <v>17</v>
      </c>
      <c r="D155" s="9" t="s">
        <v>55</v>
      </c>
      <c r="E155" s="9" t="s">
        <v>75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f>WEEKDAY(Tabla242[[#This Row],[Día]],1)</f>
        <v>1</v>
      </c>
      <c r="L155" s="5" t="s">
        <v>13</v>
      </c>
      <c r="M155" s="5" t="s">
        <v>14</v>
      </c>
      <c r="N155" s="3"/>
    </row>
    <row r="156" spans="1:14" ht="12.75" x14ac:dyDescent="0.25">
      <c r="A156" s="3" t="s">
        <v>51</v>
      </c>
      <c r="B156" s="37">
        <v>1</v>
      </c>
      <c r="C156" s="7" t="s">
        <v>17</v>
      </c>
      <c r="D156" s="9" t="s">
        <v>55</v>
      </c>
      <c r="E156" s="9" t="s">
        <v>75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f>WEEKDAY(Tabla242[[#This Row],[Día]],1)</f>
        <v>2</v>
      </c>
      <c r="L156" s="5" t="s">
        <v>14</v>
      </c>
      <c r="M156" s="5" t="s">
        <v>13</v>
      </c>
      <c r="N156" s="3"/>
    </row>
    <row r="157" spans="1:14" ht="12.75" x14ac:dyDescent="0.25">
      <c r="B157" s="37">
        <v>2</v>
      </c>
      <c r="C157" s="7" t="s">
        <v>18</v>
      </c>
      <c r="D157" s="9" t="s">
        <v>94</v>
      </c>
      <c r="E157" s="9" t="s">
        <v>75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f>WEEKDAY(Tabla242[[#This Row],[Día]],1)</f>
        <v>3</v>
      </c>
      <c r="L157" s="5" t="s">
        <v>14</v>
      </c>
      <c r="M157" s="5" t="s">
        <v>14</v>
      </c>
      <c r="N157" s="3"/>
    </row>
    <row r="158" spans="1:14" ht="12.75" x14ac:dyDescent="0.25">
      <c r="B158" s="37">
        <v>3</v>
      </c>
      <c r="C158" s="7" t="s">
        <v>18</v>
      </c>
      <c r="D158" s="9" t="s">
        <v>95</v>
      </c>
      <c r="E158" s="9" t="s">
        <v>75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f>WEEKDAY(Tabla242[[#This Row],[Día]],1)</f>
        <v>4</v>
      </c>
      <c r="L158" s="5" t="s">
        <v>14</v>
      </c>
      <c r="M158" s="5" t="s">
        <v>14</v>
      </c>
      <c r="N158" s="3"/>
    </row>
    <row r="159" spans="1:14" ht="12.75" x14ac:dyDescent="0.25">
      <c r="B159" s="37">
        <v>2</v>
      </c>
      <c r="C159" s="7" t="s">
        <v>18</v>
      </c>
      <c r="D159" s="9" t="s">
        <v>94</v>
      </c>
      <c r="E159" s="9" t="s">
        <v>75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f>WEEKDAY(Tabla242[[#This Row],[Día]],1)</f>
        <v>5</v>
      </c>
      <c r="L159" s="5" t="s">
        <v>14</v>
      </c>
      <c r="M159" s="5" t="s">
        <v>14</v>
      </c>
      <c r="N159" s="3"/>
    </row>
    <row r="160" spans="1:14" ht="12.75" x14ac:dyDescent="0.25">
      <c r="B160" s="37">
        <v>4</v>
      </c>
      <c r="C160" s="7" t="s">
        <v>18</v>
      </c>
      <c r="D160" s="9" t="s">
        <v>96</v>
      </c>
      <c r="E160" s="9" t="s">
        <v>75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f>WEEKDAY(Tabla242[[#This Row],[Día]],1)</f>
        <v>6</v>
      </c>
      <c r="L160" s="5" t="s">
        <v>14</v>
      </c>
      <c r="M160" s="5" t="s">
        <v>14</v>
      </c>
      <c r="N160" s="3"/>
    </row>
    <row r="161" spans="1:14" ht="12.75" x14ac:dyDescent="0.25">
      <c r="B161" s="37">
        <v>2</v>
      </c>
      <c r="C161" s="7" t="s">
        <v>17</v>
      </c>
      <c r="D161" s="9" t="s">
        <v>94</v>
      </c>
      <c r="E161" s="9" t="s">
        <v>75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f>WEEKDAY(Tabla242[[#This Row],[Día]],1)</f>
        <v>7</v>
      </c>
      <c r="L161" s="5" t="s">
        <v>13</v>
      </c>
      <c r="M161" s="5" t="s">
        <v>14</v>
      </c>
      <c r="N161" s="3"/>
    </row>
    <row r="162" spans="1:14" ht="12.75" x14ac:dyDescent="0.25">
      <c r="B162" s="37">
        <v>2</v>
      </c>
      <c r="C162" s="7" t="s">
        <v>17</v>
      </c>
      <c r="D162" s="9" t="s">
        <v>94</v>
      </c>
      <c r="E162" s="9" t="s">
        <v>75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f>WEEKDAY(Tabla242[[#This Row],[Día]],1)</f>
        <v>1</v>
      </c>
      <c r="L162" s="5" t="s">
        <v>13</v>
      </c>
      <c r="M162" s="5" t="s">
        <v>14</v>
      </c>
      <c r="N162" s="3"/>
    </row>
    <row r="163" spans="1:14" ht="12.75" x14ac:dyDescent="0.25">
      <c r="B163" s="37">
        <v>1</v>
      </c>
      <c r="C163" s="7" t="s">
        <v>18</v>
      </c>
      <c r="D163" s="9" t="s">
        <v>55</v>
      </c>
      <c r="E163" s="9" t="s">
        <v>75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f>WEEKDAY(Tabla242[[#This Row],[Día]],1)</f>
        <v>2</v>
      </c>
      <c r="L163" s="5" t="s">
        <v>14</v>
      </c>
      <c r="M163" s="5" t="s">
        <v>14</v>
      </c>
      <c r="N163" s="3"/>
    </row>
    <row r="164" spans="1:14" ht="12.75" x14ac:dyDescent="0.25">
      <c r="B164" s="37">
        <v>3</v>
      </c>
      <c r="C164" s="7" t="s">
        <v>18</v>
      </c>
      <c r="D164" s="9" t="s">
        <v>95</v>
      </c>
      <c r="E164" s="9" t="s">
        <v>75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f>WEEKDAY(Tabla242[[#This Row],[Día]],1)</f>
        <v>3</v>
      </c>
      <c r="L164" s="5" t="s">
        <v>14</v>
      </c>
      <c r="M164" s="5" t="s">
        <v>14</v>
      </c>
      <c r="N164" s="3"/>
    </row>
    <row r="165" spans="1:14" ht="12.75" x14ac:dyDescent="0.25">
      <c r="B165" s="37">
        <v>4</v>
      </c>
      <c r="C165" s="7" t="s">
        <v>18</v>
      </c>
      <c r="D165" s="9" t="s">
        <v>96</v>
      </c>
      <c r="E165" s="9" t="s">
        <v>75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f>WEEKDAY(Tabla242[[#This Row],[Día]],1)</f>
        <v>4</v>
      </c>
      <c r="L165" s="5" t="s">
        <v>14</v>
      </c>
      <c r="M165" s="5" t="s">
        <v>14</v>
      </c>
      <c r="N165" s="3"/>
    </row>
    <row r="166" spans="1:14" ht="12.75" x14ac:dyDescent="0.25">
      <c r="B166" s="37">
        <v>3</v>
      </c>
      <c r="C166" s="7" t="s">
        <v>18</v>
      </c>
      <c r="D166" s="9" t="s">
        <v>95</v>
      </c>
      <c r="E166" s="9" t="s">
        <v>75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f>WEEKDAY(Tabla242[[#This Row],[Día]],1)</f>
        <v>5</v>
      </c>
      <c r="L166" s="5" t="s">
        <v>14</v>
      </c>
      <c r="M166" s="5" t="s">
        <v>14</v>
      </c>
      <c r="N166" s="3"/>
    </row>
    <row r="167" spans="1:14" ht="12.75" x14ac:dyDescent="0.25">
      <c r="B167" s="37">
        <v>1</v>
      </c>
      <c r="C167" s="7" t="s">
        <v>18</v>
      </c>
      <c r="D167" s="9" t="s">
        <v>55</v>
      </c>
      <c r="E167" s="9" t="s">
        <v>75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f>WEEKDAY(Tabla242[[#This Row],[Día]],1)</f>
        <v>6</v>
      </c>
      <c r="L167" s="5" t="s">
        <v>14</v>
      </c>
      <c r="M167" s="5" t="s">
        <v>14</v>
      </c>
      <c r="N167" s="3"/>
    </row>
    <row r="168" spans="1:14" ht="12.75" x14ac:dyDescent="0.25">
      <c r="B168" s="37">
        <v>3</v>
      </c>
      <c r="C168" s="7" t="s">
        <v>17</v>
      </c>
      <c r="D168" s="9" t="s">
        <v>95</v>
      </c>
      <c r="E168" s="9" t="s">
        <v>75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f>WEEKDAY(Tabla242[[#This Row],[Día]],1)</f>
        <v>7</v>
      </c>
      <c r="L168" s="5" t="s">
        <v>13</v>
      </c>
      <c r="M168" s="5" t="s">
        <v>14</v>
      </c>
      <c r="N168" s="3"/>
    </row>
    <row r="169" spans="1:14" ht="12.75" x14ac:dyDescent="0.25">
      <c r="B169" s="37">
        <v>3</v>
      </c>
      <c r="C169" s="7" t="s">
        <v>17</v>
      </c>
      <c r="D169" s="9" t="s">
        <v>95</v>
      </c>
      <c r="E169" s="9" t="s">
        <v>75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f>WEEKDAY(Tabla242[[#This Row],[Día]],1)</f>
        <v>1</v>
      </c>
      <c r="L169" s="5" t="s">
        <v>13</v>
      </c>
      <c r="M169" s="5" t="s">
        <v>14</v>
      </c>
      <c r="N169" s="3"/>
    </row>
    <row r="170" spans="1:14" ht="12.75" x14ac:dyDescent="0.25">
      <c r="B170" s="37">
        <v>2</v>
      </c>
      <c r="C170" s="7" t="s">
        <v>18</v>
      </c>
      <c r="D170" s="9" t="s">
        <v>94</v>
      </c>
      <c r="E170" s="9" t="s">
        <v>75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f>WEEKDAY(Tabla242[[#This Row],[Día]],1)</f>
        <v>2</v>
      </c>
      <c r="L170" s="5" t="s">
        <v>14</v>
      </c>
      <c r="M170" s="5" t="s">
        <v>14</v>
      </c>
      <c r="N170" s="3"/>
    </row>
    <row r="171" spans="1:14" ht="12.75" x14ac:dyDescent="0.25">
      <c r="B171" s="37">
        <v>4</v>
      </c>
      <c r="C171" s="7" t="s">
        <v>18</v>
      </c>
      <c r="D171" s="9" t="s">
        <v>96</v>
      </c>
      <c r="E171" s="9" t="s">
        <v>75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f>WEEKDAY(Tabla242[[#This Row],[Día]],1)</f>
        <v>3</v>
      </c>
      <c r="L171" s="5" t="s">
        <v>14</v>
      </c>
      <c r="M171" s="5" t="s">
        <v>14</v>
      </c>
      <c r="N171" s="3"/>
    </row>
    <row r="172" spans="1:14" ht="12.75" x14ac:dyDescent="0.25">
      <c r="B172" s="37">
        <v>1</v>
      </c>
      <c r="C172" s="7" t="s">
        <v>18</v>
      </c>
      <c r="D172" s="9" t="s">
        <v>55</v>
      </c>
      <c r="E172" s="9" t="s">
        <v>75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f>WEEKDAY(Tabla242[[#This Row],[Día]],1)</f>
        <v>4</v>
      </c>
      <c r="L172" s="5" t="s">
        <v>14</v>
      </c>
      <c r="M172" s="5" t="s">
        <v>14</v>
      </c>
      <c r="N172" s="3"/>
    </row>
    <row r="173" spans="1:14" ht="12.75" x14ac:dyDescent="0.25">
      <c r="B173" s="37">
        <v>4</v>
      </c>
      <c r="C173" s="7" t="s">
        <v>18</v>
      </c>
      <c r="D173" s="9" t="s">
        <v>96</v>
      </c>
      <c r="E173" s="9" t="s">
        <v>75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f>WEEKDAY(Tabla242[[#This Row],[Día]],1)</f>
        <v>5</v>
      </c>
      <c r="L173" s="5" t="s">
        <v>14</v>
      </c>
      <c r="M173" s="5" t="s">
        <v>14</v>
      </c>
      <c r="N173" s="3"/>
    </row>
    <row r="174" spans="1:14" ht="12.75" x14ac:dyDescent="0.25">
      <c r="B174" s="37">
        <v>2</v>
      </c>
      <c r="C174" s="7" t="s">
        <v>18</v>
      </c>
      <c r="D174" s="9" t="s">
        <v>94</v>
      </c>
      <c r="E174" s="9" t="s">
        <v>75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f>WEEKDAY(Tabla242[[#This Row],[Día]],1)</f>
        <v>6</v>
      </c>
      <c r="L174" s="5" t="s">
        <v>14</v>
      </c>
      <c r="M174" s="5" t="s">
        <v>14</v>
      </c>
      <c r="N174" s="3"/>
    </row>
    <row r="175" spans="1:14" ht="12.75" x14ac:dyDescent="0.25">
      <c r="A175" s="3" t="s">
        <v>51</v>
      </c>
      <c r="B175" s="37">
        <v>4</v>
      </c>
      <c r="C175" s="7" t="s">
        <v>17</v>
      </c>
      <c r="D175" s="9" t="s">
        <v>96</v>
      </c>
      <c r="E175" s="9" t="s">
        <v>75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f>WEEKDAY(Tabla242[[#This Row],[Día]],1)</f>
        <v>7</v>
      </c>
      <c r="L175" s="5" t="s">
        <v>13</v>
      </c>
      <c r="M175" s="5" t="s">
        <v>14</v>
      </c>
      <c r="N175" s="3"/>
    </row>
    <row r="176" spans="1:14" ht="12.75" x14ac:dyDescent="0.25">
      <c r="A176" s="3" t="s">
        <v>51</v>
      </c>
      <c r="B176" s="37">
        <v>4</v>
      </c>
      <c r="C176" s="7" t="s">
        <v>17</v>
      </c>
      <c r="D176" s="9" t="s">
        <v>96</v>
      </c>
      <c r="E176" s="9" t="s">
        <v>75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f>WEEKDAY(Tabla242[[#This Row],[Día]],1)</f>
        <v>1</v>
      </c>
      <c r="L176" s="5" t="s">
        <v>13</v>
      </c>
      <c r="M176" s="5" t="s">
        <v>14</v>
      </c>
      <c r="N176" s="3"/>
    </row>
    <row r="177" spans="1:14" ht="12.75" x14ac:dyDescent="0.25">
      <c r="A177" s="3" t="s">
        <v>51</v>
      </c>
      <c r="B177" s="37">
        <v>4</v>
      </c>
      <c r="C177" s="7" t="s">
        <v>17</v>
      </c>
      <c r="D177" s="9" t="s">
        <v>96</v>
      </c>
      <c r="E177" s="9" t="s">
        <v>75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f>WEEKDAY(Tabla242[[#This Row],[Día]],1)</f>
        <v>2</v>
      </c>
      <c r="L177" s="5" t="s">
        <v>14</v>
      </c>
      <c r="M177" s="5" t="s">
        <v>13</v>
      </c>
      <c r="N177" s="3"/>
    </row>
    <row r="178" spans="1:14" ht="12.75" x14ac:dyDescent="0.25">
      <c r="B178" s="37">
        <v>3</v>
      </c>
      <c r="C178" s="7" t="s">
        <v>18</v>
      </c>
      <c r="D178" s="9" t="s">
        <v>95</v>
      </c>
      <c r="E178" s="9" t="s">
        <v>75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f>WEEKDAY(Tabla242[[#This Row],[Día]],1)</f>
        <v>3</v>
      </c>
      <c r="L178" s="5" t="s">
        <v>14</v>
      </c>
      <c r="M178" s="5" t="s">
        <v>14</v>
      </c>
      <c r="N178" s="3"/>
    </row>
    <row r="179" spans="1:14" ht="12.75" x14ac:dyDescent="0.25">
      <c r="B179" s="37">
        <v>1</v>
      </c>
      <c r="C179" s="7" t="s">
        <v>18</v>
      </c>
      <c r="D179" s="9" t="s">
        <v>55</v>
      </c>
      <c r="E179" s="9" t="s">
        <v>75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f>WEEKDAY(Tabla242[[#This Row],[Día]],1)</f>
        <v>4</v>
      </c>
      <c r="L179" s="5" t="s">
        <v>14</v>
      </c>
      <c r="M179" s="5" t="s">
        <v>14</v>
      </c>
      <c r="N179" s="3"/>
    </row>
    <row r="180" spans="1:14" ht="12.75" x14ac:dyDescent="0.25">
      <c r="B180" s="37">
        <v>2</v>
      </c>
      <c r="C180" s="7" t="s">
        <v>18</v>
      </c>
      <c r="D180" s="9" t="s">
        <v>94</v>
      </c>
      <c r="E180" s="9" t="s">
        <v>75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f>WEEKDAY(Tabla242[[#This Row],[Día]],1)</f>
        <v>5</v>
      </c>
      <c r="L180" s="5" t="s">
        <v>14</v>
      </c>
      <c r="M180" s="5" t="s">
        <v>14</v>
      </c>
      <c r="N180" s="3"/>
    </row>
    <row r="181" spans="1:14" ht="12.75" x14ac:dyDescent="0.25">
      <c r="B181" s="37">
        <v>3</v>
      </c>
      <c r="C181" s="7" t="s">
        <v>18</v>
      </c>
      <c r="D181" s="9" t="s">
        <v>95</v>
      </c>
      <c r="E181" s="9" t="s">
        <v>75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f>WEEKDAY(Tabla242[[#This Row],[Día]],1)</f>
        <v>6</v>
      </c>
      <c r="L181" s="5" t="s">
        <v>14</v>
      </c>
      <c r="M181" s="5" t="s">
        <v>14</v>
      </c>
      <c r="N181" s="3"/>
    </row>
    <row r="182" spans="1:14" ht="12.75" x14ac:dyDescent="0.25">
      <c r="A182" s="3">
        <v>1</v>
      </c>
      <c r="B182" s="37">
        <v>2</v>
      </c>
      <c r="C182" s="7" t="s">
        <v>17</v>
      </c>
      <c r="D182" s="9" t="s">
        <v>94</v>
      </c>
      <c r="E182" s="9" t="s">
        <v>75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f>WEEKDAY(Tabla242[[#This Row],[Día]],1)</f>
        <v>7</v>
      </c>
      <c r="L182" s="5" t="s">
        <v>13</v>
      </c>
      <c r="M182" s="5" t="s">
        <v>14</v>
      </c>
      <c r="N182" s="3"/>
    </row>
    <row r="183" spans="1:14" ht="12.75" x14ac:dyDescent="0.25">
      <c r="A183" s="3">
        <v>1</v>
      </c>
      <c r="B183" s="37">
        <v>2</v>
      </c>
      <c r="C183" s="7" t="s">
        <v>17</v>
      </c>
      <c r="D183" s="9" t="s">
        <v>94</v>
      </c>
      <c r="E183" s="9" t="s">
        <v>75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f>WEEKDAY(Tabla242[[#This Row],[Día]],1)</f>
        <v>1</v>
      </c>
      <c r="L183" s="5" t="s">
        <v>13</v>
      </c>
      <c r="M183" s="5" t="s">
        <v>14</v>
      </c>
      <c r="N183" s="3"/>
    </row>
    <row r="184" spans="1:14" ht="12.75" x14ac:dyDescent="0.25">
      <c r="A184" s="3">
        <v>1</v>
      </c>
      <c r="B184" s="37">
        <v>2</v>
      </c>
      <c r="C184" s="7" t="s">
        <v>17</v>
      </c>
      <c r="D184" s="9" t="s">
        <v>94</v>
      </c>
      <c r="E184" s="9" t="s">
        <v>75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f>WEEKDAY(Tabla242[[#This Row],[Día]],1)</f>
        <v>2</v>
      </c>
      <c r="L184" s="5" t="s">
        <v>14</v>
      </c>
      <c r="M184" s="5" t="s">
        <v>13</v>
      </c>
      <c r="N184" s="3"/>
    </row>
    <row r="185" spans="1:14" ht="12.75" x14ac:dyDescent="0.25">
      <c r="B185" s="37">
        <v>4</v>
      </c>
      <c r="C185" s="7" t="s">
        <v>18</v>
      </c>
      <c r="D185" s="9" t="s">
        <v>96</v>
      </c>
      <c r="E185" s="9" t="s">
        <v>75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f>WEEKDAY(Tabla242[[#This Row],[Día]],1)</f>
        <v>3</v>
      </c>
      <c r="L185" s="5" t="s">
        <v>14</v>
      </c>
      <c r="M185" s="5" t="s">
        <v>14</v>
      </c>
      <c r="N185" s="3"/>
    </row>
    <row r="186" spans="1:14" ht="12.75" x14ac:dyDescent="0.25">
      <c r="B186" s="37">
        <v>1</v>
      </c>
      <c r="C186" s="7" t="s">
        <v>18</v>
      </c>
      <c r="D186" s="9" t="s">
        <v>55</v>
      </c>
      <c r="E186" s="9" t="s">
        <v>75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f>WEEKDAY(Tabla242[[#This Row],[Día]],1)</f>
        <v>4</v>
      </c>
      <c r="L186" s="5" t="s">
        <v>14</v>
      </c>
      <c r="M186" s="5" t="s">
        <v>14</v>
      </c>
      <c r="N186" s="3"/>
    </row>
    <row r="187" spans="1:14" ht="12.75" x14ac:dyDescent="0.25">
      <c r="B187" s="37">
        <v>2</v>
      </c>
      <c r="C187" s="7" t="s">
        <v>18</v>
      </c>
      <c r="D187" s="9" t="s">
        <v>94</v>
      </c>
      <c r="E187" s="9" t="s">
        <v>75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f>WEEKDAY(Tabla242[[#This Row],[Día]],1)</f>
        <v>5</v>
      </c>
      <c r="L187" s="5" t="s">
        <v>14</v>
      </c>
      <c r="M187" s="5" t="s">
        <v>14</v>
      </c>
      <c r="N187" s="3"/>
    </row>
    <row r="188" spans="1:14" ht="12.75" x14ac:dyDescent="0.25">
      <c r="B188" s="37">
        <v>3</v>
      </c>
      <c r="C188" s="7" t="s">
        <v>18</v>
      </c>
      <c r="D188" s="9" t="s">
        <v>95</v>
      </c>
      <c r="E188" s="9" t="s">
        <v>75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f>WEEKDAY(Tabla242[[#This Row],[Día]],1)</f>
        <v>6</v>
      </c>
      <c r="L188" s="5" t="s">
        <v>14</v>
      </c>
      <c r="M188" s="5" t="s">
        <v>14</v>
      </c>
      <c r="N188" s="3"/>
    </row>
    <row r="189" spans="1:14" ht="12.75" x14ac:dyDescent="0.25">
      <c r="B189" s="37">
        <v>2</v>
      </c>
      <c r="C189" s="7" t="s">
        <v>17</v>
      </c>
      <c r="D189" s="9" t="s">
        <v>94</v>
      </c>
      <c r="E189" s="9" t="s">
        <v>75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f>WEEKDAY(Tabla242[[#This Row],[Día]],1)</f>
        <v>7</v>
      </c>
      <c r="L189" s="5" t="s">
        <v>13</v>
      </c>
      <c r="M189" s="5" t="s">
        <v>14</v>
      </c>
      <c r="N189" s="3"/>
    </row>
    <row r="190" spans="1:14" ht="12.75" x14ac:dyDescent="0.25">
      <c r="B190" s="37">
        <v>2</v>
      </c>
      <c r="C190" s="7" t="s">
        <v>17</v>
      </c>
      <c r="D190" s="9" t="s">
        <v>94</v>
      </c>
      <c r="E190" s="9" t="s">
        <v>75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f>WEEKDAY(Tabla242[[#This Row],[Día]],1)</f>
        <v>1</v>
      </c>
      <c r="L190" s="5" t="s">
        <v>13</v>
      </c>
      <c r="M190" s="5" t="s">
        <v>14</v>
      </c>
      <c r="N190" s="3"/>
    </row>
    <row r="191" spans="1:14" ht="12.75" x14ac:dyDescent="0.25">
      <c r="B191" s="37">
        <v>4</v>
      </c>
      <c r="C191" s="7" t="s">
        <v>18</v>
      </c>
      <c r="D191" s="9" t="s">
        <v>96</v>
      </c>
      <c r="E191" s="9" t="s">
        <v>75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f>WEEKDAY(Tabla242[[#This Row],[Día]],1)</f>
        <v>2</v>
      </c>
      <c r="L191" s="5" t="s">
        <v>14</v>
      </c>
      <c r="M191" s="5" t="s">
        <v>14</v>
      </c>
      <c r="N191" s="3"/>
    </row>
    <row r="192" spans="1:14" ht="12.75" x14ac:dyDescent="0.25">
      <c r="B192" s="37">
        <v>1</v>
      </c>
      <c r="C192" s="7" t="s">
        <v>18</v>
      </c>
      <c r="D192" s="9" t="s">
        <v>55</v>
      </c>
      <c r="E192" s="9" t="s">
        <v>75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f>WEEKDAY(Tabla242[[#This Row],[Día]],1)</f>
        <v>3</v>
      </c>
      <c r="L192" s="5" t="s">
        <v>14</v>
      </c>
      <c r="M192" s="5" t="s">
        <v>14</v>
      </c>
      <c r="N192" s="3"/>
    </row>
    <row r="193" spans="1:14" ht="12.75" x14ac:dyDescent="0.25">
      <c r="B193" s="37">
        <v>2</v>
      </c>
      <c r="C193" s="7" t="s">
        <v>18</v>
      </c>
      <c r="D193" s="9" t="s">
        <v>94</v>
      </c>
      <c r="E193" s="9" t="s">
        <v>75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f>WEEKDAY(Tabla242[[#This Row],[Día]],1)</f>
        <v>4</v>
      </c>
      <c r="L193" s="5" t="s">
        <v>14</v>
      </c>
      <c r="M193" s="5" t="s">
        <v>14</v>
      </c>
      <c r="N193" s="3"/>
    </row>
    <row r="194" spans="1:14" ht="12.75" x14ac:dyDescent="0.25">
      <c r="B194" s="37">
        <v>3</v>
      </c>
      <c r="C194" s="7" t="s">
        <v>18</v>
      </c>
      <c r="D194" s="9" t="s">
        <v>95</v>
      </c>
      <c r="E194" s="9" t="s">
        <v>75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f>WEEKDAY(Tabla242[[#This Row],[Día]],1)</f>
        <v>5</v>
      </c>
      <c r="L194" s="5" t="s">
        <v>14</v>
      </c>
      <c r="M194" s="5" t="s">
        <v>14</v>
      </c>
      <c r="N194" s="3"/>
    </row>
    <row r="195" spans="1:14" ht="12.75" x14ac:dyDescent="0.25">
      <c r="B195" s="37">
        <v>4</v>
      </c>
      <c r="C195" s="7" t="s">
        <v>18</v>
      </c>
      <c r="D195" s="9" t="s">
        <v>96</v>
      </c>
      <c r="E195" s="9" t="s">
        <v>75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f>WEEKDAY(Tabla242[[#This Row],[Día]],1)</f>
        <v>6</v>
      </c>
      <c r="L195" s="5" t="s">
        <v>14</v>
      </c>
      <c r="M195" s="5" t="s">
        <v>14</v>
      </c>
      <c r="N195" s="3"/>
    </row>
    <row r="196" spans="1:14" ht="12.75" x14ac:dyDescent="0.25">
      <c r="B196" s="37">
        <v>3</v>
      </c>
      <c r="C196" s="7" t="s">
        <v>17</v>
      </c>
      <c r="D196" s="9" t="s">
        <v>95</v>
      </c>
      <c r="E196" s="9" t="s">
        <v>75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f>WEEKDAY(Tabla242[[#This Row],[Día]],1)</f>
        <v>7</v>
      </c>
      <c r="L196" s="5" t="s">
        <v>13</v>
      </c>
      <c r="M196" s="5" t="s">
        <v>14</v>
      </c>
      <c r="N196" s="3"/>
    </row>
    <row r="197" spans="1:14" ht="12.75" x14ac:dyDescent="0.25">
      <c r="B197" s="37">
        <v>3</v>
      </c>
      <c r="C197" s="7" t="s">
        <v>17</v>
      </c>
      <c r="D197" s="9" t="s">
        <v>95</v>
      </c>
      <c r="E197" s="9" t="s">
        <v>75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f>WEEKDAY(Tabla242[[#This Row],[Día]],1)</f>
        <v>1</v>
      </c>
      <c r="L197" s="5" t="s">
        <v>13</v>
      </c>
      <c r="M197" s="5" t="s">
        <v>14</v>
      </c>
      <c r="N197" s="3"/>
    </row>
    <row r="198" spans="1:14" ht="12.75" x14ac:dyDescent="0.25">
      <c r="B198" s="37">
        <v>1</v>
      </c>
      <c r="C198" s="7" t="s">
        <v>18</v>
      </c>
      <c r="D198" s="9" t="s">
        <v>55</v>
      </c>
      <c r="E198" s="9" t="s">
        <v>75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f>WEEKDAY(Tabla242[[#This Row],[Día]],1)</f>
        <v>2</v>
      </c>
      <c r="L198" s="5" t="s">
        <v>14</v>
      </c>
      <c r="M198" s="5" t="s">
        <v>14</v>
      </c>
      <c r="N198" s="3"/>
    </row>
    <row r="199" spans="1:14" ht="12.75" x14ac:dyDescent="0.25">
      <c r="B199" s="37">
        <v>3</v>
      </c>
      <c r="C199" s="7" t="s">
        <v>18</v>
      </c>
      <c r="D199" s="9" t="s">
        <v>95</v>
      </c>
      <c r="E199" s="9" t="s">
        <v>75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f>WEEKDAY(Tabla242[[#This Row],[Día]],1)</f>
        <v>3</v>
      </c>
      <c r="L199" s="5" t="s">
        <v>14</v>
      </c>
      <c r="M199" s="5" t="s">
        <v>14</v>
      </c>
      <c r="N199" s="3"/>
    </row>
    <row r="200" spans="1:14" ht="12.75" x14ac:dyDescent="0.25">
      <c r="B200" s="37">
        <v>2</v>
      </c>
      <c r="C200" s="7" t="s">
        <v>18</v>
      </c>
      <c r="D200" s="9" t="s">
        <v>94</v>
      </c>
      <c r="E200" s="9" t="s">
        <v>75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f>WEEKDAY(Tabla242[[#This Row],[Día]],1)</f>
        <v>4</v>
      </c>
      <c r="L200" s="5" t="s">
        <v>14</v>
      </c>
      <c r="M200" s="5" t="s">
        <v>14</v>
      </c>
      <c r="N200" s="3"/>
    </row>
    <row r="201" spans="1:14" ht="12.75" x14ac:dyDescent="0.25">
      <c r="B201" s="37">
        <v>3</v>
      </c>
      <c r="C201" s="7" t="s">
        <v>18</v>
      </c>
      <c r="D201" s="9" t="s">
        <v>95</v>
      </c>
      <c r="E201" s="9" t="s">
        <v>75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f>WEEKDAY(Tabla242[[#This Row],[Día]],1)</f>
        <v>5</v>
      </c>
      <c r="L201" s="5" t="s">
        <v>14</v>
      </c>
      <c r="M201" s="5" t="s">
        <v>14</v>
      </c>
      <c r="N201" s="3"/>
    </row>
    <row r="202" spans="1:14" ht="12.75" x14ac:dyDescent="0.25">
      <c r="B202" s="37">
        <v>4</v>
      </c>
      <c r="C202" s="7" t="s">
        <v>18</v>
      </c>
      <c r="D202" s="9" t="s">
        <v>96</v>
      </c>
      <c r="E202" s="9" t="s">
        <v>75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f>WEEKDAY(Tabla242[[#This Row],[Día]],1)</f>
        <v>6</v>
      </c>
      <c r="L202" s="5" t="s">
        <v>14</v>
      </c>
      <c r="M202" s="5" t="s">
        <v>14</v>
      </c>
      <c r="N202" s="3"/>
    </row>
    <row r="203" spans="1:14" ht="12.75" x14ac:dyDescent="0.25">
      <c r="A203" s="3">
        <v>4</v>
      </c>
      <c r="B203" s="37">
        <v>3</v>
      </c>
      <c r="C203" s="7" t="s">
        <v>17</v>
      </c>
      <c r="D203" s="9" t="s">
        <v>95</v>
      </c>
      <c r="E203" s="9" t="s">
        <v>75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f>WEEKDAY(Tabla242[[#This Row],[Día]],1)</f>
        <v>7</v>
      </c>
      <c r="L203" s="5" t="s">
        <v>13</v>
      </c>
      <c r="M203" s="5" t="s">
        <v>14</v>
      </c>
      <c r="N203" s="3"/>
    </row>
    <row r="204" spans="1:14" ht="12.75" x14ac:dyDescent="0.25">
      <c r="A204" s="3">
        <v>4</v>
      </c>
      <c r="B204" s="37">
        <v>3</v>
      </c>
      <c r="C204" s="7" t="s">
        <v>17</v>
      </c>
      <c r="D204" s="9" t="s">
        <v>95</v>
      </c>
      <c r="E204" s="9" t="s">
        <v>75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f>WEEKDAY(Tabla242[[#This Row],[Día]],1)</f>
        <v>1</v>
      </c>
      <c r="L204" s="5" t="s">
        <v>13</v>
      </c>
      <c r="M204" s="5" t="s">
        <v>14</v>
      </c>
      <c r="N204" s="3"/>
    </row>
    <row r="205" spans="1:14" ht="12.75" x14ac:dyDescent="0.25">
      <c r="A205" s="3">
        <v>4</v>
      </c>
      <c r="B205" s="37">
        <v>3</v>
      </c>
      <c r="C205" s="7" t="s">
        <v>17</v>
      </c>
      <c r="D205" s="9" t="s">
        <v>95</v>
      </c>
      <c r="E205" s="9" t="s">
        <v>75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f>WEEKDAY(Tabla242[[#This Row],[Día]],1)</f>
        <v>2</v>
      </c>
      <c r="L205" s="5" t="s">
        <v>14</v>
      </c>
      <c r="M205" s="5" t="s">
        <v>13</v>
      </c>
      <c r="N205" s="3"/>
    </row>
    <row r="206" spans="1:14" ht="12.75" x14ac:dyDescent="0.25">
      <c r="B206" s="37">
        <v>1</v>
      </c>
      <c r="C206" s="7" t="s">
        <v>18</v>
      </c>
      <c r="D206" s="9" t="s">
        <v>55</v>
      </c>
      <c r="E206" s="9" t="s">
        <v>75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f>WEEKDAY(Tabla242[[#This Row],[Día]],1)</f>
        <v>3</v>
      </c>
      <c r="L206" s="5" t="s">
        <v>14</v>
      </c>
      <c r="M206" s="5" t="s">
        <v>14</v>
      </c>
      <c r="N206" s="3"/>
    </row>
    <row r="207" spans="1:14" ht="12.75" x14ac:dyDescent="0.25">
      <c r="B207" s="37">
        <v>2</v>
      </c>
      <c r="C207" s="7" t="s">
        <v>18</v>
      </c>
      <c r="D207" s="9" t="s">
        <v>94</v>
      </c>
      <c r="E207" s="9" t="s">
        <v>75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f>WEEKDAY(Tabla242[[#This Row],[Día]],1)</f>
        <v>4</v>
      </c>
      <c r="L207" s="5" t="s">
        <v>14</v>
      </c>
      <c r="M207" s="5" t="s">
        <v>14</v>
      </c>
      <c r="N207" s="3"/>
    </row>
    <row r="208" spans="1:14" ht="12.75" x14ac:dyDescent="0.25">
      <c r="B208" s="37">
        <v>1</v>
      </c>
      <c r="C208" s="7" t="s">
        <v>18</v>
      </c>
      <c r="D208" s="9" t="s">
        <v>55</v>
      </c>
      <c r="E208" s="9" t="s">
        <v>75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f>WEEKDAY(Tabla242[[#This Row],[Día]],1)</f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4</v>
      </c>
      <c r="C209" s="7" t="s">
        <v>18</v>
      </c>
      <c r="D209" s="9" t="s">
        <v>96</v>
      </c>
      <c r="E209" s="9" t="s">
        <v>75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f>WEEKDAY(Tabla242[[#This Row],[Día]],1)</f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1</v>
      </c>
      <c r="C210" s="7" t="s">
        <v>17</v>
      </c>
      <c r="D210" s="9" t="s">
        <v>55</v>
      </c>
      <c r="E210" s="9" t="s">
        <v>75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f>WEEKDAY(Tabla242[[#This Row],[Día]],1)</f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1</v>
      </c>
      <c r="C211" s="7" t="s">
        <v>17</v>
      </c>
      <c r="D211" s="9" t="s">
        <v>55</v>
      </c>
      <c r="E211" s="9" t="s">
        <v>75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f>WEEKDAY(Tabla242[[#This Row],[Día]],1)</f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2</v>
      </c>
      <c r="C212" s="7" t="s">
        <v>18</v>
      </c>
      <c r="D212" s="9" t="s">
        <v>94</v>
      </c>
      <c r="E212" s="9" t="s">
        <v>75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f>WEEKDAY(Tabla242[[#This Row],[Día]],1)</f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3</v>
      </c>
      <c r="C213" s="7" t="s">
        <v>18</v>
      </c>
      <c r="D213" s="9" t="s">
        <v>95</v>
      </c>
      <c r="E213" s="9" t="s">
        <v>75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f>WEEKDAY(Tabla242[[#This Row],[Día]],1)</f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4</v>
      </c>
      <c r="C214" s="7" t="s">
        <v>18</v>
      </c>
      <c r="D214" s="9" t="s">
        <v>96</v>
      </c>
      <c r="E214" s="9" t="s">
        <v>75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f>WEEKDAY(Tabla242[[#This Row],[Día]],1)</f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2</v>
      </c>
      <c r="C215" s="7" t="s">
        <v>18</v>
      </c>
      <c r="D215" s="9" t="s">
        <v>94</v>
      </c>
      <c r="E215" s="9" t="s">
        <v>75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f>WEEKDAY(Tabla242[[#This Row],[Día]],1)</f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1</v>
      </c>
      <c r="C216" s="7" t="s">
        <v>18</v>
      </c>
      <c r="D216" s="9" t="s">
        <v>55</v>
      </c>
      <c r="E216" s="9" t="s">
        <v>75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f>WEEKDAY(Tabla242[[#This Row],[Día]],1)</f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2</v>
      </c>
      <c r="C217" s="7" t="s">
        <v>17</v>
      </c>
      <c r="D217" s="9" t="s">
        <v>94</v>
      </c>
      <c r="E217" s="9" t="s">
        <v>75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f>WEEKDAY(Tabla242[[#This Row],[Día]],1)</f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2</v>
      </c>
      <c r="C218" s="7" t="s">
        <v>17</v>
      </c>
      <c r="D218" s="9" t="s">
        <v>94</v>
      </c>
      <c r="E218" s="9" t="s">
        <v>75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f>WEEKDAY(Tabla242[[#This Row],[Día]],1)</f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3</v>
      </c>
      <c r="C219" s="7" t="s">
        <v>18</v>
      </c>
      <c r="D219" s="9" t="s">
        <v>95</v>
      </c>
      <c r="E219" s="9" t="s">
        <v>75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f>WEEKDAY(Tabla242[[#This Row],[Día]],1)</f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4</v>
      </c>
      <c r="C220" s="7" t="s">
        <v>18</v>
      </c>
      <c r="D220" s="9" t="s">
        <v>96</v>
      </c>
      <c r="E220" s="9" t="s">
        <v>75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f>WEEKDAY(Tabla242[[#This Row],[Día]],1)</f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1</v>
      </c>
      <c r="C221" s="7" t="s">
        <v>18</v>
      </c>
      <c r="D221" s="9" t="s">
        <v>55</v>
      </c>
      <c r="E221" s="9" t="s">
        <v>75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f>WEEKDAY(Tabla242[[#This Row],[Día]],1)</f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3</v>
      </c>
      <c r="C222" s="7" t="s">
        <v>18</v>
      </c>
      <c r="D222" s="9" t="s">
        <v>95</v>
      </c>
      <c r="E222" s="9" t="s">
        <v>75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f>WEEKDAY(Tabla242[[#This Row],[Día]],1)</f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2</v>
      </c>
      <c r="C223" s="7" t="s">
        <v>18</v>
      </c>
      <c r="D223" s="9" t="s">
        <v>94</v>
      </c>
      <c r="E223" s="9" t="s">
        <v>75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f>WEEKDAY(Tabla242[[#This Row],[Día]],1)</f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3</v>
      </c>
      <c r="C224" s="7" t="s">
        <v>17</v>
      </c>
      <c r="D224" s="9" t="s">
        <v>95</v>
      </c>
      <c r="E224" s="9" t="s">
        <v>75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f>WEEKDAY(Tabla242[[#This Row],[Día]],1)</f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3</v>
      </c>
      <c r="C225" s="7" t="s">
        <v>17</v>
      </c>
      <c r="D225" s="9" t="s">
        <v>95</v>
      </c>
      <c r="E225" s="9" t="s">
        <v>75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f>WEEKDAY(Tabla242[[#This Row],[Día]],1)</f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4</v>
      </c>
      <c r="C226" s="7" t="s">
        <v>18</v>
      </c>
      <c r="D226" s="9" t="s">
        <v>96</v>
      </c>
      <c r="E226" s="9" t="s">
        <v>75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f>WEEKDAY(Tabla242[[#This Row],[Día]],1)</f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1</v>
      </c>
      <c r="C227" s="7" t="s">
        <v>18</v>
      </c>
      <c r="D227" s="9" t="s">
        <v>55</v>
      </c>
      <c r="E227" s="9" t="s">
        <v>75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f>WEEKDAY(Tabla242[[#This Row],[Día]],1)</f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2</v>
      </c>
      <c r="C228" s="7" t="s">
        <v>18</v>
      </c>
      <c r="D228" s="9" t="s">
        <v>94</v>
      </c>
      <c r="E228" s="9" t="s">
        <v>75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f>WEEKDAY(Tabla242[[#This Row],[Día]],1)</f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4</v>
      </c>
      <c r="C229" s="7" t="s">
        <v>18</v>
      </c>
      <c r="D229" s="9" t="s">
        <v>96</v>
      </c>
      <c r="E229" s="9" t="s">
        <v>75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f>WEEKDAY(Tabla242[[#This Row],[Día]],1)</f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3</v>
      </c>
      <c r="C230" s="7" t="s">
        <v>18</v>
      </c>
      <c r="D230" s="9" t="s">
        <v>95</v>
      </c>
      <c r="E230" s="9" t="s">
        <v>75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f>WEEKDAY(Tabla242[[#This Row],[Día]],1)</f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4</v>
      </c>
      <c r="C231" s="7" t="s">
        <v>17</v>
      </c>
      <c r="D231" s="9" t="s">
        <v>96</v>
      </c>
      <c r="E231" s="9" t="s">
        <v>75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f>WEEKDAY(Tabla242[[#This Row],[Día]],1)</f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4</v>
      </c>
      <c r="C232" s="7" t="s">
        <v>17</v>
      </c>
      <c r="D232" s="9" t="s">
        <v>96</v>
      </c>
      <c r="E232" s="9" t="s">
        <v>75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f>WEEKDAY(Tabla242[[#This Row],[Día]],1)</f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1</v>
      </c>
      <c r="C233" s="7" t="s">
        <v>18</v>
      </c>
      <c r="D233" s="9" t="s">
        <v>55</v>
      </c>
      <c r="E233" s="9" t="s">
        <v>75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f>WEEKDAY(Tabla242[[#This Row],[Día]],1)</f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2</v>
      </c>
      <c r="C234" s="7" t="s">
        <v>18</v>
      </c>
      <c r="D234" s="9" t="s">
        <v>94</v>
      </c>
      <c r="E234" s="9" t="s">
        <v>75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f>WEEKDAY(Tabla242[[#This Row],[Día]],1)</f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3</v>
      </c>
      <c r="C235" s="7" t="s">
        <v>18</v>
      </c>
      <c r="D235" s="9" t="s">
        <v>95</v>
      </c>
      <c r="E235" s="9" t="s">
        <v>75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f>WEEKDAY(Tabla242[[#This Row],[Día]],1)</f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1</v>
      </c>
      <c r="C236" s="7" t="s">
        <v>18</v>
      </c>
      <c r="D236" s="9" t="s">
        <v>55</v>
      </c>
      <c r="E236" s="9" t="s">
        <v>75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f>WEEKDAY(Tabla242[[#This Row],[Día]],1)</f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4</v>
      </c>
      <c r="C237" s="7" t="s">
        <v>18</v>
      </c>
      <c r="D237" s="9" t="s">
        <v>96</v>
      </c>
      <c r="E237" s="9" t="s">
        <v>75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f>WEEKDAY(Tabla242[[#This Row],[Día]],1)</f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1</v>
      </c>
      <c r="C238" s="7" t="s">
        <v>17</v>
      </c>
      <c r="D238" s="9" t="s">
        <v>55</v>
      </c>
      <c r="E238" s="9" t="s">
        <v>75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f>WEEKDAY(Tabla242[[#This Row],[Día]],1)</f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1</v>
      </c>
      <c r="C239" s="7" t="s">
        <v>17</v>
      </c>
      <c r="D239" s="9" t="s">
        <v>55</v>
      </c>
      <c r="E239" s="9" t="s">
        <v>75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f>WEEKDAY(Tabla242[[#This Row],[Día]],1)</f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2</v>
      </c>
      <c r="C240" s="7" t="s">
        <v>18</v>
      </c>
      <c r="D240" s="9" t="s">
        <v>94</v>
      </c>
      <c r="E240" s="9" t="s">
        <v>75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f>WEEKDAY(Tabla242[[#This Row],[Día]],1)</f>
        <v>2</v>
      </c>
      <c r="L240" s="5" t="s">
        <v>14</v>
      </c>
      <c r="M240" s="5" t="s">
        <v>14</v>
      </c>
      <c r="N240" s="3"/>
    </row>
    <row r="241" spans="1:14" ht="12.75" x14ac:dyDescent="0.25">
      <c r="B241" s="37">
        <v>3</v>
      </c>
      <c r="C241" s="7" t="s">
        <v>18</v>
      </c>
      <c r="D241" s="9" t="s">
        <v>95</v>
      </c>
      <c r="E241" s="9" t="s">
        <v>75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f>WEEKDAY(Tabla242[[#This Row],[Día]],1)</f>
        <v>3</v>
      </c>
      <c r="L241" s="5" t="s">
        <v>14</v>
      </c>
      <c r="M241" s="5" t="s">
        <v>14</v>
      </c>
      <c r="N241" s="3"/>
    </row>
    <row r="242" spans="1:14" ht="12.75" x14ac:dyDescent="0.25">
      <c r="B242" s="37">
        <v>2</v>
      </c>
      <c r="C242" s="7" t="s">
        <v>17</v>
      </c>
      <c r="D242" s="9" t="s">
        <v>94</v>
      </c>
      <c r="E242" s="9" t="s">
        <v>75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f>WEEKDAY(Tabla242[[#This Row],[Día]],1)</f>
        <v>4</v>
      </c>
      <c r="L242" s="5" t="s">
        <v>14</v>
      </c>
      <c r="M242" s="5" t="s">
        <v>13</v>
      </c>
      <c r="N242" s="3"/>
    </row>
    <row r="243" spans="1:14" ht="12.75" x14ac:dyDescent="0.25">
      <c r="B243" s="37">
        <v>3</v>
      </c>
      <c r="C243" s="7" t="s">
        <v>18</v>
      </c>
      <c r="D243" s="9" t="s">
        <v>95</v>
      </c>
      <c r="E243" s="9" t="s">
        <v>75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f>WEEKDAY(Tabla242[[#This Row],[Día]],1)</f>
        <v>5</v>
      </c>
      <c r="L243" s="5" t="s">
        <v>14</v>
      </c>
      <c r="M243" s="5" t="s">
        <v>14</v>
      </c>
      <c r="N243" s="3"/>
    </row>
    <row r="244" spans="1:14" ht="12.75" x14ac:dyDescent="0.25">
      <c r="B244" s="37">
        <v>4</v>
      </c>
      <c r="C244" s="7" t="s">
        <v>18</v>
      </c>
      <c r="D244" s="9" t="s">
        <v>96</v>
      </c>
      <c r="E244" s="9" t="s">
        <v>75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f>WEEKDAY(Tabla242[[#This Row],[Día]],1)</f>
        <v>6</v>
      </c>
      <c r="L244" s="5" t="s">
        <v>14</v>
      </c>
      <c r="M244" s="5" t="s">
        <v>14</v>
      </c>
      <c r="N244" s="3"/>
    </row>
    <row r="245" spans="1:14" ht="12.75" x14ac:dyDescent="0.25">
      <c r="B245" s="37">
        <v>3</v>
      </c>
      <c r="C245" s="7" t="s">
        <v>17</v>
      </c>
      <c r="D245" s="9" t="s">
        <v>95</v>
      </c>
      <c r="E245" s="9" t="s">
        <v>75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f>WEEKDAY(Tabla242[[#This Row],[Día]],1)</f>
        <v>7</v>
      </c>
      <c r="L245" s="5" t="s">
        <v>13</v>
      </c>
      <c r="M245" s="5" t="s">
        <v>14</v>
      </c>
      <c r="N245" s="3"/>
    </row>
    <row r="246" spans="1:14" ht="12.75" x14ac:dyDescent="0.25">
      <c r="B246" s="37">
        <v>3</v>
      </c>
      <c r="C246" s="7" t="s">
        <v>17</v>
      </c>
      <c r="D246" s="9" t="s">
        <v>95</v>
      </c>
      <c r="E246" s="9" t="s">
        <v>75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f>WEEKDAY(Tabla242[[#This Row],[Día]],1)</f>
        <v>1</v>
      </c>
      <c r="L246" s="5" t="s">
        <v>13</v>
      </c>
      <c r="M246" s="5" t="s">
        <v>14</v>
      </c>
      <c r="N246" s="3"/>
    </row>
    <row r="247" spans="1:14" ht="12.75" x14ac:dyDescent="0.25">
      <c r="B247" s="37">
        <v>1</v>
      </c>
      <c r="C247" s="7" t="s">
        <v>18</v>
      </c>
      <c r="D247" s="9" t="s">
        <v>55</v>
      </c>
      <c r="E247" s="9" t="s">
        <v>75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f>WEEKDAY(Tabla242[[#This Row],[Día]],1)</f>
        <v>2</v>
      </c>
      <c r="L247" s="5" t="s">
        <v>14</v>
      </c>
      <c r="M247" s="5" t="s">
        <v>14</v>
      </c>
      <c r="N247" s="3"/>
    </row>
    <row r="248" spans="1:14" ht="12.75" x14ac:dyDescent="0.25">
      <c r="B248" s="37">
        <v>4</v>
      </c>
      <c r="C248" s="7" t="s">
        <v>18</v>
      </c>
      <c r="D248" s="9" t="s">
        <v>96</v>
      </c>
      <c r="E248" s="9" t="s">
        <v>75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f>WEEKDAY(Tabla242[[#This Row],[Día]],1)</f>
        <v>3</v>
      </c>
      <c r="L248" s="5" t="s">
        <v>14</v>
      </c>
      <c r="M248" s="5" t="s">
        <v>14</v>
      </c>
      <c r="N248" s="3"/>
    </row>
    <row r="249" spans="1:14" ht="12.75" x14ac:dyDescent="0.25">
      <c r="B249" s="37">
        <v>2</v>
      </c>
      <c r="C249" s="7" t="s">
        <v>18</v>
      </c>
      <c r="D249" s="9" t="s">
        <v>94</v>
      </c>
      <c r="E249" s="9" t="s">
        <v>75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f>WEEKDAY(Tabla242[[#This Row],[Día]],1)</f>
        <v>4</v>
      </c>
      <c r="L249" s="5" t="s">
        <v>14</v>
      </c>
      <c r="M249" s="5" t="s">
        <v>14</v>
      </c>
      <c r="N249" s="3"/>
    </row>
    <row r="250" spans="1:14" ht="12.75" x14ac:dyDescent="0.25">
      <c r="B250" s="37">
        <v>4</v>
      </c>
      <c r="C250" s="7" t="s">
        <v>18</v>
      </c>
      <c r="D250" s="9" t="s">
        <v>96</v>
      </c>
      <c r="E250" s="9" t="s">
        <v>75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f>WEEKDAY(Tabla242[[#This Row],[Día]],1)</f>
        <v>5</v>
      </c>
      <c r="L250" s="5" t="s">
        <v>14</v>
      </c>
      <c r="M250" s="5" t="s">
        <v>14</v>
      </c>
      <c r="N250" s="3"/>
    </row>
    <row r="251" spans="1:14" ht="12.75" x14ac:dyDescent="0.25">
      <c r="B251" s="37">
        <v>1</v>
      </c>
      <c r="C251" s="7" t="s">
        <v>18</v>
      </c>
      <c r="D251" s="9" t="s">
        <v>55</v>
      </c>
      <c r="E251" s="9" t="s">
        <v>75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f>WEEKDAY(Tabla242[[#This Row],[Día]],1)</f>
        <v>6</v>
      </c>
      <c r="L251" s="5" t="s">
        <v>14</v>
      </c>
      <c r="M251" s="5" t="s">
        <v>14</v>
      </c>
      <c r="N251" s="3"/>
    </row>
    <row r="252" spans="1:14" ht="12.75" x14ac:dyDescent="0.25">
      <c r="A252" s="3" t="s">
        <v>51</v>
      </c>
      <c r="B252" s="37">
        <v>4</v>
      </c>
      <c r="C252" s="7" t="s">
        <v>17</v>
      </c>
      <c r="D252" s="9" t="s">
        <v>96</v>
      </c>
      <c r="E252" s="9" t="s">
        <v>75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f>WEEKDAY(Tabla242[[#This Row],[Día]],1)</f>
        <v>7</v>
      </c>
      <c r="L252" s="5" t="s">
        <v>13</v>
      </c>
      <c r="M252" s="5" t="s">
        <v>14</v>
      </c>
      <c r="N252" s="3"/>
    </row>
    <row r="253" spans="1:14" ht="12.75" x14ac:dyDescent="0.25">
      <c r="A253" s="3" t="s">
        <v>51</v>
      </c>
      <c r="B253" s="37">
        <v>4</v>
      </c>
      <c r="C253" s="7" t="s">
        <v>17</v>
      </c>
      <c r="D253" s="9" t="s">
        <v>96</v>
      </c>
      <c r="E253" s="9" t="s">
        <v>75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f>WEEKDAY(Tabla242[[#This Row],[Día]],1)</f>
        <v>1</v>
      </c>
      <c r="L253" s="5" t="s">
        <v>13</v>
      </c>
      <c r="M253" s="5" t="s">
        <v>14</v>
      </c>
      <c r="N253" s="3"/>
    </row>
    <row r="254" spans="1:14" ht="12.75" x14ac:dyDescent="0.25">
      <c r="A254" s="3" t="s">
        <v>51</v>
      </c>
      <c r="B254" s="37">
        <v>4</v>
      </c>
      <c r="C254" s="7" t="s">
        <v>17</v>
      </c>
      <c r="D254" s="9" t="s">
        <v>96</v>
      </c>
      <c r="E254" s="9" t="s">
        <v>75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f>WEEKDAY(Tabla242[[#This Row],[Día]],1)</f>
        <v>2</v>
      </c>
      <c r="L254" s="5" t="s">
        <v>14</v>
      </c>
      <c r="M254" s="5" t="s">
        <v>13</v>
      </c>
      <c r="N254" s="3"/>
    </row>
    <row r="255" spans="1:14" ht="12.75" x14ac:dyDescent="0.25">
      <c r="B255" s="37">
        <v>2</v>
      </c>
      <c r="C255" s="7" t="s">
        <v>18</v>
      </c>
      <c r="D255" s="9" t="s">
        <v>94</v>
      </c>
      <c r="E255" s="9" t="s">
        <v>75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f>WEEKDAY(Tabla242[[#This Row],[Día]],1)</f>
        <v>3</v>
      </c>
      <c r="L255" s="5" t="s">
        <v>14</v>
      </c>
      <c r="M255" s="5" t="s">
        <v>14</v>
      </c>
      <c r="N255" s="3"/>
    </row>
    <row r="256" spans="1:14" ht="12.75" x14ac:dyDescent="0.25">
      <c r="B256" s="37">
        <v>3</v>
      </c>
      <c r="C256" s="7" t="s">
        <v>18</v>
      </c>
      <c r="D256" s="9" t="s">
        <v>95</v>
      </c>
      <c r="E256" s="9" t="s">
        <v>75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f>WEEKDAY(Tabla242[[#This Row],[Día]],1)</f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1</v>
      </c>
      <c r="C257" s="7" t="s">
        <v>18</v>
      </c>
      <c r="D257" s="9" t="s">
        <v>55</v>
      </c>
      <c r="E257" s="9" t="s">
        <v>75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f>WEEKDAY(Tabla242[[#This Row],[Día]],1)</f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2</v>
      </c>
      <c r="C258" s="7" t="s">
        <v>18</v>
      </c>
      <c r="D258" s="9" t="s">
        <v>94</v>
      </c>
      <c r="E258" s="9" t="s">
        <v>75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f>WEEKDAY(Tabla242[[#This Row],[Día]],1)</f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1</v>
      </c>
      <c r="C259" s="7" t="s">
        <v>17</v>
      </c>
      <c r="D259" s="9" t="s">
        <v>55</v>
      </c>
      <c r="E259" s="9" t="s">
        <v>75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f>WEEKDAY(Tabla242[[#This Row],[Día]],1)</f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1</v>
      </c>
      <c r="C260" s="7" t="s">
        <v>17</v>
      </c>
      <c r="D260" s="9" t="s">
        <v>55</v>
      </c>
      <c r="E260" s="9" t="s">
        <v>75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f>WEEKDAY(Tabla242[[#This Row],[Día]],1)</f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3</v>
      </c>
      <c r="C261" s="7" t="s">
        <v>18</v>
      </c>
      <c r="D261" s="9" t="s">
        <v>95</v>
      </c>
      <c r="E261" s="9" t="s">
        <v>75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f>WEEKDAY(Tabla242[[#This Row],[Día]],1)</f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4</v>
      </c>
      <c r="C262" s="7" t="s">
        <v>18</v>
      </c>
      <c r="D262" s="9" t="s">
        <v>96</v>
      </c>
      <c r="E262" s="9" t="s">
        <v>75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f>WEEKDAY(Tabla242[[#This Row],[Día]],1)</f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1</v>
      </c>
      <c r="C263" s="7" t="s">
        <v>18</v>
      </c>
      <c r="D263" s="9" t="s">
        <v>55</v>
      </c>
      <c r="E263" s="9" t="s">
        <v>75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f>WEEKDAY(Tabla242[[#This Row],[Día]],1)</f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2</v>
      </c>
      <c r="C264" s="7" t="s">
        <v>18</v>
      </c>
      <c r="D264" s="9" t="s">
        <v>94</v>
      </c>
      <c r="E264" s="9" t="s">
        <v>75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f>WEEKDAY(Tabla242[[#This Row],[Día]],1)</f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3</v>
      </c>
      <c r="C265" s="7" t="s">
        <v>18</v>
      </c>
      <c r="D265" s="9" t="s">
        <v>95</v>
      </c>
      <c r="E265" s="9" t="s">
        <v>75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f>WEEKDAY(Tabla242[[#This Row],[Día]],1)</f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2</v>
      </c>
      <c r="C266" s="7" t="s">
        <v>17</v>
      </c>
      <c r="D266" s="9" t="s">
        <v>94</v>
      </c>
      <c r="E266" s="9" t="s">
        <v>75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f>WEEKDAY(Tabla242[[#This Row],[Día]],1)</f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2</v>
      </c>
      <c r="C267" s="7" t="s">
        <v>17</v>
      </c>
      <c r="D267" s="9" t="s">
        <v>94</v>
      </c>
      <c r="E267" s="9" t="s">
        <v>75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f>WEEKDAY(Tabla242[[#This Row],[Día]],1)</f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4</v>
      </c>
      <c r="C268" s="7" t="s">
        <v>18</v>
      </c>
      <c r="D268" s="9" t="s">
        <v>96</v>
      </c>
      <c r="E268" s="9" t="s">
        <v>75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f>WEEKDAY(Tabla242[[#This Row],[Día]],1)</f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1</v>
      </c>
      <c r="C269" s="7" t="s">
        <v>18</v>
      </c>
      <c r="D269" s="9" t="s">
        <v>55</v>
      </c>
      <c r="E269" s="9" t="s">
        <v>75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f>WEEKDAY(Tabla242[[#This Row],[Día]],1)</f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2</v>
      </c>
      <c r="C270" s="7" t="s">
        <v>18</v>
      </c>
      <c r="D270" s="9" t="s">
        <v>94</v>
      </c>
      <c r="E270" s="9" t="s">
        <v>75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f>WEEKDAY(Tabla242[[#This Row],[Día]],1)</f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3</v>
      </c>
      <c r="C271" s="7" t="s">
        <v>18</v>
      </c>
      <c r="D271" s="9" t="s">
        <v>95</v>
      </c>
      <c r="E271" s="9" t="s">
        <v>75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f>WEEKDAY(Tabla242[[#This Row],[Día]],1)</f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4</v>
      </c>
      <c r="C272" s="7" t="s">
        <v>18</v>
      </c>
      <c r="D272" s="9" t="s">
        <v>96</v>
      </c>
      <c r="E272" s="9" t="s">
        <v>75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f>WEEKDAY(Tabla242[[#This Row],[Día]],1)</f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3</v>
      </c>
      <c r="C273" s="7" t="s">
        <v>17</v>
      </c>
      <c r="D273" s="9" t="s">
        <v>95</v>
      </c>
      <c r="E273" s="9" t="s">
        <v>75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f>WEEKDAY(Tabla242[[#This Row],[Día]],1)</f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3</v>
      </c>
      <c r="C274" s="7" t="s">
        <v>17</v>
      </c>
      <c r="D274" s="9" t="s">
        <v>95</v>
      </c>
      <c r="E274" s="9" t="s">
        <v>75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f>WEEKDAY(Tabla242[[#This Row],[Día]],1)</f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1</v>
      </c>
      <c r="C275" s="7" t="s">
        <v>18</v>
      </c>
      <c r="D275" s="9" t="s">
        <v>55</v>
      </c>
      <c r="E275" s="9" t="s">
        <v>75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f>WEEKDAY(Tabla242[[#This Row],[Día]],1)</f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2</v>
      </c>
      <c r="C276" s="7" t="s">
        <v>18</v>
      </c>
      <c r="D276" s="9" t="s">
        <v>94</v>
      </c>
      <c r="E276" s="9" t="s">
        <v>75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f>WEEKDAY(Tabla242[[#This Row],[Día]],1)</f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3</v>
      </c>
      <c r="C277" s="7" t="s">
        <v>18</v>
      </c>
      <c r="D277" s="9" t="s">
        <v>95</v>
      </c>
      <c r="E277" s="9" t="s">
        <v>75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f>WEEKDAY(Tabla242[[#This Row],[Día]],1)</f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4</v>
      </c>
      <c r="C278" s="7" t="s">
        <v>18</v>
      </c>
      <c r="D278" s="9" t="s">
        <v>96</v>
      </c>
      <c r="E278" s="9" t="s">
        <v>75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f>WEEKDAY(Tabla242[[#This Row],[Día]],1)</f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1</v>
      </c>
      <c r="C279" s="7" t="s">
        <v>18</v>
      </c>
      <c r="D279" s="9" t="s">
        <v>55</v>
      </c>
      <c r="E279" s="9" t="s">
        <v>75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f>WEEKDAY(Tabla242[[#This Row],[Día]],1)</f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4</v>
      </c>
      <c r="C280" s="7" t="s">
        <v>17</v>
      </c>
      <c r="D280" s="9" t="s">
        <v>96</v>
      </c>
      <c r="E280" s="9" t="s">
        <v>75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f>WEEKDAY(Tabla242[[#This Row],[Día]],1)</f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4</v>
      </c>
      <c r="C281" s="7" t="s">
        <v>17</v>
      </c>
      <c r="D281" s="9" t="s">
        <v>96</v>
      </c>
      <c r="E281" s="9" t="s">
        <v>75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f>WEEKDAY(Tabla242[[#This Row],[Día]],1)</f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2</v>
      </c>
      <c r="C282" s="7" t="s">
        <v>18</v>
      </c>
      <c r="D282" s="9" t="s">
        <v>94</v>
      </c>
      <c r="E282" s="9" t="s">
        <v>75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f>WEEKDAY(Tabla242[[#This Row],[Día]],1)</f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3</v>
      </c>
      <c r="C283" s="7" t="s">
        <v>18</v>
      </c>
      <c r="D283" s="9" t="s">
        <v>95</v>
      </c>
      <c r="E283" s="9" t="s">
        <v>75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f>WEEKDAY(Tabla242[[#This Row],[Día]],1)</f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4</v>
      </c>
      <c r="C284" s="7" t="s">
        <v>18</v>
      </c>
      <c r="D284" s="9" t="s">
        <v>96</v>
      </c>
      <c r="E284" s="9" t="s">
        <v>75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f>WEEKDAY(Tabla242[[#This Row],[Día]],1)</f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1</v>
      </c>
      <c r="C285" s="7" t="s">
        <v>18</v>
      </c>
      <c r="D285" s="9" t="s">
        <v>55</v>
      </c>
      <c r="E285" s="9" t="s">
        <v>75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f>WEEKDAY(Tabla242[[#This Row],[Día]],1)</f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2</v>
      </c>
      <c r="C286" s="7" t="s">
        <v>18</v>
      </c>
      <c r="D286" s="9" t="s">
        <v>94</v>
      </c>
      <c r="E286" s="9" t="s">
        <v>75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f>WEEKDAY(Tabla242[[#This Row],[Día]],1)</f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1</v>
      </c>
      <c r="C287" s="7" t="s">
        <v>17</v>
      </c>
      <c r="D287" s="9" t="s">
        <v>55</v>
      </c>
      <c r="E287" s="9" t="s">
        <v>75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f>WEEKDAY(Tabla242[[#This Row],[Día]],1)</f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1</v>
      </c>
      <c r="C288" s="7" t="s">
        <v>17</v>
      </c>
      <c r="D288" s="9" t="s">
        <v>55</v>
      </c>
      <c r="E288" s="9" t="s">
        <v>75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f>WEEKDAY(Tabla242[[#This Row],[Día]],1)</f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3</v>
      </c>
      <c r="C289" s="7" t="s">
        <v>18</v>
      </c>
      <c r="D289" s="9" t="s">
        <v>95</v>
      </c>
      <c r="E289" s="9" t="s">
        <v>75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f>WEEKDAY(Tabla242[[#This Row],[Día]],1)</f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4</v>
      </c>
      <c r="C290" s="7" t="s">
        <v>18</v>
      </c>
      <c r="D290" s="9" t="s">
        <v>96</v>
      </c>
      <c r="E290" s="9" t="s">
        <v>75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f>WEEKDAY(Tabla242[[#This Row],[Día]],1)</f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1</v>
      </c>
      <c r="C291" s="7" t="s">
        <v>18</v>
      </c>
      <c r="D291" s="9" t="s">
        <v>55</v>
      </c>
      <c r="E291" s="9" t="s">
        <v>75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f>WEEKDAY(Tabla242[[#This Row],[Día]],1)</f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2</v>
      </c>
      <c r="C292" s="7" t="s">
        <v>18</v>
      </c>
      <c r="D292" s="9" t="s">
        <v>94</v>
      </c>
      <c r="E292" s="9" t="s">
        <v>75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f>WEEKDAY(Tabla242[[#This Row],[Día]],1)</f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3</v>
      </c>
      <c r="C293" s="7" t="s">
        <v>18</v>
      </c>
      <c r="D293" s="9" t="s">
        <v>95</v>
      </c>
      <c r="E293" s="9" t="s">
        <v>75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f>WEEKDAY(Tabla242[[#This Row],[Día]],1)</f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2</v>
      </c>
      <c r="C294" s="7" t="s">
        <v>17</v>
      </c>
      <c r="D294" s="9" t="s">
        <v>94</v>
      </c>
      <c r="E294" s="9" t="s">
        <v>75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f>WEEKDAY(Tabla242[[#This Row],[Día]],1)</f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2</v>
      </c>
      <c r="C295" s="7" t="s">
        <v>17</v>
      </c>
      <c r="D295" s="9" t="s">
        <v>94</v>
      </c>
      <c r="E295" s="9" t="s">
        <v>75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f>WEEKDAY(Tabla242[[#This Row],[Día]],1)</f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4</v>
      </c>
      <c r="C296" s="7" t="s">
        <v>18</v>
      </c>
      <c r="D296" s="9" t="s">
        <v>96</v>
      </c>
      <c r="E296" s="9" t="s">
        <v>75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f>WEEKDAY(Tabla242[[#This Row],[Día]],1)</f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1</v>
      </c>
      <c r="C297" s="7" t="s">
        <v>18</v>
      </c>
      <c r="D297" s="9" t="s">
        <v>55</v>
      </c>
      <c r="E297" s="9" t="s">
        <v>75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f>WEEKDAY(Tabla242[[#This Row],[Día]],1)</f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2</v>
      </c>
      <c r="C298" s="7" t="s">
        <v>18</v>
      </c>
      <c r="D298" s="9" t="s">
        <v>94</v>
      </c>
      <c r="E298" s="9" t="s">
        <v>75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f>WEEKDAY(Tabla242[[#This Row],[Día]],1)</f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3</v>
      </c>
      <c r="C299" s="7" t="s">
        <v>18</v>
      </c>
      <c r="D299" s="9" t="s">
        <v>95</v>
      </c>
      <c r="E299" s="9" t="s">
        <v>75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f>WEEKDAY(Tabla242[[#This Row],[Día]],1)</f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4</v>
      </c>
      <c r="C300" s="7" t="s">
        <v>18</v>
      </c>
      <c r="D300" s="9" t="s">
        <v>96</v>
      </c>
      <c r="E300" s="9" t="s">
        <v>75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f>WEEKDAY(Tabla242[[#This Row],[Día]],1)</f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3</v>
      </c>
      <c r="C301" s="7" t="s">
        <v>17</v>
      </c>
      <c r="D301" s="9" t="s">
        <v>95</v>
      </c>
      <c r="E301" s="9" t="s">
        <v>75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f>WEEKDAY(Tabla242[[#This Row],[Día]],1)</f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3</v>
      </c>
      <c r="C302" s="7" t="s">
        <v>17</v>
      </c>
      <c r="D302" s="9" t="s">
        <v>95</v>
      </c>
      <c r="E302" s="9" t="s">
        <v>75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f>WEEKDAY(Tabla242[[#This Row],[Día]],1)</f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1</v>
      </c>
      <c r="C303" s="7" t="s">
        <v>18</v>
      </c>
      <c r="D303" s="9" t="s">
        <v>55</v>
      </c>
      <c r="E303" s="9" t="s">
        <v>75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f>WEEKDAY(Tabla242[[#This Row],[Día]],1)</f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2</v>
      </c>
      <c r="C304" s="7" t="s">
        <v>18</v>
      </c>
      <c r="D304" s="9" t="s">
        <v>94</v>
      </c>
      <c r="E304" s="9" t="s">
        <v>75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f>WEEKDAY(Tabla242[[#This Row],[Día]],1)</f>
        <v>3</v>
      </c>
      <c r="L304" s="5" t="s">
        <v>14</v>
      </c>
      <c r="M304" s="5" t="s">
        <v>14</v>
      </c>
      <c r="N304" s="3"/>
    </row>
    <row r="305" spans="1:14" ht="12.75" x14ac:dyDescent="0.25">
      <c r="B305" s="37">
        <v>3</v>
      </c>
      <c r="C305" s="7" t="s">
        <v>18</v>
      </c>
      <c r="D305" s="9" t="s">
        <v>95</v>
      </c>
      <c r="E305" s="9" t="s">
        <v>75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f>WEEKDAY(Tabla242[[#This Row],[Día]],1)</f>
        <v>4</v>
      </c>
      <c r="L305" s="5" t="s">
        <v>14</v>
      </c>
      <c r="M305" s="5" t="s">
        <v>14</v>
      </c>
      <c r="N305" s="3"/>
    </row>
    <row r="306" spans="1:14" ht="12.75" x14ac:dyDescent="0.25">
      <c r="B306" s="37">
        <v>1</v>
      </c>
      <c r="C306" s="7" t="s">
        <v>18</v>
      </c>
      <c r="D306" s="9" t="s">
        <v>55</v>
      </c>
      <c r="E306" s="9" t="s">
        <v>75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f>WEEKDAY(Tabla242[[#This Row],[Día]],1)</f>
        <v>5</v>
      </c>
      <c r="L306" s="5" t="s">
        <v>14</v>
      </c>
      <c r="M306" s="5" t="s">
        <v>14</v>
      </c>
      <c r="N306" s="3"/>
    </row>
    <row r="307" spans="1:14" ht="12.75" x14ac:dyDescent="0.25">
      <c r="B307" s="37">
        <v>4</v>
      </c>
      <c r="C307" s="7" t="s">
        <v>18</v>
      </c>
      <c r="D307" s="9" t="s">
        <v>96</v>
      </c>
      <c r="E307" s="9" t="s">
        <v>75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f>WEEKDAY(Tabla242[[#This Row],[Día]],1)</f>
        <v>6</v>
      </c>
      <c r="L307" s="5" t="s">
        <v>14</v>
      </c>
      <c r="M307" s="5" t="s">
        <v>14</v>
      </c>
      <c r="N307" s="3"/>
    </row>
    <row r="308" spans="1:14" ht="12.75" x14ac:dyDescent="0.25">
      <c r="A308" s="3">
        <v>4</v>
      </c>
      <c r="B308" s="37">
        <v>1</v>
      </c>
      <c r="C308" s="7" t="s">
        <v>17</v>
      </c>
      <c r="D308" s="9" t="s">
        <v>55</v>
      </c>
      <c r="E308" s="9" t="s">
        <v>75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f>WEEKDAY(Tabla242[[#This Row],[Día]],1)</f>
        <v>7</v>
      </c>
      <c r="L308" s="5" t="s">
        <v>13</v>
      </c>
      <c r="M308" s="5" t="s">
        <v>14</v>
      </c>
      <c r="N308" s="3"/>
    </row>
    <row r="309" spans="1:14" ht="12.75" x14ac:dyDescent="0.25">
      <c r="A309" s="3">
        <v>4</v>
      </c>
      <c r="B309" s="37">
        <v>1</v>
      </c>
      <c r="C309" s="7" t="s">
        <v>17</v>
      </c>
      <c r="D309" s="9" t="s">
        <v>55</v>
      </c>
      <c r="E309" s="9" t="s">
        <v>75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f>WEEKDAY(Tabla242[[#This Row],[Día]],1)</f>
        <v>1</v>
      </c>
      <c r="L309" s="5" t="s">
        <v>13</v>
      </c>
      <c r="M309" s="5" t="s">
        <v>14</v>
      </c>
      <c r="N309" s="3"/>
    </row>
    <row r="310" spans="1:14" ht="12.75" x14ac:dyDescent="0.25">
      <c r="A310" s="3">
        <v>4</v>
      </c>
      <c r="B310" s="37">
        <v>1</v>
      </c>
      <c r="C310" s="7" t="s">
        <v>17</v>
      </c>
      <c r="D310" s="9" t="s">
        <v>55</v>
      </c>
      <c r="E310" s="9" t="s">
        <v>75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f>WEEKDAY(Tabla242[[#This Row],[Día]],1)</f>
        <v>2</v>
      </c>
      <c r="L310" s="5" t="s">
        <v>14</v>
      </c>
      <c r="M310" s="5" t="s">
        <v>13</v>
      </c>
      <c r="N310" s="3"/>
    </row>
    <row r="311" spans="1:14" ht="12.75" x14ac:dyDescent="0.25">
      <c r="B311" s="37">
        <v>2</v>
      </c>
      <c r="C311" s="7" t="s">
        <v>18</v>
      </c>
      <c r="D311" s="9" t="s">
        <v>94</v>
      </c>
      <c r="E311" s="9" t="s">
        <v>75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f>WEEKDAY(Tabla242[[#This Row],[Día]],1)</f>
        <v>3</v>
      </c>
      <c r="L311" s="5" t="s">
        <v>14</v>
      </c>
      <c r="M311" s="5" t="s">
        <v>14</v>
      </c>
      <c r="N311" s="3"/>
    </row>
    <row r="312" spans="1:14" ht="12.75" x14ac:dyDescent="0.25">
      <c r="B312" s="37">
        <v>3</v>
      </c>
      <c r="C312" s="7" t="s">
        <v>18</v>
      </c>
      <c r="D312" s="9" t="s">
        <v>95</v>
      </c>
      <c r="E312" s="9" t="s">
        <v>75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f>WEEKDAY(Tabla242[[#This Row],[Día]],1)</f>
        <v>4</v>
      </c>
      <c r="L312" s="5" t="s">
        <v>14</v>
      </c>
      <c r="M312" s="5" t="s">
        <v>14</v>
      </c>
      <c r="N312" s="3"/>
    </row>
    <row r="313" spans="1:14" ht="12.75" x14ac:dyDescent="0.25">
      <c r="B313" s="37">
        <v>1</v>
      </c>
      <c r="C313" s="7" t="s">
        <v>18</v>
      </c>
      <c r="D313" s="9" t="s">
        <v>55</v>
      </c>
      <c r="E313" s="9" t="s">
        <v>75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f>WEEKDAY(Tabla242[[#This Row],[Día]],1)</f>
        <v>5</v>
      </c>
      <c r="L313" s="5" t="s">
        <v>14</v>
      </c>
      <c r="M313" s="5" t="s">
        <v>14</v>
      </c>
      <c r="N313" s="3"/>
    </row>
    <row r="314" spans="1:14" ht="12.75" x14ac:dyDescent="0.25">
      <c r="B314" s="37">
        <v>4</v>
      </c>
      <c r="C314" s="7" t="s">
        <v>18</v>
      </c>
      <c r="D314" s="9" t="s">
        <v>96</v>
      </c>
      <c r="E314" s="9" t="s">
        <v>75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f>WEEKDAY(Tabla242[[#This Row],[Día]],1)</f>
        <v>6</v>
      </c>
      <c r="L314" s="5" t="s">
        <v>14</v>
      </c>
      <c r="M314" s="5" t="s">
        <v>14</v>
      </c>
      <c r="N314" s="3"/>
    </row>
    <row r="315" spans="1:14" ht="12.75" x14ac:dyDescent="0.25">
      <c r="B315" s="37">
        <v>1</v>
      </c>
      <c r="C315" s="7" t="s">
        <v>17</v>
      </c>
      <c r="D315" s="9" t="s">
        <v>55</v>
      </c>
      <c r="E315" s="9" t="s">
        <v>75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f>WEEKDAY(Tabla242[[#This Row],[Día]],1)</f>
        <v>7</v>
      </c>
      <c r="L315" s="5" t="s">
        <v>13</v>
      </c>
      <c r="M315" s="5" t="s">
        <v>14</v>
      </c>
      <c r="N315" s="3"/>
    </row>
    <row r="316" spans="1:14" ht="12.75" x14ac:dyDescent="0.25">
      <c r="B316" s="37">
        <v>1</v>
      </c>
      <c r="C316" s="7" t="s">
        <v>17</v>
      </c>
      <c r="D316" s="9" t="s">
        <v>55</v>
      </c>
      <c r="E316" s="9" t="s">
        <v>75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f>WEEKDAY(Tabla242[[#This Row],[Día]],1)</f>
        <v>1</v>
      </c>
      <c r="L316" s="5" t="s">
        <v>13</v>
      </c>
      <c r="M316" s="5" t="s">
        <v>14</v>
      </c>
      <c r="N316" s="3"/>
    </row>
    <row r="317" spans="1:14" ht="12.75" x14ac:dyDescent="0.25">
      <c r="B317" s="37">
        <v>2</v>
      </c>
      <c r="C317" s="7" t="s">
        <v>18</v>
      </c>
      <c r="D317" s="9" t="s">
        <v>94</v>
      </c>
      <c r="E317" s="9" t="s">
        <v>75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f>WEEKDAY(Tabla242[[#This Row],[Día]],1)</f>
        <v>2</v>
      </c>
      <c r="L317" s="5" t="s">
        <v>14</v>
      </c>
      <c r="M317" s="5" t="s">
        <v>14</v>
      </c>
      <c r="N317" s="3"/>
    </row>
    <row r="318" spans="1:14" ht="12.75" x14ac:dyDescent="0.25">
      <c r="B318" s="37">
        <v>4</v>
      </c>
      <c r="C318" s="7" t="s">
        <v>18</v>
      </c>
      <c r="D318" s="9" t="s">
        <v>96</v>
      </c>
      <c r="E318" s="9" t="s">
        <v>75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f>WEEKDAY(Tabla242[[#This Row],[Día]],1)</f>
        <v>3</v>
      </c>
      <c r="L318" s="5" t="s">
        <v>14</v>
      </c>
      <c r="M318" s="5" t="s">
        <v>14</v>
      </c>
      <c r="N318" s="3"/>
    </row>
    <row r="319" spans="1:14" ht="12.75" x14ac:dyDescent="0.25">
      <c r="B319" s="37">
        <v>3</v>
      </c>
      <c r="C319" s="7" t="s">
        <v>18</v>
      </c>
      <c r="D319" s="9" t="s">
        <v>95</v>
      </c>
      <c r="E319" s="9" t="s">
        <v>75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f>WEEKDAY(Tabla242[[#This Row],[Día]],1)</f>
        <v>4</v>
      </c>
      <c r="L319" s="5" t="s">
        <v>14</v>
      </c>
      <c r="M319" s="5" t="s">
        <v>14</v>
      </c>
      <c r="N319" s="3"/>
    </row>
    <row r="320" spans="1:14" ht="12.75" x14ac:dyDescent="0.25">
      <c r="B320" s="37">
        <v>4</v>
      </c>
      <c r="C320" s="7" t="s">
        <v>18</v>
      </c>
      <c r="D320" s="9" t="s">
        <v>96</v>
      </c>
      <c r="E320" s="9" t="s">
        <v>75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f>WEEKDAY(Tabla242[[#This Row],[Día]],1)</f>
        <v>5</v>
      </c>
      <c r="L320" s="5" t="s">
        <v>14</v>
      </c>
      <c r="M320" s="5" t="s">
        <v>14</v>
      </c>
      <c r="N320" s="3"/>
    </row>
    <row r="321" spans="1:14" ht="12.75" x14ac:dyDescent="0.25">
      <c r="B321" s="37">
        <v>1</v>
      </c>
      <c r="C321" s="7" t="s">
        <v>18</v>
      </c>
      <c r="D321" s="9" t="s">
        <v>55</v>
      </c>
      <c r="E321" s="9" t="s">
        <v>75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f>WEEKDAY(Tabla242[[#This Row],[Día]],1)</f>
        <v>6</v>
      </c>
      <c r="L321" s="5" t="s">
        <v>14</v>
      </c>
      <c r="M321" s="5" t="s">
        <v>14</v>
      </c>
      <c r="N321" s="3"/>
    </row>
    <row r="322" spans="1:14" ht="12.75" x14ac:dyDescent="0.25">
      <c r="B322" s="37">
        <v>4</v>
      </c>
      <c r="C322" s="7" t="s">
        <v>17</v>
      </c>
      <c r="D322" s="9" t="s">
        <v>96</v>
      </c>
      <c r="E322" s="9" t="s">
        <v>75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f>WEEKDAY(Tabla242[[#This Row],[Día]],1)</f>
        <v>7</v>
      </c>
      <c r="L322" s="5" t="s">
        <v>13</v>
      </c>
      <c r="M322" s="5" t="s">
        <v>14</v>
      </c>
      <c r="N322" s="3"/>
    </row>
    <row r="323" spans="1:14" ht="12.75" x14ac:dyDescent="0.25">
      <c r="B323" s="37">
        <v>4</v>
      </c>
      <c r="C323" s="7" t="s">
        <v>17</v>
      </c>
      <c r="D323" s="9" t="s">
        <v>96</v>
      </c>
      <c r="E323" s="9" t="s">
        <v>75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f>WEEKDAY(Tabla242[[#This Row],[Día]],1)</f>
        <v>1</v>
      </c>
      <c r="L323" s="5" t="s">
        <v>13</v>
      </c>
      <c r="M323" s="5" t="s">
        <v>14</v>
      </c>
      <c r="N323" s="3"/>
    </row>
    <row r="324" spans="1:14" ht="12.75" x14ac:dyDescent="0.25">
      <c r="B324" s="37">
        <v>2</v>
      </c>
      <c r="C324" s="7" t="s">
        <v>18</v>
      </c>
      <c r="D324" s="9" t="s">
        <v>94</v>
      </c>
      <c r="E324" s="9" t="s">
        <v>75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f>WEEKDAY(Tabla242[[#This Row],[Día]],1)</f>
        <v>2</v>
      </c>
      <c r="L324" s="5" t="s">
        <v>14</v>
      </c>
      <c r="M324" s="5" t="s">
        <v>14</v>
      </c>
      <c r="N324" s="3"/>
    </row>
    <row r="325" spans="1:14" ht="12.75" x14ac:dyDescent="0.25">
      <c r="B325" s="37">
        <v>3</v>
      </c>
      <c r="C325" s="7" t="s">
        <v>18</v>
      </c>
      <c r="D325" s="9" t="s">
        <v>95</v>
      </c>
      <c r="E325" s="9" t="s">
        <v>75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f>WEEKDAY(Tabla242[[#This Row],[Día]],1)</f>
        <v>3</v>
      </c>
      <c r="L325" s="5" t="s">
        <v>14</v>
      </c>
      <c r="M325" s="5" t="s">
        <v>14</v>
      </c>
      <c r="N325" s="3"/>
    </row>
    <row r="326" spans="1:14" ht="12.75" x14ac:dyDescent="0.25">
      <c r="B326" s="37">
        <v>1</v>
      </c>
      <c r="C326" s="7" t="s">
        <v>18</v>
      </c>
      <c r="D326" s="9" t="s">
        <v>55</v>
      </c>
      <c r="E326" s="9" t="s">
        <v>75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f>WEEKDAY(Tabla242[[#This Row],[Día]],1)</f>
        <v>4</v>
      </c>
      <c r="L326" s="5" t="s">
        <v>14</v>
      </c>
      <c r="M326" s="5" t="s">
        <v>14</v>
      </c>
      <c r="N326" s="3"/>
    </row>
    <row r="327" spans="1:14" ht="12.75" x14ac:dyDescent="0.25">
      <c r="B327" s="37">
        <v>3</v>
      </c>
      <c r="C327" s="7" t="s">
        <v>18</v>
      </c>
      <c r="D327" s="9" t="s">
        <v>95</v>
      </c>
      <c r="E327" s="9" t="s">
        <v>75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f>WEEKDAY(Tabla242[[#This Row],[Día]],1)</f>
        <v>5</v>
      </c>
      <c r="L327" s="5" t="s">
        <v>14</v>
      </c>
      <c r="M327" s="5" t="s">
        <v>14</v>
      </c>
      <c r="N327" s="3"/>
    </row>
    <row r="328" spans="1:14" ht="12.75" x14ac:dyDescent="0.25">
      <c r="B328" s="37">
        <v>2</v>
      </c>
      <c r="C328" s="7" t="s">
        <v>18</v>
      </c>
      <c r="D328" s="9" t="s">
        <v>94</v>
      </c>
      <c r="E328" s="9" t="s">
        <v>75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f>WEEKDAY(Tabla242[[#This Row],[Día]],1)</f>
        <v>6</v>
      </c>
      <c r="L328" s="5" t="s">
        <v>14</v>
      </c>
      <c r="M328" s="5" t="s">
        <v>14</v>
      </c>
      <c r="N328" s="3"/>
    </row>
    <row r="329" spans="1:14" ht="12.75" x14ac:dyDescent="0.25">
      <c r="A329" s="3" t="s">
        <v>51</v>
      </c>
      <c r="B329" s="37">
        <v>3</v>
      </c>
      <c r="C329" s="7" t="s">
        <v>17</v>
      </c>
      <c r="D329" s="9" t="s">
        <v>95</v>
      </c>
      <c r="E329" s="9" t="s">
        <v>75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f>WEEKDAY(Tabla242[[#This Row],[Día]],1)</f>
        <v>7</v>
      </c>
      <c r="L329" s="5" t="s">
        <v>13</v>
      </c>
      <c r="M329" s="5" t="s">
        <v>14</v>
      </c>
      <c r="N329" s="3"/>
    </row>
    <row r="330" spans="1:14" ht="12.75" x14ac:dyDescent="0.25">
      <c r="A330" s="3" t="s">
        <v>51</v>
      </c>
      <c r="B330" s="37">
        <v>3</v>
      </c>
      <c r="C330" s="7" t="s">
        <v>17</v>
      </c>
      <c r="D330" s="9" t="s">
        <v>95</v>
      </c>
      <c r="E330" s="9" t="s">
        <v>75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f>WEEKDAY(Tabla242[[#This Row],[Día]],1)</f>
        <v>1</v>
      </c>
      <c r="L330" s="5" t="s">
        <v>13</v>
      </c>
      <c r="M330" s="5" t="s">
        <v>14</v>
      </c>
      <c r="N330" s="3"/>
    </row>
    <row r="331" spans="1:14" ht="12.75" x14ac:dyDescent="0.25">
      <c r="A331" s="3" t="s">
        <v>51</v>
      </c>
      <c r="B331" s="37">
        <v>3</v>
      </c>
      <c r="C331" s="7" t="s">
        <v>17</v>
      </c>
      <c r="D331" s="9" t="s">
        <v>95</v>
      </c>
      <c r="E331" s="9" t="s">
        <v>75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f>WEEKDAY(Tabla242[[#This Row],[Día]],1)</f>
        <v>2</v>
      </c>
      <c r="L331" s="5" t="s">
        <v>14</v>
      </c>
      <c r="M331" s="5" t="s">
        <v>13</v>
      </c>
      <c r="N331" s="3"/>
    </row>
    <row r="332" spans="1:14" ht="12.75" x14ac:dyDescent="0.25">
      <c r="B332" s="37">
        <v>4</v>
      </c>
      <c r="C332" s="7" t="s">
        <v>18</v>
      </c>
      <c r="D332" s="9" t="s">
        <v>96</v>
      </c>
      <c r="E332" s="9" t="s">
        <v>75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f>WEEKDAY(Tabla242[[#This Row],[Día]],1)</f>
        <v>3</v>
      </c>
      <c r="L332" s="5" t="s">
        <v>14</v>
      </c>
      <c r="M332" s="5" t="s">
        <v>14</v>
      </c>
      <c r="N332" s="3"/>
    </row>
    <row r="333" spans="1:14" ht="12.75" x14ac:dyDescent="0.25">
      <c r="B333" s="37">
        <v>1</v>
      </c>
      <c r="C333" s="7" t="s">
        <v>18</v>
      </c>
      <c r="D333" s="9" t="s">
        <v>55</v>
      </c>
      <c r="E333" s="9" t="s">
        <v>75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f>WEEKDAY(Tabla242[[#This Row],[Día]],1)</f>
        <v>4</v>
      </c>
      <c r="L333" s="5" t="s">
        <v>14</v>
      </c>
      <c r="M333" s="5" t="s">
        <v>14</v>
      </c>
      <c r="N333" s="3"/>
    </row>
    <row r="334" spans="1:14" ht="12.75" x14ac:dyDescent="0.25">
      <c r="B334" s="37">
        <v>2</v>
      </c>
      <c r="C334" s="7" t="s">
        <v>18</v>
      </c>
      <c r="D334" s="9" t="s">
        <v>94</v>
      </c>
      <c r="E334" s="9" t="s">
        <v>75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f>WEEKDAY(Tabla242[[#This Row],[Día]],1)</f>
        <v>5</v>
      </c>
      <c r="L334" s="5" t="s">
        <v>14</v>
      </c>
      <c r="M334" s="5" t="s">
        <v>14</v>
      </c>
      <c r="N334" s="3"/>
    </row>
    <row r="335" spans="1:14" ht="12.75" x14ac:dyDescent="0.25">
      <c r="B335" s="37">
        <v>3</v>
      </c>
      <c r="C335" s="7" t="s">
        <v>18</v>
      </c>
      <c r="D335" s="9" t="s">
        <v>95</v>
      </c>
      <c r="E335" s="9" t="s">
        <v>75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f>WEEKDAY(Tabla242[[#This Row],[Día]],1)</f>
        <v>6</v>
      </c>
      <c r="L335" s="5" t="s">
        <v>14</v>
      </c>
      <c r="M335" s="5" t="s">
        <v>14</v>
      </c>
      <c r="N335" s="3"/>
    </row>
    <row r="336" spans="1:14" ht="12.75" x14ac:dyDescent="0.25">
      <c r="A336" s="3">
        <v>4</v>
      </c>
      <c r="B336" s="37">
        <v>2</v>
      </c>
      <c r="C336" s="7" t="s">
        <v>17</v>
      </c>
      <c r="D336" s="9" t="s">
        <v>94</v>
      </c>
      <c r="E336" s="9" t="s">
        <v>75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f>WEEKDAY(Tabla242[[#This Row],[Día]],1)</f>
        <v>7</v>
      </c>
      <c r="L336" s="5" t="s">
        <v>13</v>
      </c>
      <c r="M336" s="5" t="s">
        <v>14</v>
      </c>
      <c r="N336" s="3"/>
    </row>
    <row r="337" spans="1:14" ht="12.75" x14ac:dyDescent="0.25">
      <c r="A337" s="3">
        <v>4</v>
      </c>
      <c r="B337" s="37">
        <v>2</v>
      </c>
      <c r="C337" s="7" t="s">
        <v>17</v>
      </c>
      <c r="D337" s="9" t="s">
        <v>94</v>
      </c>
      <c r="E337" s="9" t="s">
        <v>75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f>WEEKDAY(Tabla242[[#This Row],[Día]],1)</f>
        <v>1</v>
      </c>
      <c r="L337" s="5" t="s">
        <v>13</v>
      </c>
      <c r="M337" s="5" t="s">
        <v>14</v>
      </c>
      <c r="N337" s="3"/>
    </row>
    <row r="338" spans="1:14" ht="12.75" x14ac:dyDescent="0.25">
      <c r="A338" s="3">
        <v>4</v>
      </c>
      <c r="B338" s="37">
        <v>2</v>
      </c>
      <c r="C338" s="7" t="s">
        <v>17</v>
      </c>
      <c r="D338" s="9" t="s">
        <v>94</v>
      </c>
      <c r="E338" s="9" t="s">
        <v>75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f>WEEKDAY(Tabla242[[#This Row],[Día]],1)</f>
        <v>2</v>
      </c>
      <c r="L338" s="5" t="s">
        <v>14</v>
      </c>
      <c r="M338" s="5" t="s">
        <v>13</v>
      </c>
      <c r="N338" s="3"/>
    </row>
    <row r="339" spans="1:14" ht="12.75" x14ac:dyDescent="0.25">
      <c r="B339" s="37">
        <v>4</v>
      </c>
      <c r="C339" s="7" t="s">
        <v>18</v>
      </c>
      <c r="D339" s="9" t="s">
        <v>96</v>
      </c>
      <c r="E339" s="9" t="s">
        <v>75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f>WEEKDAY(Tabla242[[#This Row],[Día]],1)</f>
        <v>3</v>
      </c>
      <c r="L339" s="5" t="s">
        <v>14</v>
      </c>
      <c r="M339" s="5" t="s">
        <v>14</v>
      </c>
      <c r="N339" s="3"/>
    </row>
    <row r="340" spans="1:14" ht="12.75" x14ac:dyDescent="0.25">
      <c r="B340" s="37">
        <v>1</v>
      </c>
      <c r="C340" s="7" t="s">
        <v>18</v>
      </c>
      <c r="D340" s="9" t="s">
        <v>55</v>
      </c>
      <c r="E340" s="9" t="s">
        <v>75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f>WEEKDAY(Tabla242[[#This Row],[Día]],1)</f>
        <v>4</v>
      </c>
      <c r="L340" s="5" t="s">
        <v>14</v>
      </c>
      <c r="M340" s="5" t="s">
        <v>14</v>
      </c>
      <c r="N340" s="3"/>
    </row>
    <row r="341" spans="1:14" ht="12.75" x14ac:dyDescent="0.25">
      <c r="B341" s="37">
        <v>3</v>
      </c>
      <c r="C341" s="7" t="s">
        <v>18</v>
      </c>
      <c r="D341" s="9" t="s">
        <v>95</v>
      </c>
      <c r="E341" s="9" t="s">
        <v>75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f>WEEKDAY(Tabla242[[#This Row],[Día]],1)</f>
        <v>5</v>
      </c>
      <c r="L341" s="5" t="s">
        <v>14</v>
      </c>
      <c r="M341" s="5" t="s">
        <v>14</v>
      </c>
      <c r="N341" s="3"/>
    </row>
    <row r="342" spans="1:14" ht="12.75" x14ac:dyDescent="0.25">
      <c r="B342" s="37">
        <v>2</v>
      </c>
      <c r="C342" s="7" t="s">
        <v>18</v>
      </c>
      <c r="D342" s="9" t="s">
        <v>94</v>
      </c>
      <c r="E342" s="9" t="s">
        <v>75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f>WEEKDAY(Tabla242[[#This Row],[Día]],1)</f>
        <v>6</v>
      </c>
      <c r="L342" s="5" t="s">
        <v>14</v>
      </c>
      <c r="M342" s="5" t="s">
        <v>14</v>
      </c>
      <c r="N342" s="3"/>
    </row>
    <row r="343" spans="1:14" ht="12.75" x14ac:dyDescent="0.25">
      <c r="B343" s="37">
        <v>1</v>
      </c>
      <c r="C343" s="7" t="s">
        <v>17</v>
      </c>
      <c r="D343" s="9" t="s">
        <v>55</v>
      </c>
      <c r="E343" s="9" t="s">
        <v>75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f>WEEKDAY(Tabla242[[#This Row],[Día]],1)</f>
        <v>7</v>
      </c>
      <c r="L343" s="5" t="s">
        <v>13</v>
      </c>
      <c r="M343" s="5" t="s">
        <v>14</v>
      </c>
      <c r="N343" s="3"/>
    </row>
    <row r="344" spans="1:14" ht="12.75" x14ac:dyDescent="0.25">
      <c r="B344" s="37">
        <v>1</v>
      </c>
      <c r="C344" s="7" t="s">
        <v>17</v>
      </c>
      <c r="D344" s="9" t="s">
        <v>55</v>
      </c>
      <c r="E344" s="9" t="s">
        <v>75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f>WEEKDAY(Tabla242[[#This Row],[Día]],1)</f>
        <v>1</v>
      </c>
      <c r="L344" s="5" t="s">
        <v>13</v>
      </c>
      <c r="M344" s="5" t="s">
        <v>14</v>
      </c>
      <c r="N344" s="3"/>
    </row>
    <row r="345" spans="1:14" ht="12.75" x14ac:dyDescent="0.25">
      <c r="B345" s="37">
        <v>4</v>
      </c>
      <c r="C345" s="7" t="s">
        <v>18</v>
      </c>
      <c r="D345" s="9" t="s">
        <v>96</v>
      </c>
      <c r="E345" s="9" t="s">
        <v>75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f>WEEKDAY(Tabla242[[#This Row],[Día]],1)</f>
        <v>2</v>
      </c>
      <c r="L345" s="5" t="s">
        <v>14</v>
      </c>
      <c r="M345" s="5" t="s">
        <v>14</v>
      </c>
      <c r="N345" s="3"/>
    </row>
    <row r="346" spans="1:14" ht="12.75" x14ac:dyDescent="0.25">
      <c r="B346" s="37">
        <v>2</v>
      </c>
      <c r="C346" s="7" t="s">
        <v>18</v>
      </c>
      <c r="D346" s="9" t="s">
        <v>94</v>
      </c>
      <c r="E346" s="9" t="s">
        <v>75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f>WEEKDAY(Tabla242[[#This Row],[Día]],1)</f>
        <v>3</v>
      </c>
      <c r="L346" s="5" t="s">
        <v>14</v>
      </c>
      <c r="M346" s="5" t="s">
        <v>14</v>
      </c>
      <c r="N346" s="3"/>
    </row>
    <row r="347" spans="1:14" ht="12.75" x14ac:dyDescent="0.25">
      <c r="B347" s="37">
        <v>1</v>
      </c>
      <c r="C347" s="7" t="s">
        <v>18</v>
      </c>
      <c r="D347" s="9" t="s">
        <v>55</v>
      </c>
      <c r="E347" s="9" t="s">
        <v>75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f>WEEKDAY(Tabla242[[#This Row],[Día]],1)</f>
        <v>4</v>
      </c>
      <c r="L347" s="5" t="s">
        <v>14</v>
      </c>
      <c r="M347" s="5" t="s">
        <v>14</v>
      </c>
      <c r="N347" s="3"/>
    </row>
    <row r="348" spans="1:14" ht="12.75" x14ac:dyDescent="0.25">
      <c r="B348" s="37">
        <v>4</v>
      </c>
      <c r="C348" s="7" t="s">
        <v>18</v>
      </c>
      <c r="D348" s="9" t="s">
        <v>96</v>
      </c>
      <c r="E348" s="9" t="s">
        <v>75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f>WEEKDAY(Tabla242[[#This Row],[Día]],1)</f>
        <v>5</v>
      </c>
      <c r="L348" s="5" t="s">
        <v>14</v>
      </c>
      <c r="M348" s="5" t="s">
        <v>14</v>
      </c>
      <c r="N348" s="3"/>
    </row>
    <row r="349" spans="1:14" ht="12.75" x14ac:dyDescent="0.25">
      <c r="B349" s="37">
        <v>3</v>
      </c>
      <c r="C349" s="7" t="s">
        <v>18</v>
      </c>
      <c r="D349" s="9" t="s">
        <v>95</v>
      </c>
      <c r="E349" s="9" t="s">
        <v>75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f>WEEKDAY(Tabla242[[#This Row],[Día]],1)</f>
        <v>6</v>
      </c>
      <c r="L349" s="5" t="s">
        <v>14</v>
      </c>
      <c r="M349" s="5" t="s">
        <v>14</v>
      </c>
      <c r="N349" s="3"/>
    </row>
    <row r="350" spans="1:14" ht="12.75" x14ac:dyDescent="0.25">
      <c r="B350" s="37">
        <v>4</v>
      </c>
      <c r="C350" s="7" t="s">
        <v>17</v>
      </c>
      <c r="D350" s="9" t="s">
        <v>96</v>
      </c>
      <c r="E350" s="9" t="s">
        <v>75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f>WEEKDAY(Tabla242[[#This Row],[Día]],1)</f>
        <v>7</v>
      </c>
      <c r="L350" s="5" t="s">
        <v>13</v>
      </c>
      <c r="M350" s="5" t="s">
        <v>14</v>
      </c>
      <c r="N350" s="3"/>
    </row>
    <row r="351" spans="1:14" ht="12.75" x14ac:dyDescent="0.25">
      <c r="B351" s="37">
        <v>4</v>
      </c>
      <c r="C351" s="7" t="s">
        <v>17</v>
      </c>
      <c r="D351" s="9" t="s">
        <v>96</v>
      </c>
      <c r="E351" s="9" t="s">
        <v>75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f>WEEKDAY(Tabla242[[#This Row],[Día]],1)</f>
        <v>1</v>
      </c>
      <c r="L351" s="5" t="s">
        <v>13</v>
      </c>
      <c r="M351" s="5" t="s">
        <v>14</v>
      </c>
      <c r="N351" s="3"/>
    </row>
    <row r="352" spans="1:14" ht="12.75" x14ac:dyDescent="0.25">
      <c r="B352" s="37">
        <v>1</v>
      </c>
      <c r="C352" s="7" t="s">
        <v>18</v>
      </c>
      <c r="D352" s="9" t="s">
        <v>55</v>
      </c>
      <c r="E352" s="9" t="s">
        <v>75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f>WEEKDAY(Tabla242[[#This Row],[Día]],1)</f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3</v>
      </c>
      <c r="C353" s="7" t="s">
        <v>18</v>
      </c>
      <c r="D353" s="9" t="s">
        <v>95</v>
      </c>
      <c r="E353" s="9" t="s">
        <v>75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f>WEEKDAY(Tabla242[[#This Row],[Día]],1)</f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2</v>
      </c>
      <c r="C354" s="7" t="s">
        <v>18</v>
      </c>
      <c r="D354" s="9" t="s">
        <v>94</v>
      </c>
      <c r="E354" s="9" t="s">
        <v>75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f>WEEKDAY(Tabla242[[#This Row],[Día]],1)</f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3</v>
      </c>
      <c r="C355" s="7" t="s">
        <v>18</v>
      </c>
      <c r="D355" s="9" t="s">
        <v>95</v>
      </c>
      <c r="E355" s="9" t="s">
        <v>75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f>WEEKDAY(Tabla242[[#This Row],[Día]],1)</f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4</v>
      </c>
      <c r="C356" s="7" t="s">
        <v>18</v>
      </c>
      <c r="D356" s="9" t="s">
        <v>96</v>
      </c>
      <c r="E356" s="9" t="s">
        <v>75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f>WEEKDAY(Tabla242[[#This Row],[Día]],1)</f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3</v>
      </c>
      <c r="C357" s="7" t="s">
        <v>17</v>
      </c>
      <c r="D357" s="9" t="s">
        <v>95</v>
      </c>
      <c r="E357" s="9" t="s">
        <v>75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f>WEEKDAY(Tabla242[[#This Row],[Día]],1)</f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3</v>
      </c>
      <c r="C358" s="7" t="s">
        <v>17</v>
      </c>
      <c r="D358" s="9" t="s">
        <v>95</v>
      </c>
      <c r="E358" s="9" t="s">
        <v>75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f>WEEKDAY(Tabla242[[#This Row],[Día]],1)</f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1</v>
      </c>
      <c r="C359" s="7" t="s">
        <v>18</v>
      </c>
      <c r="D359" s="9" t="s">
        <v>55</v>
      </c>
      <c r="E359" s="9" t="s">
        <v>75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f>WEEKDAY(Tabla242[[#This Row],[Día]],1)</f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4</v>
      </c>
      <c r="C360" s="7" t="s">
        <v>18</v>
      </c>
      <c r="D360" s="9" t="s">
        <v>96</v>
      </c>
      <c r="E360" s="9" t="s">
        <v>75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f>WEEKDAY(Tabla242[[#This Row],[Día]],1)</f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2</v>
      </c>
      <c r="C361" s="7" t="s">
        <v>18</v>
      </c>
      <c r="D361" s="9" t="s">
        <v>94</v>
      </c>
      <c r="E361" s="9" t="s">
        <v>75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f>WEEKDAY(Tabla242[[#This Row],[Día]],1)</f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4</v>
      </c>
      <c r="C362" s="7" t="s">
        <v>18</v>
      </c>
      <c r="D362" s="9" t="s">
        <v>96</v>
      </c>
      <c r="E362" s="9" t="s">
        <v>75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f>WEEKDAY(Tabla242[[#This Row],[Día]],1)</f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1</v>
      </c>
      <c r="C363" s="7" t="s">
        <v>18</v>
      </c>
      <c r="D363" s="9" t="s">
        <v>55</v>
      </c>
      <c r="E363" s="9" t="s">
        <v>75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f>WEEKDAY(Tabla242[[#This Row],[Día]],1)</f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4</v>
      </c>
      <c r="C364" s="7" t="s">
        <v>17</v>
      </c>
      <c r="D364" s="9" t="s">
        <v>96</v>
      </c>
      <c r="E364" s="9" t="s">
        <v>75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f>WEEKDAY(Tabla242[[#This Row],[Día]],1)</f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4</v>
      </c>
      <c r="C365" s="7" t="s">
        <v>17</v>
      </c>
      <c r="D365" s="9" t="s">
        <v>96</v>
      </c>
      <c r="E365" s="9" t="s">
        <v>75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f>WEEKDAY(Tabla242[[#This Row],[Día]],1)</f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2</v>
      </c>
      <c r="C366" s="7" t="s">
        <v>18</v>
      </c>
      <c r="D366" s="9" t="s">
        <v>94</v>
      </c>
      <c r="E366" s="9" t="s">
        <v>75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f>WEEKDAY(Tabla242[[#This Row],[Día]],1)</f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1</v>
      </c>
      <c r="C367" s="7" t="s">
        <v>18</v>
      </c>
      <c r="D367" s="9" t="s">
        <v>55</v>
      </c>
      <c r="E367" s="9" t="s">
        <v>75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f>WEEKDAY(Tabla242[[#This Row],[Día]],1)</f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3</v>
      </c>
      <c r="C368" s="7" t="s">
        <v>18</v>
      </c>
      <c r="D368" s="9" t="s">
        <v>95</v>
      </c>
      <c r="E368" s="9" t="s">
        <v>75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f>WEEKDAY(Tabla242[[#This Row],[Día]],1)</f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1</v>
      </c>
      <c r="C369" s="7" t="s">
        <v>18</v>
      </c>
      <c r="D369" s="9" t="s">
        <v>55</v>
      </c>
      <c r="E369" s="9" t="s">
        <v>75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f>WEEKDAY(Tabla242[[#This Row],[Día]],1)</f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2</v>
      </c>
      <c r="C370" s="7" t="s">
        <v>18</v>
      </c>
      <c r="D370" s="9" t="s">
        <v>94</v>
      </c>
      <c r="E370" s="9" t="s">
        <v>75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f>WEEKDAY(Tabla242[[#This Row],[Día]],1)</f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1</v>
      </c>
      <c r="C371" s="7" t="s">
        <v>17</v>
      </c>
      <c r="D371" s="9" t="s">
        <v>55</v>
      </c>
      <c r="E371" s="9" t="s">
        <v>75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f>WEEKDAY(Tabla242[[#This Row],[Día]],1)</f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1</v>
      </c>
      <c r="C372" s="7" t="s">
        <v>17</v>
      </c>
      <c r="D372" s="9" t="s">
        <v>55</v>
      </c>
      <c r="E372" s="9" t="s">
        <v>75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f>WEEKDAY(Tabla242[[#This Row],[Día]],1)</f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3</v>
      </c>
      <c r="C373" s="7" t="s">
        <v>18</v>
      </c>
      <c r="D373" s="9" t="s">
        <v>95</v>
      </c>
      <c r="E373" s="9" t="s">
        <v>75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f>WEEKDAY(Tabla242[[#This Row],[Día]],1)</f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4</v>
      </c>
      <c r="C374" s="7" t="s">
        <v>17</v>
      </c>
      <c r="D374" s="9" t="s">
        <v>96</v>
      </c>
      <c r="E374" s="9" t="s">
        <v>75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f>WEEKDAY(Tabla242[[#This Row],[Día]],1)</f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2</v>
      </c>
      <c r="C375" s="7" t="s">
        <v>18</v>
      </c>
      <c r="D375" s="9" t="s">
        <v>94</v>
      </c>
      <c r="E375" s="9" t="s">
        <v>75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f>WEEKDAY(Tabla242[[#This Row],[Día]],1)</f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4</v>
      </c>
      <c r="C376" s="7" t="s">
        <v>18</v>
      </c>
      <c r="D376" s="9" t="s">
        <v>96</v>
      </c>
      <c r="E376" s="9" t="s">
        <v>75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f>WEEKDAY(Tabla242[[#This Row],[Día]],1)</f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C382" s="1"/>
      <c r="E382" s="13"/>
      <c r="F382" s="13"/>
      <c r="G382" s="15"/>
    </row>
    <row r="383" spans="2:14" x14ac:dyDescent="0.25">
      <c r="C383" s="1"/>
      <c r="E383" s="13"/>
      <c r="F383" s="13"/>
      <c r="G383" s="15"/>
    </row>
    <row r="384" spans="2:14" x14ac:dyDescent="0.25">
      <c r="E384" s="13"/>
      <c r="F384" s="13"/>
      <c r="G384" s="15"/>
    </row>
    <row r="386" spans="4:4" x14ac:dyDescent="0.25">
      <c r="D386" s="13"/>
    </row>
    <row r="387" spans="4:4" x14ac:dyDescent="0.25">
      <c r="D387" s="13"/>
    </row>
  </sheetData>
  <sheetProtection algorithmName="SHA-512" hashValue="YngaSrs+3/HoBX9WqxJi7mapExiTrlATsndWwhsuw5rclL4w8qh7pO+/IeVe0V5KZVlspTOy+i2FTWmUd593iA==" saltValue="v7iv8/YYEKA+l5wUcVqmpg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9" t="s">
        <v>37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2:29" ht="15" customHeight="1" x14ac:dyDescent="0.25">
      <c r="B3" s="27" t="s">
        <v>67</v>
      </c>
      <c r="D3" s="88" t="str">
        <f>B3</f>
        <v>Juzgado 01 Promiscuo Municipal de Chipaque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90" t="s">
        <v>57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  <c r="T6" s="17"/>
      <c r="U6" s="73" t="str">
        <f>UPPER(TEXT(DATEVALUE(2023&amp;"-"&amp;12&amp;"-1"),"[$-es-CO]mmmm yyyy"))</f>
        <v>DICIEMBRE 2023</v>
      </c>
      <c r="V6" s="74"/>
      <c r="W6" s="74"/>
      <c r="X6" s="74"/>
      <c r="Y6" s="74"/>
      <c r="Z6" s="74"/>
      <c r="AA6" s="75"/>
      <c r="AB6" s="17"/>
      <c r="AC6" s="17"/>
    </row>
    <row r="7" spans="2:29" ht="15" customHeight="1" x14ac:dyDescent="0.25">
      <c r="B7" s="33" t="s">
        <v>41</v>
      </c>
      <c r="D7" s="17"/>
      <c r="E7" s="79" t="s">
        <v>58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9" t="s">
        <v>59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Familia de Cáqueza</v>
      </c>
      <c r="X21" s="18" t="str">
        <f>_xlfn.XLOOKUP(X20,Tabla24[Día],Tabla24[Despacho Judicial],"ND",0,1)</f>
        <v>Juzgado 01 Promiscuo Municipal de Fómeque</v>
      </c>
      <c r="Y21" s="18" t="str">
        <f>_xlfn.XLOOKUP(Y20,Tabla24[Día],Tabla24[Despacho Judicial],"ND",0,1)</f>
        <v>Juzgado 01 Ejecución de Penas y Medidas de Seguridad de Cáqueza</v>
      </c>
      <c r="Z21" s="18" t="str">
        <f>_xlfn.XLOOKUP(Z20,Tabla24[Día],Tabla24[Despacho Judicial],"ND",0,1)</f>
        <v>Juzgado 01 Promiscuo Municipal de Fómeque</v>
      </c>
      <c r="AA21" s="18" t="str">
        <f>_xlfn.XLOOKUP(AA20,Tabla24[Día],Tabla24[Despacho Judicial],"ND",0,1)</f>
        <v>Juzgado 01 Promiscuo Municipal de Fómeque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82" t="s">
        <v>98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01 Promiscuo Municipal de Fómeque</v>
      </c>
      <c r="V25" s="18" t="str">
        <f>_xlfn.XLOOKUP(V24,Tabla24[Día],Tabla24[Despacho Judicial],"ND",0,1)</f>
        <v>Juzgado 01 Promiscuo Municipal de Choachí</v>
      </c>
      <c r="W25" s="18" t="str">
        <f>_xlfn.XLOOKUP(W24,Tabla24[Día],Tabla24[Despacho Judicial],"ND",0,1)</f>
        <v>Juzgado 01 Promiscuo Familia de Cáqueza</v>
      </c>
      <c r="X25" s="18" t="str">
        <f>_xlfn.XLOOKUP(X24,Tabla24[Día],Tabla24[Despacho Judicial],"ND",0,1)</f>
        <v>Juzgado 01 Promiscuo Municipal de Choachí</v>
      </c>
      <c r="Y25" s="18" t="str">
        <f>_xlfn.XLOOKUP(Y24,Tabla24[Día],Tabla24[Despacho Judicial],"ND",0,1)</f>
        <v>Juzgado 01 Ejecución de Penas y Medidas de Seguridad de Cáqueza</v>
      </c>
      <c r="Z25" s="18" t="str">
        <f>_xlfn.XLOOKUP(Z24,Tabla24[Día],Tabla24[Despacho Judicial],"ND",0,1)</f>
        <v>Juzgado 01 Promiscuo Municipal de Choachí</v>
      </c>
      <c r="AA25" s="18" t="str">
        <f>_xlfn.XLOOKUP(AA24,Tabla24[Día],Tabla24[Despacho Judicial],"ND",0,1)</f>
        <v>Juzgado 01 Promiscuo Municipal de Choachí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01 Promiscuo Municipal de Choachí</v>
      </c>
      <c r="V29" s="17" t="str">
        <f>_xlfn.XLOOKUP(V28,Tabla24[Día],Tabla24[Despacho Judicial],"ND",0,1)</f>
        <v>Juzgado 01 Promiscuo Municipal de Fómeque</v>
      </c>
      <c r="W29" s="17" t="str">
        <f>_xlfn.XLOOKUP(W28,Tabla24[Día],Tabla24[Despacho Judicial],"ND",0,1)</f>
        <v>Juzgado 01 Promiscuo Familia de Cáqueza</v>
      </c>
      <c r="X29" s="17" t="str">
        <f>_xlfn.XLOOKUP(X28,Tabla24[Día],Tabla24[Despacho Judicial],"ND",0,1)</f>
        <v>Juzgado 01 Promiscuo Municipal de Fómeque</v>
      </c>
      <c r="Y29" s="17" t="str">
        <f>_xlfn.XLOOKUP(Y28,Tabla24[Día],Tabla24[Despacho Judicial],"ND",0,1)</f>
        <v>Juzgado 01 Ejecución de Penas y Medidas de Seguridad de Cáqueza</v>
      </c>
      <c r="Z29" s="17" t="str">
        <f>_xlfn.XLOOKUP(Z28,Tabla24[Día],Tabla24[Despacho Judicial],"ND",0,1)</f>
        <v>Juzgado 01 Promiscuo Municipal de Fómeque</v>
      </c>
      <c r="AA29" s="17" t="str">
        <f>_xlfn.XLOOKUP(AA28,Tabla24[Día],Tabla24[Despacho Judicial],"ND",0,1)</f>
        <v>Juzgado 01 Promiscuo Municipal de Fómeque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85" t="s">
        <v>47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">
        <v>92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6" t="str">
        <f>UPPER(TEXT(DATEVALUE(2024&amp;"-"&amp;1&amp;"-1"),"[$-es-CO]mmmm yyyy"))</f>
        <v>ENERO 2024</v>
      </c>
      <c r="F34" s="77"/>
      <c r="G34" s="77"/>
      <c r="H34" s="77"/>
      <c r="I34" s="77"/>
      <c r="J34" s="77"/>
      <c r="K34" s="78"/>
      <c r="M34" s="73" t="str">
        <f>UPPER(TEXT(DATEVALUE(2024&amp;"-"&amp;2&amp;"-1"),"[$-es-CO]mmmm yyyy"))</f>
        <v>FEBRERO 2024</v>
      </c>
      <c r="N34" s="74"/>
      <c r="O34" s="74"/>
      <c r="P34" s="74"/>
      <c r="Q34" s="74"/>
      <c r="R34" s="74"/>
      <c r="S34" s="75"/>
      <c r="U34" s="73" t="str">
        <f>UPPER(TEXT(DATEVALUE(2024&amp;"-"&amp;3&amp;"-1"),"[$-es-CO]mmmm yyyy"))</f>
        <v>MARZO 2024</v>
      </c>
      <c r="V34" s="74"/>
      <c r="W34" s="74"/>
      <c r="X34" s="74"/>
      <c r="Y34" s="74"/>
      <c r="Z34" s="74"/>
      <c r="AA34" s="75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Promiscuo Municipal de Choachí</v>
      </c>
      <c r="F37" s="18" t="str">
        <f>_xlfn.XLOOKUP(F36,Tabla24[Día],Tabla24[Despacho Judicial],"ND",0,1)</f>
        <v>Juzgado 01 Promiscuo Municipal de Fómeque</v>
      </c>
      <c r="G37" s="18" t="str">
        <f>_xlfn.XLOOKUP(G36,Tabla24[Día],Tabla24[Despacho Judicial],"ND",0,1)</f>
        <v>Juzgado 01 Promiscuo Familia de Cáqueza</v>
      </c>
      <c r="H37" s="18" t="str">
        <f>_xlfn.XLOOKUP(H36,Tabla24[Día],Tabla24[Despacho Judicial],"ND",0,1)</f>
        <v>Juzgado 01 Promiscuo Municipal de Fómeque</v>
      </c>
      <c r="I37" s="18" t="str">
        <f>_xlfn.XLOOKUP(I36,Tabla24[Día],Tabla24[Despacho Judicial],"ND",0,1)</f>
        <v>Juzgado 01 Ejecución de Penas y Medidas de Seguridad de Cáqueza</v>
      </c>
      <c r="J37" s="18" t="str">
        <f>_xlfn.XLOOKUP(J36,Tabla24[Día],Tabla24[Despacho Judicial],"ND",0,1)</f>
        <v>Juzgado 01 Promiscuo Municipal de Fómeque</v>
      </c>
      <c r="K37" s="18" t="str">
        <f>_xlfn.XLOOKUP(K36,Tabla24[Día],Tabla24[Despacho Judicial],"ND",0,1)</f>
        <v>Juzgado 01 Promiscuo Municipal de Fómeque</v>
      </c>
      <c r="L37" s="17"/>
      <c r="M37" s="18" t="str">
        <f>_xlfn.XLOOKUP(M36,Tabla24[Día],Tabla24[Despacho Judicial],"ND",0,1)</f>
        <v>Juzgado 01 Promiscuo Municipal de Chipaque</v>
      </c>
      <c r="N37" s="18" t="str">
        <f>_xlfn.XLOOKUP(N36,Tabla24[Día],Tabla24[Despacho Judicial],"ND",0,1)</f>
        <v>Juzgado 01 Promiscuo Municipal de Cáqueza</v>
      </c>
      <c r="O37" s="18" t="str">
        <f>_xlfn.XLOOKUP(O36,Tabla24[Día],Tabla24[Despacho Judicial],"ND",0,1)</f>
        <v>Juzgado 01 Promiscuo Municipal de Ubaque</v>
      </c>
      <c r="P37" s="18" t="str">
        <f>_xlfn.XLOOKUP(P36,Tabla24[Día],Tabla24[Despacho Judicial],"ND",0,1)</f>
        <v>Juzgado 01 Promiscuo Municipal de Quetame</v>
      </c>
      <c r="Q37" s="18" t="str">
        <f>_xlfn.XLOOKUP(Q36,Tabla24[Día],Tabla24[Despacho Judicial],"ND",0,1)</f>
        <v>Juzgado 01 Penal Circuito de Cáqueza</v>
      </c>
      <c r="R37" s="18" t="str">
        <f>_xlfn.XLOOKUP(R36,Tabla24[Día],Tabla24[Despacho Judicial],"ND",0,1)</f>
        <v>Juzgado 01 Promiscuo Municipal de Quetame</v>
      </c>
      <c r="S37" s="18" t="str">
        <f>_xlfn.XLOOKUP(S36,Tabla24[Día],Tabla24[Despacho Judicial],"ND",0,1)</f>
        <v>Juzgado 01 Promiscuo Municipal de Quetame</v>
      </c>
      <c r="T37" s="17"/>
      <c r="U37" s="18" t="str">
        <f>_xlfn.XLOOKUP(U36,Tabla24[Día],Tabla24[Despacho Judicial],"ND",0,1)</f>
        <v>Juzgado 01 Promiscuo Municipal de Gutiérrez</v>
      </c>
      <c r="V37" s="18" t="str">
        <f>_xlfn.XLOOKUP(V36,Tabla24[Día],Tabla24[Despacho Judicial],"ND",0,1)</f>
        <v>Juzgado 01 Promiscuo Municipal de Choachí</v>
      </c>
      <c r="W37" s="18" t="str">
        <f>_xlfn.XLOOKUP(W36,Tabla24[Día],Tabla24[Despacho Judicial],"ND",0,1)</f>
        <v>Juzgado 01 Promiscuo Municipal de Fosca</v>
      </c>
      <c r="X37" s="18" t="str">
        <f>_xlfn.XLOOKUP(X36,Tabla24[Día],Tabla24[Despacho Judicial],"ND",0,1)</f>
        <v>Juzgado 02 Promiscuo Municipal de Cáqueza</v>
      </c>
      <c r="Y37" s="18" t="str">
        <f>_xlfn.XLOOKUP(Y36,Tabla24[Día],Tabla24[Despacho Judicial],"ND",0,1)</f>
        <v>Juzgado 01 Promiscuo Municipal de Chipaque</v>
      </c>
      <c r="Z37" s="18" t="str">
        <f>_xlfn.XLOOKUP(Z36,Tabla24[Día],Tabla24[Despacho Judicial],"ND",0,1)</f>
        <v>Juzgado 02 Promiscuo Municipal de Cáqueza</v>
      </c>
      <c r="AA37" s="18" t="str">
        <f>_xlfn.XLOOKUP(AA36,Tabla24[Día],Tabla24[Despacho Judicial],"ND",0,1)</f>
        <v>Juzgado 02 Promiscuo Municipal de Cáqueza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>Previa prestación efectiva del turno</v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Promiscuo Municipal de Fómeque</v>
      </c>
      <c r="F41" s="18" t="str">
        <f>_xlfn.XLOOKUP(F40,Tabla24[Día],Tabla24[Despacho Judicial],"ND",0,1)</f>
        <v>Juzgado 01 Promiscuo Municipal de Choachí</v>
      </c>
      <c r="G41" s="18" t="str">
        <f>_xlfn.XLOOKUP(G40,Tabla24[Día],Tabla24[Despacho Judicial],"ND",0,1)</f>
        <v>Juzgado 01 Promiscuo Familia de Cáqueza</v>
      </c>
      <c r="H41" s="18" t="str">
        <f>_xlfn.XLOOKUP(H40,Tabla24[Día],Tabla24[Despacho Judicial],"ND",0,1)</f>
        <v>Juzgado 01 Promiscuo Municipal de Chipaque</v>
      </c>
      <c r="I41" s="18" t="str">
        <f>_xlfn.XLOOKUP(I40,Tabla24[Día],Tabla24[Despacho Judicial],"ND",0,1)</f>
        <v>Juzgado 01 Promiscuo Municipal de Cáqueza</v>
      </c>
      <c r="J41" s="18" t="str">
        <f>_xlfn.XLOOKUP(J40,Tabla24[Día],Tabla24[Despacho Judicial],"ND",0,1)</f>
        <v>Juzgado 01 Promiscuo Municipal de Chipaque</v>
      </c>
      <c r="K41" s="18" t="str">
        <f>_xlfn.XLOOKUP(K40,Tabla24[Día],Tabla24[Despacho Judicial],"ND",0,1)</f>
        <v>Juzgado 01 Promiscuo Municipal de Chipaque</v>
      </c>
      <c r="L41" s="17"/>
      <c r="M41" s="18" t="str">
        <f>_xlfn.XLOOKUP(M40,Tabla24[Día],Tabla24[Despacho Judicial],"ND",0,1)</f>
        <v>Juzgado 01 Promiscuo Municipal de Fómeque</v>
      </c>
      <c r="N41" s="18" t="str">
        <f>_xlfn.XLOOKUP(N40,Tabla24[Día],Tabla24[Despacho Judicial],"ND",0,1)</f>
        <v>Juzgado 01 Promiscuo Municipal de Une</v>
      </c>
      <c r="O41" s="18" t="str">
        <f>_xlfn.XLOOKUP(O40,Tabla24[Día],Tabla24[Despacho Judicial],"ND",0,1)</f>
        <v>Juzgado 01 Civil Circuito de Cáqueza</v>
      </c>
      <c r="P41" s="18" t="str">
        <f>_xlfn.XLOOKUP(P40,Tabla24[Día],Tabla24[Despacho Judicial],"ND",0,1)</f>
        <v>Juzgado 01 Promiscuo Municipal de Gutiérrez</v>
      </c>
      <c r="Q41" s="18" t="str">
        <f>_xlfn.XLOOKUP(Q40,Tabla24[Día],Tabla24[Despacho Judicial],"ND",0,1)</f>
        <v>Juzgado 01 Promiscuo Municipal de Choachí</v>
      </c>
      <c r="R41" s="18" t="str">
        <f>_xlfn.XLOOKUP(R40,Tabla24[Día],Tabla24[Despacho Judicial],"ND",0,1)</f>
        <v>Juzgado 01 Promiscuo Municipal de Une</v>
      </c>
      <c r="S41" s="18" t="str">
        <f>_xlfn.XLOOKUP(S40,Tabla24[Día],Tabla24[Despacho Judicial],"ND",0,1)</f>
        <v>Juzgado 01 Promiscuo Municipal de Une</v>
      </c>
      <c r="T41" s="17"/>
      <c r="U41" s="18" t="str">
        <f>_xlfn.XLOOKUP(U40,Tabla24[Día],Tabla24[Despacho Judicial],"ND",0,1)</f>
        <v>Juzgado 01 Promiscuo Municipal de Cáqueza</v>
      </c>
      <c r="V41" s="18" t="str">
        <f>_xlfn.XLOOKUP(V40,Tabla24[Día],Tabla24[Despacho Judicial],"ND",0,1)</f>
        <v>Juzgado 01 Promiscuo Municipal de Ubaque</v>
      </c>
      <c r="W41" s="18" t="str">
        <f>_xlfn.XLOOKUP(W40,Tabla24[Día],Tabla24[Despacho Judicial],"ND",0,1)</f>
        <v>Juzgado 01 Promiscuo Municipal de Quetame</v>
      </c>
      <c r="X41" s="18" t="str">
        <f>_xlfn.XLOOKUP(X40,Tabla24[Día],Tabla24[Despacho Judicial],"ND",0,1)</f>
        <v>Juzgado 01 Penal Circuito de Cáqueza</v>
      </c>
      <c r="Y41" s="18" t="str">
        <f>_xlfn.XLOOKUP(Y40,Tabla24[Día],Tabla24[Despacho Judicial],"ND",0,1)</f>
        <v>Juzgado 01 Promiscuo Municipal de Fómeque</v>
      </c>
      <c r="Z41" s="18" t="str">
        <f>_xlfn.XLOOKUP(Z40,Tabla24[Día],Tabla24[Despacho Judicial],"ND",0,1)</f>
        <v>Juzgado 01 Promiscuo Municipal de Chipaque</v>
      </c>
      <c r="AA41" s="18" t="str">
        <f>_xlfn.XLOOKUP(AA40,Tabla24[Día],Tabla24[Despacho Judicial],"ND",0,1)</f>
        <v>Juzgado 01 Promiscuo Municipal de Chipaque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>Previa prestación efectiva del turno</v>
      </c>
      <c r="I43" s="18" t="str">
        <f>IF(AND(MONTH(I40)=MONTH($H$44),I41=$B$3),_xlfn.XLOOKUP(I40,Tabla24[Día],Tabla24[Día compensatorio],"ND",0,1),"")</f>
        <v/>
      </c>
      <c r="J43" s="18">
        <f>IF(AND(MONTH(J40)=MONTH($H$44),J41=$B$3),_xlfn.XLOOKUP(J40,Tabla24[Día],Tabla24[Día compensatorio],"ND",0,1),"")</f>
        <v>45306</v>
      </c>
      <c r="K43" s="18" t="str">
        <f>IF(AND(MONTH(K40)=MONTH($H$44),K41=$B$3),_xlfn.XLOOKUP(K40,Tabla24[Día],Tabla24[Día compensatorio],"ND",0,1),"")</f>
        <v>Previa prestación efectiva del turno</v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>
        <f>IF(AND(MONTH(Z40)=MONTH($X$44),Z41=$B$3),_xlfn.XLOOKUP(Z40,Tabla24[Día],Tabla24[Día compensatorio],"ND",0,1),"")</f>
        <v>45362</v>
      </c>
      <c r="AA43" s="18" t="str">
        <f>IF(AND(MONTH(AA40)=MONTH($X$44),AA41=$B$3),_xlfn.XLOOKUP(AA40,Tabla24[Día],Tabla24[Día compensatorio],"ND",0,1),"")</f>
        <v>Previa prestación efectiva del turno</v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Promiscuo Municipal de Ubaque</v>
      </c>
      <c r="F45" s="18" t="str">
        <f>_xlfn.XLOOKUP(F44,Tabla24[Día],Tabla24[Despacho Judicial],"ND",0,1)</f>
        <v>Juzgado 01 Promiscuo Municipal de Quetame</v>
      </c>
      <c r="G45" s="18" t="str">
        <f>_xlfn.XLOOKUP(G44,Tabla24[Día],Tabla24[Despacho Judicial],"ND",0,1)</f>
        <v>Juzgado 01 Penal Circuito de Cáqueza</v>
      </c>
      <c r="H45" s="18" t="str">
        <f>_xlfn.XLOOKUP(H44,Tabla24[Día],Tabla24[Despacho Judicial],"ND",0,1)</f>
        <v>Juzgado 01 Promiscuo Municipal de Fómeque</v>
      </c>
      <c r="I45" s="18" t="str">
        <f>_xlfn.XLOOKUP(I44,Tabla24[Día],Tabla24[Despacho Judicial],"ND",0,1)</f>
        <v>Juzgado 01 Promiscuo Municipal de Une</v>
      </c>
      <c r="J45" s="18" t="str">
        <f>_xlfn.XLOOKUP(J44,Tabla24[Día],Tabla24[Despacho Judicial],"ND",0,1)</f>
        <v>Juzgado 01 Promiscuo Municipal de Cáqueza</v>
      </c>
      <c r="K45" s="18" t="str">
        <f>_xlfn.XLOOKUP(K44,Tabla24[Día],Tabla24[Despacho Judicial],"ND",0,1)</f>
        <v>Juzgado 01 Promiscuo Municipal de Cáqueza</v>
      </c>
      <c r="L45" s="17"/>
      <c r="M45" s="18" t="str">
        <f>_xlfn.XLOOKUP(M44,Tabla24[Día],Tabla24[Despacho Judicial],"ND",0,1)</f>
        <v>Juzgado 01 Promiscuo Municipal de Fosca</v>
      </c>
      <c r="N45" s="18" t="str">
        <f>_xlfn.XLOOKUP(N44,Tabla24[Día],Tabla24[Despacho Judicial],"ND",0,1)</f>
        <v>Juzgado 02 Promiscuo Municipal de Cáqueza</v>
      </c>
      <c r="O45" s="18" t="str">
        <f>_xlfn.XLOOKUP(O44,Tabla24[Día],Tabla24[Despacho Judicial],"ND",0,1)</f>
        <v>Juzgado 01 Promiscuo Municipal de Chipaque</v>
      </c>
      <c r="P45" s="18" t="str">
        <f>_xlfn.XLOOKUP(P44,Tabla24[Día],Tabla24[Despacho Judicial],"ND",0,1)</f>
        <v>Juzgado 01 Promiscuo Municipal de Cáqueza</v>
      </c>
      <c r="Q45" s="18" t="str">
        <f>_xlfn.XLOOKUP(Q44,Tabla24[Día],Tabla24[Despacho Judicial],"ND",0,1)</f>
        <v>Juzgado 01 Promiscuo Municipal de Ubaque</v>
      </c>
      <c r="R45" s="18" t="str">
        <f>_xlfn.XLOOKUP(R44,Tabla24[Día],Tabla24[Despacho Judicial],"ND",0,1)</f>
        <v>Juzgado 01 Promiscuo Municipal de Gutiérrez</v>
      </c>
      <c r="S45" s="18" t="str">
        <f>_xlfn.XLOOKUP(S44,Tabla24[Día],Tabla24[Despacho Judicial],"ND",0,1)</f>
        <v>Juzgado 01 Promiscuo Municipal de Gutiérrez</v>
      </c>
      <c r="T45" s="17"/>
      <c r="U45" s="18" t="str">
        <f>_xlfn.XLOOKUP(U44,Tabla24[Día],Tabla24[Despacho Judicial],"ND",0,1)</f>
        <v>Juzgado 01 Promiscuo Municipal de Une</v>
      </c>
      <c r="V45" s="18" t="str">
        <f>_xlfn.XLOOKUP(V44,Tabla24[Día],Tabla24[Despacho Judicial],"ND",0,1)</f>
        <v>Juzgado 01 Civil Circuito de Cáqueza</v>
      </c>
      <c r="W45" s="18" t="str">
        <f>_xlfn.XLOOKUP(W44,Tabla24[Día],Tabla24[Despacho Judicial],"ND",0,1)</f>
        <v>Juzgado 01 Promiscuo Municipal de Gutiérrez</v>
      </c>
      <c r="X45" s="18" t="str">
        <f>_xlfn.XLOOKUP(X44,Tabla24[Día],Tabla24[Despacho Judicial],"ND",0,1)</f>
        <v>Juzgado 01 Promiscuo Municipal de Choachí</v>
      </c>
      <c r="Y45" s="18" t="str">
        <f>_xlfn.XLOOKUP(Y44,Tabla24[Día],Tabla24[Despacho Judicial],"ND",0,1)</f>
        <v>Juzgado 01 Promiscuo Municipal de Fosca</v>
      </c>
      <c r="Z45" s="18" t="str">
        <f>_xlfn.XLOOKUP(Z44,Tabla24[Día],Tabla24[Despacho Judicial],"ND",0,1)</f>
        <v>Juzgado 01 Promiscuo Municipal de Cáqueza</v>
      </c>
      <c r="AA45" s="18" t="str">
        <f>_xlfn.XLOOKUP(AA44,Tabla24[Día],Tabla24[Despacho Judicial],"ND",0,1)</f>
        <v>Juzgado 01 Promiscuo Municipal de Cáqueza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>Previa prestación efectiva del turno</v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01 Civil Circuito de Cáqueza</v>
      </c>
      <c r="F49" s="18" t="str">
        <f>_xlfn.XLOOKUP(F48,Tabla24[Día],Tabla24[Despacho Judicial],"ND",0,1)</f>
        <v>Juzgado 01 Promiscuo Municipal de Gutiérrez</v>
      </c>
      <c r="G49" s="18" t="str">
        <f>_xlfn.XLOOKUP(G48,Tabla24[Día],Tabla24[Despacho Judicial],"ND",0,1)</f>
        <v>Juzgado 01 Promiscuo Municipal de Choachí</v>
      </c>
      <c r="H49" s="18" t="str">
        <f>_xlfn.XLOOKUP(H48,Tabla24[Día],Tabla24[Despacho Judicial],"ND",0,1)</f>
        <v>Juzgado 01 Promiscuo Municipal de Fosca</v>
      </c>
      <c r="I49" s="18" t="str">
        <f>_xlfn.XLOOKUP(I48,Tabla24[Día],Tabla24[Despacho Judicial],"ND",0,1)</f>
        <v>Juzgado 02 Promiscuo Municipal de Cáqueza</v>
      </c>
      <c r="J49" s="18" t="str">
        <f>_xlfn.XLOOKUP(J48,Tabla24[Día],Tabla24[Despacho Judicial],"ND",0,1)</f>
        <v>Juzgado 01 Promiscuo Municipal de Ubaque</v>
      </c>
      <c r="K49" s="18" t="str">
        <f>_xlfn.XLOOKUP(K48,Tabla24[Día],Tabla24[Despacho Judicial],"ND",0,1)</f>
        <v>Juzgado 01 Promiscuo Municipal de Ubaque</v>
      </c>
      <c r="M49" s="18" t="str">
        <f>_xlfn.XLOOKUP(M48,Tabla24[Día],Tabla24[Despacho Judicial],"ND",0,1)</f>
        <v>Juzgado 01 Promiscuo Municipal de Quetame</v>
      </c>
      <c r="N49" s="18" t="str">
        <f>_xlfn.XLOOKUP(N48,Tabla24[Día],Tabla24[Despacho Judicial],"ND",0,1)</f>
        <v>Juzgado 01 Penal Circuito de Cáqueza</v>
      </c>
      <c r="O49" s="18" t="str">
        <f>_xlfn.XLOOKUP(O48,Tabla24[Día],Tabla24[Despacho Judicial],"ND",0,1)</f>
        <v>Juzgado 01 Promiscuo Municipal de Fómeque</v>
      </c>
      <c r="P49" s="18" t="str">
        <f>_xlfn.XLOOKUP(P48,Tabla24[Día],Tabla24[Despacho Judicial],"ND",0,1)</f>
        <v>Juzgado 01 Promiscuo Municipal de Une</v>
      </c>
      <c r="Q49" s="18" t="str">
        <f>_xlfn.XLOOKUP(Q48,Tabla24[Día],Tabla24[Despacho Judicial],"ND",0,1)</f>
        <v>Juzgado 01 Civil Circuito de Cáqueza</v>
      </c>
      <c r="R49" s="18" t="str">
        <f>_xlfn.XLOOKUP(R48,Tabla24[Día],Tabla24[Despacho Judicial],"ND",0,1)</f>
        <v>Juzgado 01 Promiscuo Municipal de Fosca</v>
      </c>
      <c r="S49" s="18" t="str">
        <f>_xlfn.XLOOKUP(S48,Tabla24[Día],Tabla24[Despacho Judicial],"ND",0,1)</f>
        <v>Juzgado 01 Promiscuo Municipal de Fosca</v>
      </c>
      <c r="U49" s="18" t="str">
        <f>_xlfn.XLOOKUP(U48,Tabla24[Día],Tabla24[Despacho Judicial],"ND",0,1)</f>
        <v>Juzgado 02 Promiscuo Municipal de Cáqueza</v>
      </c>
      <c r="V49" s="18" t="str">
        <f>_xlfn.XLOOKUP(V48,Tabla24[Día],Tabla24[Despacho Judicial],"ND",0,1)</f>
        <v>Juzgado 01 Promiscuo Municipal de Chipaque</v>
      </c>
      <c r="W49" s="18" t="str">
        <f>_xlfn.XLOOKUP(W48,Tabla24[Día],Tabla24[Despacho Judicial],"ND",0,1)</f>
        <v>Juzgado 01 Promiscuo Municipal de Cáqueza</v>
      </c>
      <c r="X49" s="18" t="str">
        <f>_xlfn.XLOOKUP(X48,Tabla24[Día],Tabla24[Despacho Judicial],"ND",0,1)</f>
        <v>Juzgado 01 Promiscuo Municipal de Ubaque</v>
      </c>
      <c r="Y49" s="18" t="str">
        <f>_xlfn.XLOOKUP(Y48,Tabla24[Día],Tabla24[Despacho Judicial],"ND",0,1)</f>
        <v>Juzgado 01 Ejecución de Penas y Medidas de Seguridad de Cáqueza</v>
      </c>
      <c r="Z49" s="18" t="str">
        <f>_xlfn.XLOOKUP(Z48,Tabla24[Día],Tabla24[Despacho Judicial],"ND",0,1)</f>
        <v>Juzgado 01 Promiscuo Municipal de Choachí</v>
      </c>
      <c r="AA49" s="18" t="str">
        <f>_xlfn.XLOOKUP(AA48,Tabla24[Día],Tabla24[Despacho Judicial],"ND",0,1)</f>
        <v>Juzgado 01 Promiscuo Municipal de Choachí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>Previa prestación efectiva del turno</v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4" t="s">
        <v>101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01 Promiscuo Municipal de Chipaque</v>
      </c>
      <c r="F53" s="18" t="str">
        <f>_xlfn.XLOOKUP(F52,Tabla24[Día],Tabla24[Despacho Judicial],"ND",0,1)</f>
        <v>Juzgado 01 Promiscuo Municipal de Cáqueza</v>
      </c>
      <c r="G53" s="18" t="str">
        <f>_xlfn.XLOOKUP(G52,Tabla24[Día],Tabla24[Despacho Judicial],"ND",0,1)</f>
        <v>Juzgado 01 Promiscuo Municipal de Ubaque</v>
      </c>
      <c r="H53" s="18" t="str">
        <f>_xlfn.XLOOKUP(H52,Tabla24[Día],Tabla24[Despacho Judicial],"ND",0,1)</f>
        <v>Juzgado 01 Promiscuo Municipal de Quetame</v>
      </c>
      <c r="I53" s="18" t="str">
        <f>_xlfn.XLOOKUP(I52,Tabla24[Día],Tabla24[Despacho Judicial],"ND",0,1)</f>
        <v>Juzgado 01 Penal Circuito de Cáqueza</v>
      </c>
      <c r="J53" s="18" t="str">
        <f>_xlfn.XLOOKUP(J52,Tabla24[Día],Tabla24[Despacho Judicial],"ND",0,1)</f>
        <v>Juzgado 01 Promiscuo Municipal de Quetame</v>
      </c>
      <c r="K53" s="18" t="str">
        <f>_xlfn.XLOOKUP(K52,Tabla24[Día],Tabla24[Despacho Judicial],"ND",0,1)</f>
        <v>Juzgado 01 Promiscuo Municipal de Quetame</v>
      </c>
      <c r="M53" s="18" t="str">
        <f>_xlfn.XLOOKUP(M52,Tabla24[Día],Tabla24[Despacho Judicial],"ND",0,1)</f>
        <v>Juzgado 01 Promiscuo Municipal de Gutiérrez</v>
      </c>
      <c r="N53" s="18" t="str">
        <f>_xlfn.XLOOKUP(N52,Tabla24[Día],Tabla24[Despacho Judicial],"ND",0,1)</f>
        <v>Juzgado 01 Promiscuo Municipal de Choachí</v>
      </c>
      <c r="O53" s="18" t="str">
        <f>_xlfn.XLOOKUP(O52,Tabla24[Día],Tabla24[Despacho Judicial],"ND",0,1)</f>
        <v>Juzgado 01 Promiscuo Municipal de Fosca</v>
      </c>
      <c r="P53" s="18" t="str">
        <f>_xlfn.XLOOKUP(P52,Tabla24[Día],Tabla24[Despacho Judicial],"ND",0,1)</f>
        <v>Juzgado 02 Promiscuo Municipal de Cáqueza</v>
      </c>
      <c r="Q53" s="18" t="str">
        <f>_xlfn.XLOOKUP(Q52,Tabla24[Día],Tabla24[Despacho Judicial],"ND",0,1)</f>
        <v>Juzgado 01 Promiscuo Municipal de Chipaque</v>
      </c>
      <c r="R53" s="18" t="str">
        <f>_xlfn.XLOOKUP(R52,Tabla24[Día],Tabla24[Despacho Judicial],"ND",0,1)</f>
        <v>Juzgado 02 Promiscuo Municipal de Cáqueza</v>
      </c>
      <c r="S53" s="18" t="str">
        <f>_xlfn.XLOOKUP(S52,Tabla24[Día],Tabla24[Despacho Judicial],"ND",0,1)</f>
        <v>Juzgado 02 Promiscuo Municipal de Cáqueza</v>
      </c>
      <c r="U53" s="18" t="str">
        <f>_xlfn.XLOOKUP(U52,Tabla24[Día],Tabla24[Despacho Judicial],"ND",0,1)</f>
        <v>Juzgado 01 Promiscuo Municipal de Choachí</v>
      </c>
      <c r="V53" s="18" t="str">
        <f>_xlfn.XLOOKUP(V52,Tabla24[Día],Tabla24[Despacho Judicial],"ND",0,1)</f>
        <v>Juzgado 01 Promiscuo Municipal de Fómeque</v>
      </c>
      <c r="W53" s="18" t="str">
        <f>_xlfn.XLOOKUP(W52,Tabla24[Día],Tabla24[Despacho Judicial],"ND",0,1)</f>
        <v>Juzgado 01 Promiscuo Municipal de Fómeque</v>
      </c>
      <c r="X53" s="18" t="str">
        <f>_xlfn.XLOOKUP(X52,Tabla24[Día],Tabla24[Despacho Judicial],"ND",0,1)</f>
        <v>Juzgado 01 Promiscuo Municipal de Fómeque</v>
      </c>
      <c r="Y53" s="18" t="str">
        <f>_xlfn.XLOOKUP(Y52,Tabla24[Día],Tabla24[Despacho Judicial],"ND",0,1)</f>
        <v>Juzgado 01 Promiscuo Municipal de Choachí</v>
      </c>
      <c r="Z53" s="18" t="str">
        <f>_xlfn.XLOOKUP(Z52,Tabla24[Día],Tabla24[Despacho Judicial],"ND",0,1)</f>
        <v>Juzgado 01 Promiscuo Municipal de Choachí</v>
      </c>
      <c r="AA53" s="18" t="str">
        <f>_xlfn.XLOOKUP(AA52,Tabla24[Día],Tabla24[Despacho Judicial],"ND",0,1)</f>
        <v>Juzgado 01 Promiscuo Municipal de Choachí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>Previa prestación efectiva del turno</v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Promiscuo Municipal de Fómeque</v>
      </c>
      <c r="F57" s="17" t="str">
        <f>_xlfn.XLOOKUP(F56,Tabla24[Día],Tabla24[Despacho Judicial],"ND",0,1)</f>
        <v>Juzgado 01 Promiscuo Municipal de Une</v>
      </c>
      <c r="G57" s="17" t="str">
        <f>_xlfn.XLOOKUP(G56,Tabla24[Día],Tabla24[Despacho Judicial],"ND",0,1)</f>
        <v>Juzgado 01 Civil Circuito de Cáqueza</v>
      </c>
      <c r="H57" s="17" t="str">
        <f>_xlfn.XLOOKUP(H56,Tabla24[Día],Tabla24[Despacho Judicial],"ND",0,1)</f>
        <v>Juzgado 01 Promiscuo Municipal de Gutiérrez</v>
      </c>
      <c r="I57" s="17" t="str">
        <f>_xlfn.XLOOKUP(I56,Tabla24[Día],Tabla24[Despacho Judicial],"ND",0,1)</f>
        <v>Juzgado 01 Promiscuo Municipal de Choachí</v>
      </c>
      <c r="J57" s="17" t="str">
        <f>_xlfn.XLOOKUP(J56,Tabla24[Día],Tabla24[Despacho Judicial],"ND",0,1)</f>
        <v>Juzgado 01 Promiscuo Municipal de Une</v>
      </c>
      <c r="K57" s="17" t="str">
        <f>_xlfn.XLOOKUP(K56,Tabla24[Día],Tabla24[Despacho Judicial],"ND",0,1)</f>
        <v>Juzgado 01 Promiscuo Municipal de Une</v>
      </c>
      <c r="M57" s="17" t="str">
        <f>_xlfn.XLOOKUP(M56,Tabla24[Día],Tabla24[Despacho Judicial],"ND",0,1)</f>
        <v>Juzgado 01 Promiscuo Municipal de Cáqueza</v>
      </c>
      <c r="N57" s="17" t="str">
        <f>_xlfn.XLOOKUP(N56,Tabla24[Día],Tabla24[Despacho Judicial],"ND",0,1)</f>
        <v>Juzgado 01 Promiscuo Municipal de Ubaque</v>
      </c>
      <c r="O57" s="17" t="str">
        <f>_xlfn.XLOOKUP(O56,Tabla24[Día],Tabla24[Despacho Judicial],"ND",0,1)</f>
        <v>Juzgado 01 Promiscuo Municipal de Quetame</v>
      </c>
      <c r="P57" s="17" t="str">
        <f>_xlfn.XLOOKUP(P56,Tabla24[Día],Tabla24[Despacho Judicial],"ND",0,1)</f>
        <v>Juzgado 01 Penal Circuito de Cáqueza</v>
      </c>
      <c r="Q57" s="17" t="str">
        <f>_xlfn.XLOOKUP(Q56,Tabla24[Día],Tabla24[Despacho Judicial],"ND",0,1)</f>
        <v>Juzgado 01 Promiscuo Municipal de Fómeque</v>
      </c>
      <c r="R57" s="17" t="str">
        <f>_xlfn.XLOOKUP(R56,Tabla24[Día],Tabla24[Despacho Judicial],"ND",0,1)</f>
        <v>Juzgado 01 Promiscuo Municipal de Chipaque</v>
      </c>
      <c r="S57" s="17" t="str">
        <f>_xlfn.XLOOKUP(S56,Tabla24[Día],Tabla24[Despacho Judicial],"ND",0,1)</f>
        <v>Juzgado 01 Promiscuo Municipal de Chipaque</v>
      </c>
      <c r="U57" s="17" t="str">
        <f>_xlfn.XLOOKUP(U56,Tabla24[Día],Tabla24[Despacho Judicial],"ND",0,1)</f>
        <v>Juzgado 01 Promiscuo Municipal de Quetame</v>
      </c>
      <c r="V57" s="17" t="str">
        <f>_xlfn.XLOOKUP(V56,Tabla24[Día],Tabla24[Despacho Judicial],"ND",0,1)</f>
        <v>Juzgado 01 Penal Circuito de Cáqueza</v>
      </c>
      <c r="W57" s="17" t="str">
        <f>_xlfn.XLOOKUP(W56,Tabla24[Día],Tabla24[Despacho Judicial],"ND",0,1)</f>
        <v>Juzgado 01 Promiscuo Municipal de Une</v>
      </c>
      <c r="X57" s="17" t="str">
        <f>_xlfn.XLOOKUP(X56,Tabla24[Día],Tabla24[Despacho Judicial],"ND",0,1)</f>
        <v>Juzgado 01 Promiscuo Municipal de Fómeque</v>
      </c>
      <c r="Y57" s="17" t="str">
        <f>_xlfn.XLOOKUP(Y56,Tabla24[Día],Tabla24[Despacho Judicial],"ND",0,1)</f>
        <v>Juzgado 01 Civil Circuito de Cáqueza</v>
      </c>
      <c r="Z57" s="17" t="str">
        <f>_xlfn.XLOOKUP(Z56,Tabla24[Día],Tabla24[Despacho Judicial],"ND",0,1)</f>
        <v>Juzgado 01 Promiscuo Municipal de Ubaque</v>
      </c>
      <c r="AA57" s="17" t="str">
        <f>_xlfn.XLOOKUP(AA56,Tabla24[Día],Tabla24[Despacho Judicial],"ND",0,1)</f>
        <v>Juzgado 01 Promiscuo Municipal de Ubaque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 x14ac:dyDescent="0.25">
      <c r="B59" s="41" t="s">
        <v>53</v>
      </c>
      <c r="E59" s="45" t="str">
        <f>IF(OR(F37&lt;&gt;$B$3,G37&lt;&gt;$B$3,H37&lt;&gt;$B$3,I37&lt;&gt;$B$3,F41&lt;&gt;$B$3,G41&lt;&gt;$B$3),"(*)","")</f>
        <v>(*)</v>
      </c>
      <c r="F59" s="45" t="str">
        <f>IF(OR(E37=$B$3,J37=$B$3,K37=$B$3,E41=$B$3),"(***)","")</f>
        <v/>
      </c>
      <c r="G59" s="45"/>
      <c r="H59" s="45"/>
      <c r="I59" s="45"/>
      <c r="U59" s="45" t="str">
        <f>IF(OR(V53&lt;&gt;$B$3,W53&lt;&gt;$B$3),"(*)","")</f>
        <v>(*)</v>
      </c>
      <c r="V59" s="45" t="str">
        <f>IF(OR(X53=$B$3,Y53=$B$3,Z53=$B$3,AA53=$B$3),"(***)","")</f>
        <v/>
      </c>
      <c r="W59" s="45"/>
      <c r="Y59" s="45"/>
      <c r="Z59" s="45"/>
      <c r="AA59" s="45"/>
    </row>
    <row r="60" spans="2:27" s="17" customFormat="1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49" t="s">
        <v>93</v>
      </c>
      <c r="E61" s="73" t="str">
        <f>UPPER(TEXT(DATEVALUE(2024&amp;"-"&amp;4&amp;"-1"),"[$-es-CO]mmmm yyyy"))</f>
        <v>ABRIL 2024</v>
      </c>
      <c r="F61" s="74"/>
      <c r="G61" s="74"/>
      <c r="H61" s="74"/>
      <c r="I61" s="74"/>
      <c r="J61" s="74"/>
      <c r="K61" s="75"/>
      <c r="M61" s="73" t="str">
        <f>UPPER(TEXT(DATEVALUE(2024&amp;"-"&amp;5&amp;"-1"),"[$-es-CO]mmmm yyyy"))</f>
        <v>MAYO 2024</v>
      </c>
      <c r="N61" s="74"/>
      <c r="O61" s="74"/>
      <c r="P61" s="74"/>
      <c r="Q61" s="74"/>
      <c r="R61" s="74"/>
      <c r="S61" s="75"/>
      <c r="U61" s="73" t="str">
        <f>UPPER(TEXT(DATEVALUE(2024&amp;"-"&amp;6&amp;"-1"),"[$-es-CO]mmmm yyyy"))</f>
        <v>JUNIO 2024</v>
      </c>
      <c r="V61" s="74"/>
      <c r="W61" s="74"/>
      <c r="X61" s="74"/>
      <c r="Y61" s="74"/>
      <c r="Z61" s="74"/>
      <c r="AA61" s="75"/>
    </row>
    <row r="62" spans="2:27" ht="15" customHeight="1" x14ac:dyDescent="0.25">
      <c r="B62" s="48" t="str">
        <f>IF(OR($V$59="(***)",$F$59="(***)",$V$31="(***)"),"(***) En Disponibilidad en días no hábiles de Vacancia Judicial y Semana Santa.","")</f>
        <v/>
      </c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01 Promiscuo Municipal de Quetame</v>
      </c>
      <c r="F64" s="18" t="str">
        <f>_xlfn.XLOOKUP(F63,Tabla24[Día],Tabla24[Despacho Judicial],"ND",0,1)</f>
        <v>Juzgado 01 Penal Circuito de Cáqueza</v>
      </c>
      <c r="G64" s="18" t="str">
        <f>_xlfn.XLOOKUP(G63,Tabla24[Día],Tabla24[Despacho Judicial],"ND",0,1)</f>
        <v>Juzgado 01 Promiscuo Municipal de Une</v>
      </c>
      <c r="H64" s="18" t="str">
        <f>_xlfn.XLOOKUP(H63,Tabla24[Día],Tabla24[Despacho Judicial],"ND",0,1)</f>
        <v>Juzgado 01 Promiscuo Municipal de Fómeque</v>
      </c>
      <c r="I64" s="18" t="str">
        <f>_xlfn.XLOOKUP(I63,Tabla24[Día],Tabla24[Despacho Judicial],"ND",0,1)</f>
        <v>Juzgado 01 Civil Circuito de Cáqueza</v>
      </c>
      <c r="J64" s="18" t="str">
        <f>_xlfn.XLOOKUP(J63,Tabla24[Día],Tabla24[Despacho Judicial],"ND",0,1)</f>
        <v>Juzgado 01 Promiscuo Municipal de Ubaque</v>
      </c>
      <c r="K64" s="18" t="str">
        <f>_xlfn.XLOOKUP(K63,Tabla24[Día],Tabla24[Despacho Judicial],"ND",0,1)</f>
        <v>Juzgado 01 Promiscuo Municipal de Ubaque</v>
      </c>
      <c r="L64" s="17"/>
      <c r="M64" s="18" t="str">
        <f>_xlfn.XLOOKUP(M63,Tabla24[Día],Tabla24[Despacho Judicial],"ND",0,1)</f>
        <v>Juzgado 01 Promiscuo Municipal de Fosca</v>
      </c>
      <c r="N64" s="18" t="str">
        <f>_xlfn.XLOOKUP(N63,Tabla24[Día],Tabla24[Despacho Judicial],"ND",0,1)</f>
        <v>Juzgado 02 Promiscuo Municipal de Cáqueza</v>
      </c>
      <c r="O64" s="18" t="str">
        <f>_xlfn.XLOOKUP(O63,Tabla24[Día],Tabla24[Despacho Judicial],"ND",0,1)</f>
        <v>Juzgado 01 Promiscuo Municipal de Fosca</v>
      </c>
      <c r="P64" s="18" t="str">
        <f>_xlfn.XLOOKUP(P63,Tabla24[Día],Tabla24[Despacho Judicial],"ND",0,1)</f>
        <v>Juzgado 01 Promiscuo Municipal de Chipaque</v>
      </c>
      <c r="Q64" s="18" t="str">
        <f>_xlfn.XLOOKUP(Q63,Tabla24[Día],Tabla24[Despacho Judicial],"ND",0,1)</f>
        <v>Juzgado 01 Promiscuo Municipal de Cáqueza</v>
      </c>
      <c r="R64" s="18" t="str">
        <f>_xlfn.XLOOKUP(R63,Tabla24[Día],Tabla24[Despacho Judicial],"ND",0,1)</f>
        <v>Juzgado 02 Promiscuo Municipal de Cáqueza</v>
      </c>
      <c r="S64" s="18" t="str">
        <f>_xlfn.XLOOKUP(S63,Tabla24[Día],Tabla24[Despacho Judicial],"ND",0,1)</f>
        <v>Juzgado 02 Promiscuo Municipal de Cáqueza</v>
      </c>
      <c r="T64" s="17"/>
      <c r="U64" s="18" t="str">
        <f>_xlfn.XLOOKUP(U63,Tabla24[Día],Tabla24[Despacho Judicial],"ND",0,1)</f>
        <v>Juzgado 01 Promiscuo Municipal de Cáqueza</v>
      </c>
      <c r="V64" s="18" t="str">
        <f>_xlfn.XLOOKUP(V63,Tabla24[Día],Tabla24[Despacho Judicial],"ND",0,1)</f>
        <v>Juzgado 01 Promiscuo Familia de Cáqueza</v>
      </c>
      <c r="W64" s="18" t="str">
        <f>_xlfn.XLOOKUP(W63,Tabla24[Día],Tabla24[Despacho Judicial],"ND",0,1)</f>
        <v>Juzgado 01 Ejecución de Penas y Medidas de Seguridad de Cáqueza</v>
      </c>
      <c r="X64" s="18" t="str">
        <f>_xlfn.XLOOKUP(X63,Tabla24[Día],Tabla24[Despacho Judicial],"ND",0,1)</f>
        <v>Juzgado 01 Promiscuo Municipal de Quetame</v>
      </c>
      <c r="Y64" s="18" t="str">
        <f>_xlfn.XLOOKUP(Y63,Tabla24[Día],Tabla24[Despacho Judicial],"ND",0,1)</f>
        <v>Juzgado 01 Penal Circuito de Cáqueza</v>
      </c>
      <c r="Z64" s="18" t="str">
        <f>_xlfn.XLOOKUP(Z63,Tabla24[Día],Tabla24[Despacho Judicial],"ND",0,1)</f>
        <v>Juzgado 01 Promiscuo Municipal de Quetame</v>
      </c>
      <c r="AA64" s="18" t="str">
        <f>_xlfn.XLOOKUP(AA63,Tabla24[Día],Tabla24[Despacho Judicial],"ND",0,1)</f>
        <v>Juzgado 01 Promiscuo Municipal de Quetame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 t="str">
        <f>IF(AND(MONTH(J63)=MONTH($H$71),J64=$B$3),_xlfn.XLOOKUP(J63,Tabla24[Día],Tabla24[Día compensatorio],"ND",0,1),"")</f>
        <v/>
      </c>
      <c r="K66" s="18" t="str">
        <f>IF(AND(MONTH(K63)=MONTH($H$71),K64=$B$3),_xlfn.XLOOKUP(K63,Tabla24[Día],Tabla24[Día compensatorio],"ND",0,1),"")</f>
        <v/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>Previa prestación efectiva del turno</v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 x14ac:dyDescent="0.25">
      <c r="E68" s="18" t="str">
        <f>_xlfn.XLOOKUP(E67,Tabla24[Día],Tabla24[Despacho Judicial],"ND",0,1)</f>
        <v>Juzgado 01 Promiscuo Municipal de Gutiérrez</v>
      </c>
      <c r="F68" s="18" t="str">
        <f>_xlfn.XLOOKUP(F67,Tabla24[Día],Tabla24[Despacho Judicial],"ND",0,1)</f>
        <v>Juzgado 01 Promiscuo Municipal de Choachí</v>
      </c>
      <c r="G68" s="18" t="str">
        <f>_xlfn.XLOOKUP(G67,Tabla24[Día],Tabla24[Despacho Judicial],"ND",0,1)</f>
        <v>Juzgado 01 Promiscuo Municipal de Fosca</v>
      </c>
      <c r="H68" s="18" t="str">
        <f>_xlfn.XLOOKUP(H67,Tabla24[Día],Tabla24[Despacho Judicial],"ND",0,1)</f>
        <v>Juzgado 02 Promiscuo Municipal de Cáqueza</v>
      </c>
      <c r="I68" s="18" t="str">
        <f>_xlfn.XLOOKUP(I67,Tabla24[Día],Tabla24[Despacho Judicial],"ND",0,1)</f>
        <v>Juzgado 01 Promiscuo Municipal de Chipaque</v>
      </c>
      <c r="J68" s="18" t="str">
        <f>_xlfn.XLOOKUP(J67,Tabla24[Día],Tabla24[Despacho Judicial],"ND",0,1)</f>
        <v>Juzgado 01 Promiscuo Municipal de Quetame</v>
      </c>
      <c r="K68" s="18" t="str">
        <f>_xlfn.XLOOKUP(K67,Tabla24[Día],Tabla24[Despacho Judicial],"ND",0,1)</f>
        <v>Juzgado 01 Promiscuo Municipal de Quetame</v>
      </c>
      <c r="M68" s="18" t="str">
        <f>_xlfn.XLOOKUP(M67,Tabla24[Día],Tabla24[Despacho Judicial],"ND",0,1)</f>
        <v>Juzgado 01 Promiscuo Familia de Cáqueza</v>
      </c>
      <c r="N68" s="18" t="str">
        <f>_xlfn.XLOOKUP(N67,Tabla24[Día],Tabla24[Despacho Judicial],"ND",0,1)</f>
        <v>Juzgado 01 Promiscuo Municipal de Ubaque</v>
      </c>
      <c r="O68" s="18" t="str">
        <f>_xlfn.XLOOKUP(O67,Tabla24[Día],Tabla24[Despacho Judicial],"ND",0,1)</f>
        <v>Juzgado 01 Ejecución de Penas y Medidas de Seguridad de Cáqueza</v>
      </c>
      <c r="P68" s="18" t="str">
        <f>_xlfn.XLOOKUP(P67,Tabla24[Día],Tabla24[Despacho Judicial],"ND",0,1)</f>
        <v>Juzgado 01 Promiscuo Municipal de Quetame</v>
      </c>
      <c r="Q68" s="18" t="str">
        <f>_xlfn.XLOOKUP(Q67,Tabla24[Día],Tabla24[Despacho Judicial],"ND",0,1)</f>
        <v>Juzgado 01 Penal Circuito de Cáqueza</v>
      </c>
      <c r="R68" s="18" t="str">
        <f>_xlfn.XLOOKUP(R67,Tabla24[Día],Tabla24[Despacho Judicial],"ND",0,1)</f>
        <v>Juzgado 01 Promiscuo Municipal de Chipaque</v>
      </c>
      <c r="S68" s="18" t="str">
        <f>_xlfn.XLOOKUP(S67,Tabla24[Día],Tabla24[Despacho Judicial],"ND",0,1)</f>
        <v>Juzgado 01 Promiscuo Municipal de Chipaque</v>
      </c>
      <c r="U68" s="18" t="str">
        <f>_xlfn.XLOOKUP(U67,Tabla24[Día],Tabla24[Despacho Judicial],"ND",0,1)</f>
        <v>Juzgado 01 Promiscuo Municipal de Quetame</v>
      </c>
      <c r="V68" s="18" t="str">
        <f>_xlfn.XLOOKUP(V67,Tabla24[Día],Tabla24[Despacho Judicial],"ND",0,1)</f>
        <v>Juzgado 01 Promiscuo Municipal de Fómeque</v>
      </c>
      <c r="W68" s="18" t="str">
        <f>_xlfn.XLOOKUP(W67,Tabla24[Día],Tabla24[Despacho Judicial],"ND",0,1)</f>
        <v>Juzgado 01 Promiscuo Municipal de Une</v>
      </c>
      <c r="X68" s="18" t="str">
        <f>_xlfn.XLOOKUP(X67,Tabla24[Día],Tabla24[Despacho Judicial],"ND",0,1)</f>
        <v>Juzgado 01 Civil Circuito de Cáqueza</v>
      </c>
      <c r="Y68" s="18" t="str">
        <f>_xlfn.XLOOKUP(Y67,Tabla24[Día],Tabla24[Despacho Judicial],"ND",0,1)</f>
        <v>Juzgado 01 Promiscuo Municipal de Gutiérrez</v>
      </c>
      <c r="Z68" s="18" t="str">
        <f>_xlfn.XLOOKUP(Z67,Tabla24[Día],Tabla24[Despacho Judicial],"ND",0,1)</f>
        <v>Juzgado 01 Promiscuo Municipal de Une</v>
      </c>
      <c r="AA68" s="18" t="str">
        <f>_xlfn.XLOOKUP(AA67,Tabla24[Día],Tabla24[Despacho Judicial],"ND",0,1)</f>
        <v>Juzgado 01 Promiscuo Municipal de Une</v>
      </c>
    </row>
    <row r="69" spans="5:27" s="17" customFormat="1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>Previa prestación efectiva del turno</v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/>
      </c>
      <c r="R70" s="18">
        <f>IF(AND(MONTH(R67)=MONTH($P$71),R68=$B$3),_xlfn.XLOOKUP(R67,Tabla24[Día],Tabla24[Día compensatorio],"ND",0,1),"")</f>
        <v>45426</v>
      </c>
      <c r="S70" s="18">
        <f>IF(AND(MONTH(S67)=MONTH($P$71),S68=$B$3),_xlfn.XLOOKUP(S67,Tabla24[Día],Tabla24[Día compensatorio],"ND",0,1),"")</f>
        <v>45427</v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 x14ac:dyDescent="0.25">
      <c r="E72" s="18" t="str">
        <f>_xlfn.XLOOKUP(E71,Tabla24[Día],Tabla24[Despacho Judicial],"ND",0,1)</f>
        <v>Juzgado 01 Promiscuo Municipal de Cáqueza</v>
      </c>
      <c r="F72" s="18" t="str">
        <f>_xlfn.XLOOKUP(F71,Tabla24[Día],Tabla24[Despacho Judicial],"ND",0,1)</f>
        <v>Juzgado 01 Promiscuo Municipal de Ubaque</v>
      </c>
      <c r="G72" s="18" t="str">
        <f>_xlfn.XLOOKUP(G71,Tabla24[Día],Tabla24[Despacho Judicial],"ND",0,1)</f>
        <v>Juzgado 01 Ejecución de Penas y Medidas de Seguridad de Cáqueza</v>
      </c>
      <c r="H72" s="18" t="str">
        <f>_xlfn.XLOOKUP(H71,Tabla24[Día],Tabla24[Despacho Judicial],"ND",0,1)</f>
        <v>Juzgado 01 Promiscuo Municipal de Une</v>
      </c>
      <c r="I72" s="18" t="str">
        <f>_xlfn.XLOOKUP(I71,Tabla24[Día],Tabla24[Despacho Judicial],"ND",0,1)</f>
        <v>Juzgado 01 Promiscuo Municipal de Quetame</v>
      </c>
      <c r="J72" s="18" t="str">
        <f>_xlfn.XLOOKUP(J71,Tabla24[Día],Tabla24[Despacho Judicial],"ND",0,1)</f>
        <v>Juzgado 01 Promiscuo Municipal de Une</v>
      </c>
      <c r="K72" s="18" t="str">
        <f>_xlfn.XLOOKUP(K71,Tabla24[Día],Tabla24[Despacho Judicial],"ND",0,1)</f>
        <v>Juzgado 01 Promiscuo Municipal de Une</v>
      </c>
      <c r="M72" s="18" t="str">
        <f>_xlfn.XLOOKUP(M71,Tabla24[Día],Tabla24[Despacho Judicial],"ND",0,1)</f>
        <v>Juzgado 01 Promiscuo Municipal de Chipaque</v>
      </c>
      <c r="N72" s="18" t="str">
        <f>_xlfn.XLOOKUP(N71,Tabla24[Día],Tabla24[Despacho Judicial],"ND",0,1)</f>
        <v>Juzgado 01 Promiscuo Municipal de Fómeque</v>
      </c>
      <c r="O72" s="18" t="str">
        <f>_xlfn.XLOOKUP(O71,Tabla24[Día],Tabla24[Despacho Judicial],"ND",0,1)</f>
        <v>Juzgado 01 Promiscuo Municipal de Une</v>
      </c>
      <c r="P72" s="18" t="str">
        <f>_xlfn.XLOOKUP(P71,Tabla24[Día],Tabla24[Despacho Judicial],"ND",0,1)</f>
        <v>Juzgado 01 Civil Circuito de Cáqueza</v>
      </c>
      <c r="Q72" s="18" t="str">
        <f>_xlfn.XLOOKUP(Q71,Tabla24[Día],Tabla24[Despacho Judicial],"ND",0,1)</f>
        <v>Juzgado 01 Promiscuo Municipal de Gutiérrez</v>
      </c>
      <c r="R72" s="18" t="str">
        <f>_xlfn.XLOOKUP(R71,Tabla24[Día],Tabla24[Despacho Judicial],"ND",0,1)</f>
        <v>Juzgado 01 Promiscuo Municipal de Cáqueza</v>
      </c>
      <c r="S72" s="18" t="str">
        <f>_xlfn.XLOOKUP(S71,Tabla24[Día],Tabla24[Despacho Judicial],"ND",0,1)</f>
        <v>Juzgado 01 Promiscuo Municipal de Cáqueza</v>
      </c>
      <c r="U72" s="18" t="str">
        <f>_xlfn.XLOOKUP(U71,Tabla24[Día],Tabla24[Despacho Judicial],"ND",0,1)</f>
        <v>Juzgado 01 Promiscuo Municipal de Une</v>
      </c>
      <c r="V72" s="18" t="str">
        <f>_xlfn.XLOOKUP(V71,Tabla24[Día],Tabla24[Despacho Judicial],"ND",0,1)</f>
        <v>Juzgado 01 Promiscuo Municipal de Choachí</v>
      </c>
      <c r="W72" s="18" t="str">
        <f>_xlfn.XLOOKUP(W71,Tabla24[Día],Tabla24[Despacho Judicial],"ND",0,1)</f>
        <v>Juzgado 01 Promiscuo Municipal de Fosca</v>
      </c>
      <c r="X72" s="18" t="str">
        <f>_xlfn.XLOOKUP(X71,Tabla24[Día],Tabla24[Despacho Judicial],"ND",0,1)</f>
        <v>Juzgado 02 Promiscuo Municipal de Cáqueza</v>
      </c>
      <c r="Y72" s="18" t="str">
        <f>_xlfn.XLOOKUP(Y71,Tabla24[Día],Tabla24[Despacho Judicial],"ND",0,1)</f>
        <v>Juzgado 01 Promiscuo Municipal de Chipaque</v>
      </c>
      <c r="Z72" s="18" t="str">
        <f>_xlfn.XLOOKUP(Z71,Tabla24[Día],Tabla24[Despacho Judicial],"ND",0,1)</f>
        <v>Juzgado 01 Promiscuo Municipal de Gutiérrez</v>
      </c>
      <c r="AA72" s="18" t="str">
        <f>_xlfn.XLOOKUP(AA71,Tabla24[Día],Tabla24[Despacho Judicial],"ND",0,1)</f>
        <v>Juzgado 01 Promiscuo Municipal de Gutiérrez</v>
      </c>
    </row>
    <row r="73" spans="5:27" s="17" customFormat="1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 t="str">
        <f>IF(AND(MONTH(M71)=MONTH($P$71),M72=$B$3),_xlfn.XLOOKUP(M71,Tabla24[Día],Tabla24[Día compensatorio],"ND",0,1),"")</f>
        <v>Previa prestación efectiva del turno</v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>Previa prestación efectiva del turno</v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s="17" customFormat="1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 x14ac:dyDescent="0.25">
      <c r="E76" s="18" t="str">
        <f>_xlfn.XLOOKUP(E75,Tabla24[Día],Tabla24[Despacho Judicial],"ND",0,1)</f>
        <v>Juzgado 01 Penal Circuito de Cáqueza</v>
      </c>
      <c r="F76" s="18" t="str">
        <f>_xlfn.XLOOKUP(F75,Tabla24[Día],Tabla24[Despacho Judicial],"ND",0,1)</f>
        <v>Juzgado 01 Promiscuo Municipal de Fómeque</v>
      </c>
      <c r="G76" s="18" t="str">
        <f>_xlfn.XLOOKUP(G75,Tabla24[Día],Tabla24[Despacho Judicial],"ND",0,1)</f>
        <v>Juzgado 01 Civil Circuito de Cáqueza</v>
      </c>
      <c r="H76" s="18" t="str">
        <f>_xlfn.XLOOKUP(H75,Tabla24[Día],Tabla24[Despacho Judicial],"ND",0,1)</f>
        <v>Juzgado 01 Promiscuo Municipal de Gutiérrez</v>
      </c>
      <c r="I76" s="18" t="str">
        <f>_xlfn.XLOOKUP(I75,Tabla24[Día],Tabla24[Despacho Judicial],"ND",0,1)</f>
        <v>Juzgado 01 Promiscuo Municipal de Choachí</v>
      </c>
      <c r="J76" s="18" t="str">
        <f>_xlfn.XLOOKUP(J75,Tabla24[Día],Tabla24[Despacho Judicial],"ND",0,1)</f>
        <v>Juzgado 01 Promiscuo Municipal de Gutiérrez</v>
      </c>
      <c r="K76" s="18" t="str">
        <f>_xlfn.XLOOKUP(K75,Tabla24[Día],Tabla24[Despacho Judicial],"ND",0,1)</f>
        <v>Juzgado 01 Promiscuo Municipal de Gutiérrez</v>
      </c>
      <c r="M76" s="18" t="str">
        <f>_xlfn.XLOOKUP(M75,Tabla24[Día],Tabla24[Despacho Judicial],"ND",0,1)</f>
        <v>Juzgado 01 Promiscuo Municipal de Choachí</v>
      </c>
      <c r="N76" s="18" t="str">
        <f>_xlfn.XLOOKUP(N75,Tabla24[Día],Tabla24[Despacho Judicial],"ND",0,1)</f>
        <v>Juzgado 01 Promiscuo Municipal de Fosca</v>
      </c>
      <c r="O76" s="18" t="str">
        <f>_xlfn.XLOOKUP(O75,Tabla24[Día],Tabla24[Despacho Judicial],"ND",0,1)</f>
        <v>Juzgado 02 Promiscuo Municipal de Cáqueza</v>
      </c>
      <c r="P76" s="18" t="str">
        <f>_xlfn.XLOOKUP(P75,Tabla24[Día],Tabla24[Despacho Judicial],"ND",0,1)</f>
        <v>Juzgado 01 Promiscuo Municipal de Ubaque</v>
      </c>
      <c r="Q76" s="18" t="str">
        <f>_xlfn.XLOOKUP(Q75,Tabla24[Día],Tabla24[Despacho Judicial],"ND",0,1)</f>
        <v>Juzgado 01 Promiscuo Municipal de Chipaque</v>
      </c>
      <c r="R76" s="18" t="str">
        <f>_xlfn.XLOOKUP(R75,Tabla24[Día],Tabla24[Despacho Judicial],"ND",0,1)</f>
        <v>Juzgado 01 Promiscuo Municipal de Ubaque</v>
      </c>
      <c r="S76" s="18" t="str">
        <f>_xlfn.XLOOKUP(S75,Tabla24[Día],Tabla24[Despacho Judicial],"ND",0,1)</f>
        <v>Juzgado 01 Promiscuo Municipal de Ubaque</v>
      </c>
      <c r="U76" s="18" t="str">
        <f>_xlfn.XLOOKUP(U75,Tabla24[Día],Tabla24[Despacho Judicial],"ND",0,1)</f>
        <v>Juzgado 01 Promiscuo Municipal de Cáqueza</v>
      </c>
      <c r="V76" s="18" t="str">
        <f>_xlfn.XLOOKUP(V75,Tabla24[Día],Tabla24[Despacho Judicial],"ND",0,1)</f>
        <v>Juzgado 01 Promiscuo Familia de Cáqueza</v>
      </c>
      <c r="W76" s="18" t="str">
        <f>_xlfn.XLOOKUP(W75,Tabla24[Día],Tabla24[Despacho Judicial],"ND",0,1)</f>
        <v>Juzgado 01 Promiscuo Municipal de Ubaque</v>
      </c>
      <c r="X76" s="18" t="str">
        <f>_xlfn.XLOOKUP(X75,Tabla24[Día],Tabla24[Despacho Judicial],"ND",0,1)</f>
        <v>Juzgado 01 Ejecución de Penas y Medidas de Seguridad de Cáqueza</v>
      </c>
      <c r="Y76" s="18" t="str">
        <f>_xlfn.XLOOKUP(Y75,Tabla24[Día],Tabla24[Despacho Judicial],"ND",0,1)</f>
        <v>Juzgado 01 Promiscuo Municipal de Quetame</v>
      </c>
      <c r="Z76" s="18" t="str">
        <f>_xlfn.XLOOKUP(Z75,Tabla24[Día],Tabla24[Despacho Judicial],"ND",0,1)</f>
        <v>Juzgado 01 Promiscuo Municipal de Fosca</v>
      </c>
      <c r="AA76" s="18" t="str">
        <f>_xlfn.XLOOKUP(AA75,Tabla24[Día],Tabla24[Despacho Judicial],"ND",0,1)</f>
        <v>Juzgado 01 Promiscuo Municipal de Fosca</v>
      </c>
    </row>
    <row r="77" spans="5:27" s="17" customFormat="1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>Previa prestación efectiva del turno</v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 x14ac:dyDescent="0.25">
      <c r="E80" s="18" t="str">
        <f>_xlfn.XLOOKUP(E79,Tabla24[Día],Tabla24[Despacho Judicial],"ND",0,1)</f>
        <v>Juzgado 01 Promiscuo Municipal de Fosca</v>
      </c>
      <c r="F80" s="18" t="str">
        <f>_xlfn.XLOOKUP(F79,Tabla24[Día],Tabla24[Despacho Judicial],"ND",0,1)</f>
        <v>Juzgado 02 Promiscuo Municipal de Cáqueza</v>
      </c>
      <c r="G80" s="18" t="str">
        <f>_xlfn.XLOOKUP(G79,Tabla24[Día],Tabla24[Despacho Judicial],"ND",0,1)</f>
        <v>Juzgado 01 Promiscuo Municipal de Fosca</v>
      </c>
      <c r="H80" s="18" t="str">
        <f>_xlfn.XLOOKUP(H79,Tabla24[Día],Tabla24[Despacho Judicial],"ND",0,1)</f>
        <v>Juzgado 01 Promiscuo Municipal de Chipaque</v>
      </c>
      <c r="I80" s="18" t="str">
        <f>_xlfn.XLOOKUP(I79,Tabla24[Día],Tabla24[Despacho Judicial],"ND",0,1)</f>
        <v>Juzgado 01 Promiscuo Municipal de Cáqueza</v>
      </c>
      <c r="J80" s="18" t="str">
        <f>_xlfn.XLOOKUP(J79,Tabla24[Día],Tabla24[Despacho Judicial],"ND",0,1)</f>
        <v>Juzgado 02 Promiscuo Municipal de Cáqueza</v>
      </c>
      <c r="K80" s="18" t="str">
        <f>_xlfn.XLOOKUP(K79,Tabla24[Día],Tabla24[Despacho Judicial],"ND",0,1)</f>
        <v>Juzgado 02 Promiscuo Municipal de Cáqueza</v>
      </c>
      <c r="M80" s="18" t="str">
        <f>_xlfn.XLOOKUP(M79,Tabla24[Día],Tabla24[Despacho Judicial],"ND",0,1)</f>
        <v>Juzgado 01 Promiscuo Municipal de Cáqueza</v>
      </c>
      <c r="N80" s="18" t="str">
        <f>_xlfn.XLOOKUP(N79,Tabla24[Día],Tabla24[Despacho Judicial],"ND",0,1)</f>
        <v>Juzgado 01 Promiscuo Familia de Cáqueza</v>
      </c>
      <c r="O80" s="18" t="str">
        <f>_xlfn.XLOOKUP(O79,Tabla24[Día],Tabla24[Despacho Judicial],"ND",0,1)</f>
        <v>Juzgado 01 Ejecución de Penas y Medidas de Seguridad de Cáqueza</v>
      </c>
      <c r="P80" s="18" t="str">
        <f>_xlfn.XLOOKUP(P79,Tabla24[Día],Tabla24[Despacho Judicial],"ND",0,1)</f>
        <v>Juzgado 01 Promiscuo Municipal de Quetame</v>
      </c>
      <c r="Q80" s="18" t="str">
        <f>_xlfn.XLOOKUP(Q79,Tabla24[Día],Tabla24[Despacho Judicial],"ND",0,1)</f>
        <v>Juzgado 01 Penal Circuito de Cáqueza</v>
      </c>
      <c r="R80" s="18" t="str">
        <f>_xlfn.XLOOKUP(R79,Tabla24[Día],Tabla24[Despacho Judicial],"ND",0,1)</f>
        <v>Juzgado 01 Promiscuo Municipal de Quetame</v>
      </c>
      <c r="S80" s="18" t="str">
        <f>_xlfn.XLOOKUP(S79,Tabla24[Día],Tabla24[Despacho Judicial],"ND",0,1)</f>
        <v>Juzgado 01 Promiscuo Municipal de Quetame</v>
      </c>
      <c r="U80" s="18" t="str">
        <f>_xlfn.XLOOKUP(U79,Tabla24[Día],Tabla24[Despacho Judicial],"ND",0,1)</f>
        <v>Juzgado 01 Penal Circuito de Cáqueza</v>
      </c>
      <c r="V80" s="18" t="str">
        <f>_xlfn.XLOOKUP(V79,Tabla24[Día],Tabla24[Despacho Judicial],"ND",0,1)</f>
        <v>Juzgado 01 Promiscuo Municipal de Fómeque</v>
      </c>
      <c r="W80" s="18" t="str">
        <f>_xlfn.XLOOKUP(W79,Tabla24[Día],Tabla24[Despacho Judicial],"ND",0,1)</f>
        <v>Juzgado 01 Promiscuo Municipal de Une</v>
      </c>
      <c r="X80" s="18" t="str">
        <f>_xlfn.XLOOKUP(X79,Tabla24[Día],Tabla24[Despacho Judicial],"ND",0,1)</f>
        <v>Juzgado 02 Promiscuo Municipal de Cáqueza</v>
      </c>
      <c r="Y80" s="18" t="str">
        <f>_xlfn.XLOOKUP(Y79,Tabla24[Día],Tabla24[Despacho Judicial],"ND",0,1)</f>
        <v>Juzgado 01 Civil Circuito de Cáqueza</v>
      </c>
      <c r="Z80" s="18" t="str">
        <f>_xlfn.XLOOKUP(Z79,Tabla24[Día],Tabla24[Despacho Judicial],"ND",0,1)</f>
        <v>Juzgado 02 Promiscuo Municipal de Cáqueza</v>
      </c>
      <c r="AA80" s="18" t="str">
        <f>_xlfn.XLOOKUP(AA79,Tabla24[Día],Tabla24[Despacho Judicial],"ND",0,1)</f>
        <v>Juzgado 02 Promiscuo Municipal de Cáqueza</v>
      </c>
    </row>
    <row r="81" spans="5:27" s="17" customFormat="1" ht="15" hidden="1" customHeight="1" x14ac:dyDescent="0.25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 x14ac:dyDescent="0.25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/>
      </c>
      <c r="P82" s="18" t="str">
        <f>IF(AND(MONTH(P79)=MONTH($P$71),P80=$B$3),_xlfn.XLOOKUP(P79,Tabla24[Día],Tabla24[Día compensatorio],"ND",0,1),"")</f>
        <v/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 t="str">
        <f>IF(AND(MONTH(Z79)=MONTH($X$71),Z80=$B$3),_xlfn.XLOOKUP(Z79,Tabla24[Día],Tabla24[Día compensatorio],"ND",0,1),"")</f>
        <v/>
      </c>
      <c r="AA82" s="18" t="str">
        <f>IF(AND(MONTH(AA79)=MONTH($X$71),AA80=$B$3),_xlfn.XLOOKUP(AA79,Tabla24[Día],Tabla24[Día compensatorio],"ND",0,1),"")</f>
        <v/>
      </c>
    </row>
    <row r="83" spans="5:27" s="17" customFormat="1" ht="15" hidden="1" customHeight="1" x14ac:dyDescent="0.25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 x14ac:dyDescent="0.25">
      <c r="E84" s="17" t="str">
        <f>_xlfn.XLOOKUP(E83,Tabla24[Día],Tabla24[Despacho Judicial],"ND",0,1)</f>
        <v>Juzgado 01 Promiscuo Familia de Cáqueza</v>
      </c>
      <c r="F84" s="17" t="str">
        <f>_xlfn.XLOOKUP(F83,Tabla24[Día],Tabla24[Despacho Judicial],"ND",0,1)</f>
        <v>Juzgado 01 Promiscuo Municipal de Ubaque</v>
      </c>
      <c r="G84" s="17" t="str">
        <f>_xlfn.XLOOKUP(G83,Tabla24[Día],Tabla24[Despacho Judicial],"ND",0,1)</f>
        <v>Juzgado 01 Ejecución de Penas y Medidas de Seguridad de Cáqueza</v>
      </c>
      <c r="H84" s="17" t="str">
        <f>_xlfn.XLOOKUP(H83,Tabla24[Día],Tabla24[Despacho Judicial],"ND",0,1)</f>
        <v>Juzgado 01 Promiscuo Municipal de Quetame</v>
      </c>
      <c r="I84" s="17" t="str">
        <f>_xlfn.XLOOKUP(I83,Tabla24[Día],Tabla24[Despacho Judicial],"ND",0,1)</f>
        <v>Juzgado 01 Penal Circuito de Cáqueza</v>
      </c>
      <c r="J84" s="17" t="str">
        <f>_xlfn.XLOOKUP(J83,Tabla24[Día],Tabla24[Despacho Judicial],"ND",0,1)</f>
        <v>Juzgado 01 Promiscuo Municipal de Chipaque</v>
      </c>
      <c r="K84" s="17" t="str">
        <f>_xlfn.XLOOKUP(K83,Tabla24[Día],Tabla24[Despacho Judicial],"ND",0,1)</f>
        <v>Juzgado 01 Promiscuo Municipal de Chipaque</v>
      </c>
      <c r="M84" s="17" t="str">
        <f>_xlfn.XLOOKUP(M83,Tabla24[Día],Tabla24[Despacho Judicial],"ND",0,1)</f>
        <v>Juzgado 01 Promiscuo Municipal de Quetame</v>
      </c>
      <c r="N84" s="17" t="str">
        <f>_xlfn.XLOOKUP(N83,Tabla24[Día],Tabla24[Despacho Judicial],"ND",0,1)</f>
        <v>Juzgado 01 Promiscuo Municipal de Fómeque</v>
      </c>
      <c r="O84" s="17" t="str">
        <f>_xlfn.XLOOKUP(O83,Tabla24[Día],Tabla24[Despacho Judicial],"ND",0,1)</f>
        <v>Juzgado 01 Promiscuo Municipal de Une</v>
      </c>
      <c r="P84" s="17" t="str">
        <f>_xlfn.XLOOKUP(P83,Tabla24[Día],Tabla24[Despacho Judicial],"ND",0,1)</f>
        <v>Juzgado 01 Civil Circuito de Cáqueza</v>
      </c>
      <c r="Q84" s="17" t="str">
        <f>_xlfn.XLOOKUP(Q83,Tabla24[Día],Tabla24[Despacho Judicial],"ND",0,1)</f>
        <v>Juzgado 01 Promiscuo Municipal de Gutiérrez</v>
      </c>
      <c r="R84" s="17" t="str">
        <f>_xlfn.XLOOKUP(R83,Tabla24[Día],Tabla24[Despacho Judicial],"ND",0,1)</f>
        <v>Juzgado 01 Promiscuo Municipal de Une</v>
      </c>
      <c r="S84" s="17" t="str">
        <f>_xlfn.XLOOKUP(S83,Tabla24[Día],Tabla24[Despacho Judicial],"ND",0,1)</f>
        <v>Juzgado 01 Promiscuo Municipal de Une</v>
      </c>
      <c r="U84" s="17" t="str">
        <f>_xlfn.XLOOKUP(U83,Tabla24[Día],Tabla24[Despacho Judicial],"ND",0,1)</f>
        <v>Juzgado 02 Promiscuo Municipal de Cáqueza</v>
      </c>
      <c r="V84" s="17" t="str">
        <f>_xlfn.XLOOKUP(V83,Tabla24[Día],Tabla24[Despacho Judicial],"ND",0,1)</f>
        <v>Juzgado 01 Promiscuo Municipal de Gutiérrez</v>
      </c>
      <c r="W84" s="17" t="str">
        <f>_xlfn.XLOOKUP(W83,Tabla24[Día],Tabla24[Despacho Judicial],"ND",0,1)</f>
        <v>Juzgado 01 Promiscuo Municipal de Choachí</v>
      </c>
      <c r="X84" s="17" t="str">
        <f>_xlfn.XLOOKUP(X83,Tabla24[Día],Tabla24[Despacho Judicial],"ND",0,1)</f>
        <v>Juzgado 01 Promiscuo Municipal de Chipaque</v>
      </c>
      <c r="Y84" s="17" t="str">
        <f>_xlfn.XLOOKUP(Y83,Tabla24[Día],Tabla24[Despacho Judicial],"ND",0,1)</f>
        <v>Juzgado 01 Promiscuo Municipal de Fosca</v>
      </c>
      <c r="Z84" s="17" t="str">
        <f>_xlfn.XLOOKUP(Z83,Tabla24[Día],Tabla24[Despacho Judicial],"ND",0,1)</f>
        <v>Juzgado 01 Promiscuo Municipal de Chipaque</v>
      </c>
      <c r="AA84" s="17" t="str">
        <f>_xlfn.XLOOKUP(AA83,Tabla24[Día],Tabla24[Despacho Judicial],"ND",0,1)</f>
        <v>Juzgado 01 Promiscuo Municipal de Chipaque</v>
      </c>
    </row>
    <row r="85" spans="5:27" s="17" customFormat="1" ht="15" hidden="1" customHeight="1" x14ac:dyDescent="0.25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 x14ac:dyDescent="0.25"/>
    <row r="87" spans="5:27" s="17" customFormat="1" ht="15" customHeight="1" x14ac:dyDescent="0.25"/>
    <row r="88" spans="5:27" ht="15" customHeight="1" x14ac:dyDescent="0.25">
      <c r="E88" s="73" t="str">
        <f>UPPER(TEXT(DATEVALUE(2024&amp;"-"&amp;7&amp;"-1"),"[$-es-CO]mmmm yyyy"))</f>
        <v>JULIO 2024</v>
      </c>
      <c r="F88" s="74"/>
      <c r="G88" s="74"/>
      <c r="H88" s="74"/>
      <c r="I88" s="74"/>
      <c r="J88" s="74"/>
      <c r="K88" s="75"/>
      <c r="M88" s="73" t="str">
        <f>UPPER(TEXT(DATEVALUE(2024&amp;"-"&amp;8&amp;"-1"),"[$-es-CO]mmmm yyyy"))</f>
        <v>AGOSTO 2024</v>
      </c>
      <c r="N88" s="74"/>
      <c r="O88" s="74"/>
      <c r="P88" s="74"/>
      <c r="Q88" s="74"/>
      <c r="R88" s="74"/>
      <c r="S88" s="75"/>
      <c r="U88" s="73" t="str">
        <f>UPPER(TEXT(DATEVALUE(2024&amp;"-"&amp;9&amp;"-1"),"[$-es-CO]mmmm yyyy"))</f>
        <v>SEPTIEMBRE 2024</v>
      </c>
      <c r="V88" s="74"/>
      <c r="W88" s="74"/>
      <c r="X88" s="74"/>
      <c r="Y88" s="74"/>
      <c r="Z88" s="74"/>
      <c r="AA88" s="75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02 Promiscuo Municipal de Cáqueza</v>
      </c>
      <c r="F91" s="18" t="str">
        <f>_xlfn.XLOOKUP(F90,Tabla24[Día],Tabla24[Despacho Judicial],"ND",0,1)</f>
        <v>Juzgado 01 Promiscuo Municipal de Gutiérrez</v>
      </c>
      <c r="G91" s="18" t="str">
        <f>_xlfn.XLOOKUP(G90,Tabla24[Día],Tabla24[Despacho Judicial],"ND",0,1)</f>
        <v>Juzgado 01 Promiscuo Municipal de Choachí</v>
      </c>
      <c r="H91" s="18" t="str">
        <f>_xlfn.XLOOKUP(H90,Tabla24[Día],Tabla24[Despacho Judicial],"ND",0,1)</f>
        <v>Juzgado 01 Promiscuo Municipal de Chipaque</v>
      </c>
      <c r="I91" s="18" t="str">
        <f>_xlfn.XLOOKUP(I90,Tabla24[Día],Tabla24[Despacho Judicial],"ND",0,1)</f>
        <v>Juzgado 01 Promiscuo Municipal de Fosca</v>
      </c>
      <c r="J91" s="18" t="str">
        <f>_xlfn.XLOOKUP(J90,Tabla24[Día],Tabla24[Despacho Judicial],"ND",0,1)</f>
        <v>Juzgado 01 Promiscuo Municipal de Chipaque</v>
      </c>
      <c r="K91" s="18" t="str">
        <f>_xlfn.XLOOKUP(K90,Tabla24[Día],Tabla24[Despacho Judicial],"ND",0,1)</f>
        <v>Juzgado 01 Promiscuo Municipal de Chipaque</v>
      </c>
      <c r="L91" s="17"/>
      <c r="M91" s="18" t="str">
        <f>_xlfn.XLOOKUP(M90,Tabla24[Día],Tabla24[Despacho Judicial],"ND",0,1)</f>
        <v>Juzgado 01 Promiscuo Familia de Cáqueza</v>
      </c>
      <c r="N91" s="18" t="str">
        <f>_xlfn.XLOOKUP(N90,Tabla24[Día],Tabla24[Despacho Judicial],"ND",0,1)</f>
        <v>Juzgado 01 Promiscuo Municipal de Ubaque</v>
      </c>
      <c r="O91" s="18" t="str">
        <f>_xlfn.XLOOKUP(O90,Tabla24[Día],Tabla24[Despacho Judicial],"ND",0,1)</f>
        <v>Juzgado 01 Ejecución de Penas y Medidas de Seguridad de Cáqueza</v>
      </c>
      <c r="P91" s="18" t="str">
        <f>_xlfn.XLOOKUP(P90,Tabla24[Día],Tabla24[Despacho Judicial],"ND",0,1)</f>
        <v>Juzgado 01 Promiscuo Municipal de Une</v>
      </c>
      <c r="Q91" s="18" t="str">
        <f>_xlfn.XLOOKUP(Q90,Tabla24[Día],Tabla24[Despacho Judicial],"ND",0,1)</f>
        <v>Juzgado 01 Promiscuo Municipal de Quetame</v>
      </c>
      <c r="R91" s="18" t="str">
        <f>_xlfn.XLOOKUP(R90,Tabla24[Día],Tabla24[Despacho Judicial],"ND",0,1)</f>
        <v>Juzgado 01 Promiscuo Municipal de Une</v>
      </c>
      <c r="S91" s="18" t="str">
        <f>_xlfn.XLOOKUP(S90,Tabla24[Día],Tabla24[Despacho Judicial],"ND",0,1)</f>
        <v>Juzgado 01 Promiscuo Municipal de Une</v>
      </c>
      <c r="T91" s="17"/>
      <c r="U91" s="18" t="str">
        <f>_xlfn.XLOOKUP(U90,Tabla24[Día],Tabla24[Despacho Judicial],"ND",0,1)</f>
        <v>Juzgado 01 Penal Circuito de Cáqueza</v>
      </c>
      <c r="V91" s="18" t="str">
        <f>_xlfn.XLOOKUP(V90,Tabla24[Día],Tabla24[Despacho Judicial],"ND",0,1)</f>
        <v>Juzgado 01 Promiscuo Municipal de Fómeque</v>
      </c>
      <c r="W91" s="18" t="str">
        <f>_xlfn.XLOOKUP(W90,Tabla24[Día],Tabla24[Despacho Judicial],"ND",0,1)</f>
        <v>Juzgado 01 Promiscuo Municipal de Une</v>
      </c>
      <c r="X91" s="18" t="str">
        <f>_xlfn.XLOOKUP(X90,Tabla24[Día],Tabla24[Despacho Judicial],"ND",0,1)</f>
        <v>Juzgado 01 Civil Circuito de Cáqueza</v>
      </c>
      <c r="Y91" s="18" t="str">
        <f>_xlfn.XLOOKUP(Y90,Tabla24[Día],Tabla24[Despacho Judicial],"ND",0,1)</f>
        <v>Juzgado 01 Promiscuo Municipal de Gutiérrez</v>
      </c>
      <c r="Z91" s="18" t="str">
        <f>_xlfn.XLOOKUP(Z90,Tabla24[Día],Tabla24[Despacho Judicial],"ND",0,1)</f>
        <v>Juzgado 01 Promiscuo Municipal de Cáqueza</v>
      </c>
      <c r="AA91" s="18" t="str">
        <f>_xlfn.XLOOKUP(AA90,Tabla24[Día],Tabla24[Despacho Judicial],"ND",0,1)</f>
        <v>Juzgado 01 Promiscuo Municipal de Cáqueza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>Previa prestación efectiva del turno</v>
      </c>
      <c r="I93" s="18" t="str">
        <f>IF(AND(MONTH(I90)=MONTH($H$98),I91=$B$3),_xlfn.XLOOKUP(I90,Tabla24[Día],Tabla24[Día compensatorio],"ND",0,1),"")</f>
        <v/>
      </c>
      <c r="J93" s="18">
        <f>IF(AND(MONTH(J90)=MONTH($H$98),J91=$B$3),_xlfn.XLOOKUP(J90,Tabla24[Día],Tabla24[Día compensatorio],"ND",0,1),"")</f>
        <v>45481</v>
      </c>
      <c r="K93" s="18" t="str">
        <f>IF(AND(MONTH(K90)=MONTH($H$98),K91=$B$3),_xlfn.XLOOKUP(K90,Tabla24[Día],Tabla24[Día compensatorio],"ND",0,1),"")</f>
        <v>Previa prestación efectiva del turno</v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01 Promiscuo Municipal de Cáqueza</v>
      </c>
      <c r="F95" s="18" t="str">
        <f>_xlfn.XLOOKUP(F94,Tabla24[Día],Tabla24[Despacho Judicial],"ND",0,1)</f>
        <v>Juzgado 01 Promiscuo Familia de Cáqueza</v>
      </c>
      <c r="G95" s="18" t="str">
        <f>_xlfn.XLOOKUP(G94,Tabla24[Día],Tabla24[Despacho Judicial],"ND",0,1)</f>
        <v>Juzgado 01 Promiscuo Municipal de Ubaque</v>
      </c>
      <c r="H95" s="18" t="str">
        <f>_xlfn.XLOOKUP(H94,Tabla24[Día],Tabla24[Despacho Judicial],"ND",0,1)</f>
        <v>Juzgado 01 Ejecución de Penas y Medidas de Seguridad de Cáqueza</v>
      </c>
      <c r="I95" s="18" t="str">
        <f>_xlfn.XLOOKUP(I94,Tabla24[Día],Tabla24[Despacho Judicial],"ND",0,1)</f>
        <v>Juzgado 01 Promiscuo Municipal de Quetame</v>
      </c>
      <c r="J95" s="18" t="str">
        <f>_xlfn.XLOOKUP(J94,Tabla24[Día],Tabla24[Despacho Judicial],"ND",0,1)</f>
        <v>Juzgado 01 Promiscuo Municipal de Cáqueza</v>
      </c>
      <c r="K95" s="18" t="str">
        <f>_xlfn.XLOOKUP(K94,Tabla24[Día],Tabla24[Despacho Judicial],"ND",0,1)</f>
        <v>Juzgado 01 Promiscuo Municipal de Cáqueza</v>
      </c>
      <c r="L95" s="17"/>
      <c r="M95" s="18" t="str">
        <f>_xlfn.XLOOKUP(M94,Tabla24[Día],Tabla24[Despacho Judicial],"ND",0,1)</f>
        <v>Juzgado 01 Promiscuo Municipal de Fómeque</v>
      </c>
      <c r="N95" s="18" t="str">
        <f>_xlfn.XLOOKUP(N94,Tabla24[Día],Tabla24[Despacho Judicial],"ND",0,1)</f>
        <v>Juzgado 01 Penal Circuito de Cáqueza</v>
      </c>
      <c r="O95" s="18" t="str">
        <f>_xlfn.XLOOKUP(O94,Tabla24[Día],Tabla24[Despacho Judicial],"ND",0,1)</f>
        <v>Juzgado 01 Promiscuo Municipal de Fómeque</v>
      </c>
      <c r="P95" s="18" t="str">
        <f>_xlfn.XLOOKUP(P94,Tabla24[Día],Tabla24[Despacho Judicial],"ND",0,1)</f>
        <v>Juzgado 01 Promiscuo Municipal de Fosca</v>
      </c>
      <c r="Q95" s="18" t="str">
        <f>_xlfn.XLOOKUP(Q94,Tabla24[Día],Tabla24[Despacho Judicial],"ND",0,1)</f>
        <v>Juzgado 01 Civil Circuito de Cáqueza</v>
      </c>
      <c r="R95" s="18" t="str">
        <f>_xlfn.XLOOKUP(R94,Tabla24[Día],Tabla24[Despacho Judicial],"ND",0,1)</f>
        <v>Juzgado 01 Promiscuo Municipal de Fosca</v>
      </c>
      <c r="S95" s="18" t="str">
        <f>_xlfn.XLOOKUP(S94,Tabla24[Día],Tabla24[Despacho Judicial],"ND",0,1)</f>
        <v>Juzgado 01 Promiscuo Municipal de Fosca</v>
      </c>
      <c r="T95" s="17"/>
      <c r="U95" s="18" t="str">
        <f>_xlfn.XLOOKUP(U94,Tabla24[Día],Tabla24[Despacho Judicial],"ND",0,1)</f>
        <v>Juzgado 01 Promiscuo Municipal de Choachí</v>
      </c>
      <c r="V95" s="18" t="str">
        <f>_xlfn.XLOOKUP(V94,Tabla24[Día],Tabla24[Despacho Judicial],"ND",0,1)</f>
        <v>Juzgado 01 Promiscuo Municipal de Fosca</v>
      </c>
      <c r="W95" s="18" t="str">
        <f>_xlfn.XLOOKUP(W94,Tabla24[Día],Tabla24[Despacho Judicial],"ND",0,1)</f>
        <v>Juzgado 02 Promiscuo Municipal de Cáqueza</v>
      </c>
      <c r="X95" s="18" t="str">
        <f>_xlfn.XLOOKUP(X94,Tabla24[Día],Tabla24[Despacho Judicial],"ND",0,1)</f>
        <v>Juzgado 01 Promiscuo Municipal de Ubaque</v>
      </c>
      <c r="Y95" s="18" t="str">
        <f>_xlfn.XLOOKUP(Y94,Tabla24[Día],Tabla24[Despacho Judicial],"ND",0,1)</f>
        <v>Juzgado 01 Promiscuo Municipal de Chipaque</v>
      </c>
      <c r="Z95" s="18" t="str">
        <f>_xlfn.XLOOKUP(Z94,Tabla24[Día],Tabla24[Despacho Judicial],"ND",0,1)</f>
        <v>Juzgado 01 Promiscuo Municipal de Ubaque</v>
      </c>
      <c r="AA95" s="18" t="str">
        <f>_xlfn.XLOOKUP(AA94,Tabla24[Día],Tabla24[Despacho Judicial],"ND",0,1)</f>
        <v>Juzgado 01 Promiscuo Municipal de Ubaque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/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>Previa prestación efectiva del turno</v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01 Penal Circuito de Cáqueza</v>
      </c>
      <c r="F99" s="18" t="str">
        <f>_xlfn.XLOOKUP(F98,Tabla24[Día],Tabla24[Despacho Judicial],"ND",0,1)</f>
        <v>Juzgado 01 Promiscuo Municipal de Fómeque</v>
      </c>
      <c r="G99" s="18" t="str">
        <f>_xlfn.XLOOKUP(G98,Tabla24[Día],Tabla24[Despacho Judicial],"ND",0,1)</f>
        <v>Juzgado 01 Promiscuo Municipal de Une</v>
      </c>
      <c r="H99" s="18" t="str">
        <f>_xlfn.XLOOKUP(H98,Tabla24[Día],Tabla24[Despacho Judicial],"ND",0,1)</f>
        <v>Juzgado 01 Civil Circuito de Cáqueza</v>
      </c>
      <c r="I99" s="18" t="str">
        <f>_xlfn.XLOOKUP(I98,Tabla24[Día],Tabla24[Despacho Judicial],"ND",0,1)</f>
        <v>Juzgado 01 Promiscuo Municipal de Gutiérrez</v>
      </c>
      <c r="J99" s="18" t="str">
        <f>_xlfn.XLOOKUP(J98,Tabla24[Día],Tabla24[Despacho Judicial],"ND",0,1)</f>
        <v>Juzgado 01 Promiscuo Municipal de Ubaque</v>
      </c>
      <c r="K99" s="18" t="str">
        <f>_xlfn.XLOOKUP(K98,Tabla24[Día],Tabla24[Despacho Judicial],"ND",0,1)</f>
        <v>Juzgado 01 Promiscuo Municipal de Ubaque</v>
      </c>
      <c r="L99" s="17"/>
      <c r="M99" s="18" t="str">
        <f>_xlfn.XLOOKUP(M98,Tabla24[Día],Tabla24[Despacho Judicial],"ND",0,1)</f>
        <v>Juzgado 01 Promiscuo Municipal de Gutiérrez</v>
      </c>
      <c r="N99" s="18" t="str">
        <f>_xlfn.XLOOKUP(N98,Tabla24[Día],Tabla24[Despacho Judicial],"ND",0,1)</f>
        <v>Juzgado 01 Promiscuo Municipal de Choachí</v>
      </c>
      <c r="O99" s="18" t="str">
        <f>_xlfn.XLOOKUP(O98,Tabla24[Día],Tabla24[Despacho Judicial],"ND",0,1)</f>
        <v>Juzgado 02 Promiscuo Municipal de Cáqueza</v>
      </c>
      <c r="P99" s="18" t="str">
        <f>_xlfn.XLOOKUP(P98,Tabla24[Día],Tabla24[Despacho Judicial],"ND",0,1)</f>
        <v>Juzgado 01 Promiscuo Municipal de Cáqueza</v>
      </c>
      <c r="Q99" s="18" t="str">
        <f>_xlfn.XLOOKUP(Q98,Tabla24[Día],Tabla24[Despacho Judicial],"ND",0,1)</f>
        <v>Juzgado 01 Promiscuo Municipal de Chipaque</v>
      </c>
      <c r="R99" s="18" t="str">
        <f>_xlfn.XLOOKUP(R98,Tabla24[Día],Tabla24[Despacho Judicial],"ND",0,1)</f>
        <v>Juzgado 01 Promiscuo Municipal de Cáqueza</v>
      </c>
      <c r="S99" s="18" t="str">
        <f>_xlfn.XLOOKUP(S98,Tabla24[Día],Tabla24[Despacho Judicial],"ND",0,1)</f>
        <v>Juzgado 01 Promiscuo Municipal de Cáqueza</v>
      </c>
      <c r="T99" s="17"/>
      <c r="U99" s="18" t="str">
        <f>_xlfn.XLOOKUP(U98,Tabla24[Día],Tabla24[Despacho Judicial],"ND",0,1)</f>
        <v>Juzgado 01 Promiscuo Municipal de Cáqueza</v>
      </c>
      <c r="V99" s="18" t="str">
        <f>_xlfn.XLOOKUP(V98,Tabla24[Día],Tabla24[Despacho Judicial],"ND",0,1)</f>
        <v>Juzgado 01 Promiscuo Familia de Cáqueza</v>
      </c>
      <c r="W99" s="18" t="str">
        <f>_xlfn.XLOOKUP(W98,Tabla24[Día],Tabla24[Despacho Judicial],"ND",0,1)</f>
        <v>Juzgado 01 Ejecución de Penas y Medidas de Seguridad de Cáqueza</v>
      </c>
      <c r="X99" s="18" t="str">
        <f>_xlfn.XLOOKUP(X98,Tabla24[Día],Tabla24[Despacho Judicial],"ND",0,1)</f>
        <v>Juzgado 01 Promiscuo Municipal de Quetame</v>
      </c>
      <c r="Y99" s="18" t="str">
        <f>_xlfn.XLOOKUP(Y98,Tabla24[Día],Tabla24[Despacho Judicial],"ND",0,1)</f>
        <v>Juzgado 01 Penal Circuito de Cáqueza</v>
      </c>
      <c r="Z99" s="18" t="str">
        <f>_xlfn.XLOOKUP(Z98,Tabla24[Día],Tabla24[Despacho Judicial],"ND",0,1)</f>
        <v>Juzgado 01 Promiscuo Municipal de Quetame</v>
      </c>
      <c r="AA99" s="18" t="str">
        <f>_xlfn.XLOOKUP(AA98,Tabla24[Día],Tabla24[Despacho Judicial],"ND",0,1)</f>
        <v>Juzgado 01 Promiscuo Municipal de Quetame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>Previa prestación efectiva del turno</v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01 Promiscuo Municipal de Choachí</v>
      </c>
      <c r="F103" s="18" t="str">
        <f>_xlfn.XLOOKUP(F102,Tabla24[Día],Tabla24[Despacho Judicial],"ND",0,1)</f>
        <v>Juzgado 01 Promiscuo Municipal de Fosca</v>
      </c>
      <c r="G103" s="18" t="str">
        <f>_xlfn.XLOOKUP(G102,Tabla24[Día],Tabla24[Despacho Judicial],"ND",0,1)</f>
        <v>Juzgado 02 Promiscuo Municipal de Cáqueza</v>
      </c>
      <c r="H103" s="18" t="str">
        <f>_xlfn.XLOOKUP(H102,Tabla24[Día],Tabla24[Despacho Judicial],"ND",0,1)</f>
        <v>Juzgado 01 Promiscuo Municipal de Chipaque</v>
      </c>
      <c r="I103" s="18" t="str">
        <f>_xlfn.XLOOKUP(I102,Tabla24[Día],Tabla24[Despacho Judicial],"ND",0,1)</f>
        <v>Juzgado 01 Promiscuo Municipal de Cáqueza</v>
      </c>
      <c r="J103" s="18" t="str">
        <f>_xlfn.XLOOKUP(J102,Tabla24[Día],Tabla24[Despacho Judicial],"ND",0,1)</f>
        <v>Juzgado 01 Promiscuo Municipal de Quetame</v>
      </c>
      <c r="K103" s="18" t="str">
        <f>_xlfn.XLOOKUP(K102,Tabla24[Día],Tabla24[Despacho Judicial],"ND",0,1)</f>
        <v>Juzgado 01 Promiscuo Municipal de Quetame</v>
      </c>
      <c r="L103" s="17"/>
      <c r="M103" s="18" t="str">
        <f>_xlfn.XLOOKUP(M102,Tabla24[Día],Tabla24[Despacho Judicial],"ND",0,1)</f>
        <v>Juzgado 01 Promiscuo Municipal de Cáqueza</v>
      </c>
      <c r="N103" s="18" t="str">
        <f>_xlfn.XLOOKUP(N102,Tabla24[Día],Tabla24[Despacho Judicial],"ND",0,1)</f>
        <v>Juzgado 01 Promiscuo Familia de Cáqueza</v>
      </c>
      <c r="O103" s="18" t="str">
        <f>_xlfn.XLOOKUP(O102,Tabla24[Día],Tabla24[Despacho Judicial],"ND",0,1)</f>
        <v>Juzgado 01 Promiscuo Municipal de Ubaque</v>
      </c>
      <c r="P103" s="18" t="str">
        <f>_xlfn.XLOOKUP(P102,Tabla24[Día],Tabla24[Despacho Judicial],"ND",0,1)</f>
        <v>Juzgado 01 Ejecución de Penas y Medidas de Seguridad de Cáqueza</v>
      </c>
      <c r="Q103" s="18" t="str">
        <f>_xlfn.XLOOKUP(Q102,Tabla24[Día],Tabla24[Despacho Judicial],"ND",0,1)</f>
        <v>Juzgado 01 Promiscuo Municipal de Quetame</v>
      </c>
      <c r="R103" s="18" t="str">
        <f>_xlfn.XLOOKUP(R102,Tabla24[Día],Tabla24[Despacho Judicial],"ND",0,1)</f>
        <v>Juzgado 01 Promiscuo Municipal de Chipaque</v>
      </c>
      <c r="S103" s="18" t="str">
        <f>_xlfn.XLOOKUP(S102,Tabla24[Día],Tabla24[Despacho Judicial],"ND",0,1)</f>
        <v>Juzgado 01 Promiscuo Municipal de Chipaque</v>
      </c>
      <c r="T103" s="17"/>
      <c r="U103" s="18" t="str">
        <f>_xlfn.XLOOKUP(U102,Tabla24[Día],Tabla24[Despacho Judicial],"ND",0,1)</f>
        <v>Juzgado 01 Promiscuo Municipal de Fómeque</v>
      </c>
      <c r="V103" s="18" t="str">
        <f>_xlfn.XLOOKUP(V102,Tabla24[Día],Tabla24[Despacho Judicial],"ND",0,1)</f>
        <v>Juzgado 01 Promiscuo Municipal de Une</v>
      </c>
      <c r="W103" s="18" t="str">
        <f>_xlfn.XLOOKUP(W102,Tabla24[Día],Tabla24[Despacho Judicial],"ND",0,1)</f>
        <v>Juzgado 01 Civil Circuito de Cáqueza</v>
      </c>
      <c r="X103" s="18" t="str">
        <f>_xlfn.XLOOKUP(X102,Tabla24[Día],Tabla24[Despacho Judicial],"ND",0,1)</f>
        <v>Juzgado 01 Promiscuo Municipal de Gutiérrez</v>
      </c>
      <c r="Y103" s="18" t="str">
        <f>_xlfn.XLOOKUP(Y102,Tabla24[Día],Tabla24[Despacho Judicial],"ND",0,1)</f>
        <v>Juzgado 01 Promiscuo Municipal de Choachí</v>
      </c>
      <c r="Z103" s="18" t="str">
        <f>_xlfn.XLOOKUP(Z102,Tabla24[Día],Tabla24[Despacho Judicial],"ND",0,1)</f>
        <v>Juzgado 01 Promiscuo Municipal de Une</v>
      </c>
      <c r="AA103" s="18" t="str">
        <f>_xlfn.XLOOKUP(AA102,Tabla24[Día],Tabla24[Despacho Judicial],"ND",0,1)</f>
        <v>Juzgado 01 Promiscuo Municipal de Une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>Previa prestación efectiva del turno</v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>
        <f>IF(AND(MONTH(R102)=MONTH($P$98),R103=$B$3),_xlfn.XLOOKUP(R102,Tabla24[Día],Tabla24[Día compensatorio],"ND",0,1),"")</f>
        <v>45530</v>
      </c>
      <c r="S105" s="18" t="str">
        <f>IF(AND(MONTH(S102)=MONTH($P$98),S103=$B$3),_xlfn.XLOOKUP(S102,Tabla24[Día],Tabla24[Día compensatorio],"ND",0,1),"")</f>
        <v>Previa prestación efectiva del turno</v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 x14ac:dyDescent="0.25">
      <c r="E107" s="18" t="str">
        <f>_xlfn.XLOOKUP(E106,Tabla24[Día],Tabla24[Despacho Judicial],"ND",0,1)</f>
        <v>Juzgado 01 Promiscuo Familia de Cáqueza</v>
      </c>
      <c r="F107" s="18" t="str">
        <f>_xlfn.XLOOKUP(F106,Tabla24[Día],Tabla24[Despacho Judicial],"ND",0,1)</f>
        <v>Juzgado 01 Promiscuo Municipal de Ubaque</v>
      </c>
      <c r="G107" s="18" t="str">
        <f>_xlfn.XLOOKUP(G106,Tabla24[Día],Tabla24[Despacho Judicial],"ND",0,1)</f>
        <v>Juzgado 01 Ejecución de Penas y Medidas de Seguridad de Cáqueza</v>
      </c>
      <c r="H107" s="18" t="str">
        <f>_xlfn.XLOOKUP(H106,Tabla24[Día],Tabla24[Despacho Judicial],"ND",0,1)</f>
        <v>Juzgado 01 Promiscuo Municipal de Une</v>
      </c>
      <c r="I107" s="18" t="str">
        <f>_xlfn.XLOOKUP(I106,Tabla24[Día],Tabla24[Despacho Judicial],"ND",0,1)</f>
        <v>Juzgado 01 Promiscuo Municipal de Quetame</v>
      </c>
      <c r="J107" s="18" t="str">
        <f>_xlfn.XLOOKUP(J106,Tabla24[Día],Tabla24[Despacho Judicial],"ND",0,1)</f>
        <v>Juzgado 01 Promiscuo Municipal de Une</v>
      </c>
      <c r="K107" s="18" t="str">
        <f>_xlfn.XLOOKUP(K106,Tabla24[Día],Tabla24[Despacho Judicial],"ND",0,1)</f>
        <v>Juzgado 01 Promiscuo Municipal de Une</v>
      </c>
      <c r="M107" s="18" t="str">
        <f>_xlfn.XLOOKUP(M106,Tabla24[Día],Tabla24[Despacho Judicial],"ND",0,1)</f>
        <v>Juzgado 01 Penal Circuito de Cáqueza</v>
      </c>
      <c r="N107" s="18" t="str">
        <f>_xlfn.XLOOKUP(N106,Tabla24[Día],Tabla24[Despacho Judicial],"ND",0,1)</f>
        <v>Juzgado 01 Promiscuo Municipal de Fómeque</v>
      </c>
      <c r="O107" s="18" t="str">
        <f>_xlfn.XLOOKUP(O106,Tabla24[Día],Tabla24[Despacho Judicial],"ND",0,1)</f>
        <v>Juzgado 01 Promiscuo Municipal de Une</v>
      </c>
      <c r="P107" s="18" t="str">
        <f>_xlfn.XLOOKUP(P106,Tabla24[Día],Tabla24[Despacho Judicial],"ND",0,1)</f>
        <v>Juzgado 01 Civil Circuito de Cáqueza</v>
      </c>
      <c r="Q107" s="18" t="str">
        <f>_xlfn.XLOOKUP(Q106,Tabla24[Día],Tabla24[Despacho Judicial],"ND",0,1)</f>
        <v>Juzgado 01 Promiscuo Municipal de Gutiérrez</v>
      </c>
      <c r="R107" s="18" t="str">
        <f>_xlfn.XLOOKUP(R106,Tabla24[Día],Tabla24[Despacho Judicial],"ND",0,1)</f>
        <v>Juzgado 01 Promiscuo Municipal de Cáqueza</v>
      </c>
      <c r="S107" s="18" t="str">
        <f>_xlfn.XLOOKUP(S106,Tabla24[Día],Tabla24[Despacho Judicial],"ND",0,1)</f>
        <v>Juzgado 01 Promiscuo Municipal de Cáqueza</v>
      </c>
      <c r="U107" s="18" t="str">
        <f>_xlfn.XLOOKUP(U106,Tabla24[Día],Tabla24[Despacho Judicial],"ND",0,1)</f>
        <v>Juzgado 01 Promiscuo Municipal de Fosca</v>
      </c>
      <c r="V107" s="18" t="str">
        <f>_xlfn.XLOOKUP(V106,Tabla24[Día],Tabla24[Despacho Judicial],"ND",0,1)</f>
        <v>Juzgado 02 Promiscuo Municipal de Cáqueza</v>
      </c>
      <c r="W107" s="18" t="str">
        <f>_xlfn.XLOOKUP(W106,Tabla24[Día],Tabla24[Despacho Judicial],"ND",0,1)</f>
        <v>Juzgado 01 Promiscuo Municipal de Chipaque</v>
      </c>
      <c r="X107" s="18" t="str">
        <f>_xlfn.XLOOKUP(X106,Tabla24[Día],Tabla24[Despacho Judicial],"ND",0,1)</f>
        <v>Juzgado 01 Promiscuo Municipal de Cáqueza</v>
      </c>
      <c r="Y107" s="18" t="str">
        <f>_xlfn.XLOOKUP(Y106,Tabla24[Día],Tabla24[Despacho Judicial],"ND",0,1)</f>
        <v>Juzgado 01 Promiscuo Familia de Cáqueza</v>
      </c>
      <c r="Z107" s="18" t="str">
        <f>_xlfn.XLOOKUP(Z106,Tabla24[Día],Tabla24[Despacho Judicial],"ND",0,1)</f>
        <v>Juzgado 01 Promiscuo Municipal de Gutiérrez</v>
      </c>
      <c r="AA107" s="18" t="str">
        <f>_xlfn.XLOOKUP(AA106,Tabla24[Día],Tabla24[Despacho Judicial],"ND",0,1)</f>
        <v>Juzgado 01 Promiscuo Municipal de Gutiérrez</v>
      </c>
    </row>
    <row r="108" spans="5:27" s="17" customFormat="1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>Previa prestación efectiva del turno</v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 x14ac:dyDescent="0.25">
      <c r="E111" s="17" t="str">
        <f>_xlfn.XLOOKUP(E110,Tabla24[Día],Tabla24[Despacho Judicial],"ND",0,1)</f>
        <v>Juzgado 01 Promiscuo Municipal de Fómeque</v>
      </c>
      <c r="F111" s="17" t="str">
        <f>_xlfn.XLOOKUP(F110,Tabla24[Día],Tabla24[Despacho Judicial],"ND",0,1)</f>
        <v>Juzgado 01 Penal Circuito de Cáqueza</v>
      </c>
      <c r="G111" s="17" t="str">
        <f>_xlfn.XLOOKUP(G110,Tabla24[Día],Tabla24[Despacho Judicial],"ND",0,1)</f>
        <v>Juzgado 01 Promiscuo Municipal de Fómeque</v>
      </c>
      <c r="H111" s="17" t="str">
        <f>_xlfn.XLOOKUP(H110,Tabla24[Día],Tabla24[Despacho Judicial],"ND",0,1)</f>
        <v>Juzgado 01 Promiscuo Municipal de Fosca</v>
      </c>
      <c r="I111" s="17" t="str">
        <f>_xlfn.XLOOKUP(I110,Tabla24[Día],Tabla24[Despacho Judicial],"ND",0,1)</f>
        <v>Juzgado 01 Civil Circuito de Cáqueza</v>
      </c>
      <c r="J111" s="17" t="str">
        <f>_xlfn.XLOOKUP(J110,Tabla24[Día],Tabla24[Despacho Judicial],"ND",0,1)</f>
        <v>Juzgado 01 Promiscuo Municipal de Fosca</v>
      </c>
      <c r="K111" s="17" t="str">
        <f>_xlfn.XLOOKUP(K110,Tabla24[Día],Tabla24[Despacho Judicial],"ND",0,1)</f>
        <v>Juzgado 01 Promiscuo Municipal de Fosca</v>
      </c>
      <c r="M111" s="17" t="str">
        <f>_xlfn.XLOOKUP(M110,Tabla24[Día],Tabla24[Despacho Judicial],"ND",0,1)</f>
        <v>Juzgado 01 Promiscuo Municipal de Choachí</v>
      </c>
      <c r="N111" s="17" t="str">
        <f>_xlfn.XLOOKUP(N110,Tabla24[Día],Tabla24[Despacho Judicial],"ND",0,1)</f>
        <v>Juzgado 01 Promiscuo Municipal de Fosca</v>
      </c>
      <c r="O111" s="17" t="str">
        <f>_xlfn.XLOOKUP(O110,Tabla24[Día],Tabla24[Despacho Judicial],"ND",0,1)</f>
        <v>Juzgado 02 Promiscuo Municipal de Cáqueza</v>
      </c>
      <c r="P111" s="17" t="str">
        <f>_xlfn.XLOOKUP(P110,Tabla24[Día],Tabla24[Despacho Judicial],"ND",0,1)</f>
        <v>Juzgado 01 Promiscuo Municipal de Ubaque</v>
      </c>
      <c r="Q111" s="17" t="str">
        <f>_xlfn.XLOOKUP(Q110,Tabla24[Día],Tabla24[Despacho Judicial],"ND",0,1)</f>
        <v>Juzgado 01 Promiscuo Municipal de Chipaque</v>
      </c>
      <c r="R111" s="17" t="str">
        <f>_xlfn.XLOOKUP(R110,Tabla24[Día],Tabla24[Despacho Judicial],"ND",0,1)</f>
        <v>Juzgado 01 Promiscuo Municipal de Ubaque</v>
      </c>
      <c r="S111" s="17" t="str">
        <f>_xlfn.XLOOKUP(S110,Tabla24[Día],Tabla24[Despacho Judicial],"ND",0,1)</f>
        <v>Juzgado 01 Promiscuo Municipal de Ubaque</v>
      </c>
      <c r="U111" s="17" t="str">
        <f>_xlfn.XLOOKUP(U110,Tabla24[Día],Tabla24[Despacho Judicial],"ND",0,1)</f>
        <v>Juzgado 01 Promiscuo Municipal de Ubaque</v>
      </c>
      <c r="V111" s="17" t="str">
        <f>_xlfn.XLOOKUP(V110,Tabla24[Día],Tabla24[Despacho Judicial],"ND",0,1)</f>
        <v>Juzgado 01 Ejecución de Penas y Medidas de Seguridad de Cáqueza</v>
      </c>
      <c r="W111" s="17" t="str">
        <f>_xlfn.XLOOKUP(W110,Tabla24[Día],Tabla24[Despacho Judicial],"ND",0,1)</f>
        <v>Juzgado 01 Promiscuo Municipal de Quetame</v>
      </c>
      <c r="X111" s="17" t="str">
        <f>_xlfn.XLOOKUP(X110,Tabla24[Día],Tabla24[Despacho Judicial],"ND",0,1)</f>
        <v>Juzgado 01 Penal Circuito de Cáqueza</v>
      </c>
      <c r="Y111" s="17" t="str">
        <f>_xlfn.XLOOKUP(Y110,Tabla24[Día],Tabla24[Despacho Judicial],"ND",0,1)</f>
        <v>Juzgado 01 Promiscuo Municipal de Fómeque</v>
      </c>
      <c r="Z111" s="17" t="str">
        <f>_xlfn.XLOOKUP(Z110,Tabla24[Día],Tabla24[Despacho Judicial],"ND",0,1)</f>
        <v>Juzgado 01 Promiscuo Municipal de Fosca</v>
      </c>
      <c r="AA111" s="17" t="str">
        <f>_xlfn.XLOOKUP(AA110,Tabla24[Día],Tabla24[Despacho Judicial],"ND",0,1)</f>
        <v>Juzgado 01 Promiscuo Municipal de Fosca</v>
      </c>
    </row>
    <row r="112" spans="5:27" s="17" customFormat="1" ht="15" hidden="1" customHeight="1" x14ac:dyDescent="0.25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 x14ac:dyDescent="0.25"/>
    <row r="115" spans="5:27" ht="15" customHeight="1" x14ac:dyDescent="0.25">
      <c r="E115" s="73" t="str">
        <f>UPPER(TEXT(DATEVALUE(2024&amp;"-"&amp;10&amp;"-1"),"[$-es-CO]mmmm yyyy"))</f>
        <v>OCTUBRE 2024</v>
      </c>
      <c r="F115" s="74"/>
      <c r="G115" s="74"/>
      <c r="H115" s="74"/>
      <c r="I115" s="74"/>
      <c r="J115" s="74"/>
      <c r="K115" s="75"/>
      <c r="M115" s="73" t="str">
        <f>UPPER(TEXT(DATEVALUE(2024&amp;"-"&amp;11&amp;"-1"),"[$-es-CO]mmmm yyyy"))</f>
        <v>NOVIEMBRE 2024</v>
      </c>
      <c r="N115" s="74"/>
      <c r="O115" s="74"/>
      <c r="P115" s="74"/>
      <c r="Q115" s="74"/>
      <c r="R115" s="74"/>
      <c r="S115" s="75"/>
      <c r="U115" s="73" t="str">
        <f>UPPER(TEXT(DATEVALUE(2024&amp;"-"&amp;12&amp;"-1"),"[$-es-CO]mmmm yyyy"))</f>
        <v>DICIEMBRE 2024</v>
      </c>
      <c r="V115" s="74"/>
      <c r="W115" s="74"/>
      <c r="X115" s="74"/>
      <c r="Y115" s="74"/>
      <c r="Z115" s="74"/>
      <c r="AA115" s="75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01 Promiscuo Municipal de Ubaque</v>
      </c>
      <c r="F118" s="18" t="str">
        <f>_xlfn.XLOOKUP(F117,Tabla24[Día],Tabla24[Despacho Judicial],"ND",0,1)</f>
        <v>Juzgado 01 Ejecución de Penas y Medidas de Seguridad de Cáqueza</v>
      </c>
      <c r="G118" s="18" t="str">
        <f>_xlfn.XLOOKUP(G117,Tabla24[Día],Tabla24[Despacho Judicial],"ND",0,1)</f>
        <v>Juzgado 01 Promiscuo Municipal de Quetame</v>
      </c>
      <c r="H118" s="18" t="str">
        <f>_xlfn.XLOOKUP(H117,Tabla24[Día],Tabla24[Despacho Judicial],"ND",0,1)</f>
        <v>Juzgado 01 Penal Circuito de Cáqueza</v>
      </c>
      <c r="I118" s="18" t="str">
        <f>_xlfn.XLOOKUP(I117,Tabla24[Día],Tabla24[Despacho Judicial],"ND",0,1)</f>
        <v>Juzgado 01 Promiscuo Municipal de Fómeque</v>
      </c>
      <c r="J118" s="18" t="str">
        <f>_xlfn.XLOOKUP(J117,Tabla24[Día],Tabla24[Despacho Judicial],"ND",0,1)</f>
        <v>Juzgado 01 Promiscuo Municipal de Fosca</v>
      </c>
      <c r="K118" s="18" t="str">
        <f>_xlfn.XLOOKUP(K117,Tabla24[Día],Tabla24[Despacho Judicial],"ND",0,1)</f>
        <v>Juzgado 01 Promiscuo Municipal de Fosca</v>
      </c>
      <c r="L118" s="17"/>
      <c r="M118" s="18" t="str">
        <f>_xlfn.XLOOKUP(M117,Tabla24[Día],Tabla24[Despacho Judicial],"ND",0,1)</f>
        <v>Juzgado 01 Promiscuo Municipal de Une</v>
      </c>
      <c r="N118" s="18" t="str">
        <f>_xlfn.XLOOKUP(N117,Tabla24[Día],Tabla24[Despacho Judicial],"ND",0,1)</f>
        <v>Juzgado 01 Civil Circuito de Cáqueza</v>
      </c>
      <c r="O118" s="18" t="str">
        <f>_xlfn.XLOOKUP(O117,Tabla24[Día],Tabla24[Despacho Judicial],"ND",0,1)</f>
        <v>Juzgado 01 Promiscuo Municipal de Gutiérrez</v>
      </c>
      <c r="P118" s="18" t="str">
        <f>_xlfn.XLOOKUP(P117,Tabla24[Día],Tabla24[Despacho Judicial],"ND",0,1)</f>
        <v>Juzgado 01 Promiscuo Municipal de Choachí</v>
      </c>
      <c r="Q118" s="18" t="str">
        <f>_xlfn.XLOOKUP(Q117,Tabla24[Día],Tabla24[Despacho Judicial],"ND",0,1)</f>
        <v>Juzgado 01 Promiscuo Municipal de Fosca</v>
      </c>
      <c r="R118" s="18" t="str">
        <f>_xlfn.XLOOKUP(R117,Tabla24[Día],Tabla24[Despacho Judicial],"ND",0,1)</f>
        <v>Juzgado 01 Promiscuo Municipal de Ubaque</v>
      </c>
      <c r="S118" s="18" t="str">
        <f>_xlfn.XLOOKUP(S117,Tabla24[Día],Tabla24[Despacho Judicial],"ND",0,1)</f>
        <v>Juzgado 01 Promiscuo Municipal de Ubaque</v>
      </c>
      <c r="T118" s="17"/>
      <c r="U118" s="18" t="str">
        <f>_xlfn.XLOOKUP(U117,Tabla24[Día],Tabla24[Despacho Judicial],"ND",0,1)</f>
        <v>Juzgado 01 Promiscuo Municipal de Fosca</v>
      </c>
      <c r="V118" s="18" t="str">
        <f>_xlfn.XLOOKUP(V117,Tabla24[Día],Tabla24[Despacho Judicial],"ND",0,1)</f>
        <v>Juzgado 02 Promiscuo Municipal de Cáqueza</v>
      </c>
      <c r="W118" s="18" t="str">
        <f>_xlfn.XLOOKUP(W117,Tabla24[Día],Tabla24[Despacho Judicial],"ND",0,1)</f>
        <v>Juzgado 01 Promiscuo Municipal de Fosca</v>
      </c>
      <c r="X118" s="18" t="str">
        <f>_xlfn.XLOOKUP(X117,Tabla24[Día],Tabla24[Despacho Judicial],"ND",0,1)</f>
        <v>Juzgado 01 Promiscuo Municipal de Cáqueza</v>
      </c>
      <c r="Y118" s="18" t="str">
        <f>_xlfn.XLOOKUP(Y117,Tabla24[Día],Tabla24[Despacho Judicial],"ND",0,1)</f>
        <v>Juzgado 01 Promiscuo Familia de Cáqueza</v>
      </c>
      <c r="Z118" s="18" t="str">
        <f>_xlfn.XLOOKUP(Z117,Tabla24[Día],Tabla24[Despacho Judicial],"ND",0,1)</f>
        <v>Juzgado 02 Promiscuo Municipal de Cáqueza</v>
      </c>
      <c r="AA118" s="18" t="str">
        <f>_xlfn.XLOOKUP(AA117,Tabla24[Día],Tabla24[Despacho Judicial],"ND",0,1)</f>
        <v>Juzgado 02 Promiscuo Municipal de Cáqueza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01 Promiscuo Municipal de Une</v>
      </c>
      <c r="F122" s="18" t="str">
        <f>_xlfn.XLOOKUP(F121,Tabla24[Día],Tabla24[Despacho Judicial],"ND",0,1)</f>
        <v>Juzgado 01 Civil Circuito de Cáqueza</v>
      </c>
      <c r="G122" s="18" t="str">
        <f>_xlfn.XLOOKUP(G121,Tabla24[Día],Tabla24[Despacho Judicial],"ND",0,1)</f>
        <v>Juzgado 01 Promiscuo Municipal de Gutiérrez</v>
      </c>
      <c r="H122" s="18" t="str">
        <f>_xlfn.XLOOKUP(H121,Tabla24[Día],Tabla24[Despacho Judicial],"ND",0,1)</f>
        <v>Juzgado 01 Promiscuo Municipal de Choachí</v>
      </c>
      <c r="I122" s="18" t="str">
        <f>_xlfn.XLOOKUP(I121,Tabla24[Día],Tabla24[Despacho Judicial],"ND",0,1)</f>
        <v>Juzgado 01 Promiscuo Municipal de Fosca</v>
      </c>
      <c r="J122" s="18" t="str">
        <f>_xlfn.XLOOKUP(J121,Tabla24[Día],Tabla24[Despacho Judicial],"ND",0,1)</f>
        <v>Juzgado 01 Promiscuo Municipal de Gutiérrez</v>
      </c>
      <c r="K122" s="18" t="str">
        <f>_xlfn.XLOOKUP(K121,Tabla24[Día],Tabla24[Despacho Judicial],"ND",0,1)</f>
        <v>Juzgado 01 Promiscuo Municipal de Gutiérrez</v>
      </c>
      <c r="L122" s="17"/>
      <c r="M122" s="18" t="str">
        <f>_xlfn.XLOOKUP(M121,Tabla24[Día],Tabla24[Despacho Judicial],"ND",0,1)</f>
        <v>Juzgado 01 Promiscuo Municipal de Ubaque</v>
      </c>
      <c r="N122" s="18" t="str">
        <f>_xlfn.XLOOKUP(N121,Tabla24[Día],Tabla24[Despacho Judicial],"ND",0,1)</f>
        <v>Juzgado 02 Promiscuo Municipal de Cáqueza</v>
      </c>
      <c r="O122" s="18" t="str">
        <f>_xlfn.XLOOKUP(O121,Tabla24[Día],Tabla24[Despacho Judicial],"ND",0,1)</f>
        <v>Juzgado 01 Promiscuo Municipal de Chipaque</v>
      </c>
      <c r="P122" s="18" t="str">
        <f>_xlfn.XLOOKUP(P121,Tabla24[Día],Tabla24[Despacho Judicial],"ND",0,1)</f>
        <v>Juzgado 01 Promiscuo Municipal de Cáqueza</v>
      </c>
      <c r="Q122" s="18" t="str">
        <f>_xlfn.XLOOKUP(Q121,Tabla24[Día],Tabla24[Despacho Judicial],"ND",0,1)</f>
        <v>Juzgado 01 Promiscuo Familia de Cáqueza</v>
      </c>
      <c r="R122" s="18" t="str">
        <f>_xlfn.XLOOKUP(R121,Tabla24[Día],Tabla24[Despacho Judicial],"ND",0,1)</f>
        <v>Juzgado 01 Promiscuo Municipal de Fosca</v>
      </c>
      <c r="S122" s="18" t="str">
        <f>_xlfn.XLOOKUP(S121,Tabla24[Día],Tabla24[Despacho Judicial],"ND",0,1)</f>
        <v>Juzgado 01 Promiscuo Municipal de Fosca</v>
      </c>
      <c r="T122" s="17"/>
      <c r="U122" s="18" t="str">
        <f>_xlfn.XLOOKUP(U121,Tabla24[Día],Tabla24[Despacho Judicial],"ND",0,1)</f>
        <v>Juzgado 01 Promiscuo Municipal de Ubaque</v>
      </c>
      <c r="V122" s="18" t="str">
        <f>_xlfn.XLOOKUP(V121,Tabla24[Día],Tabla24[Despacho Judicial],"ND",0,1)</f>
        <v>Juzgado 01 Ejecución de Penas y Medidas de Seguridad de Cáqueza</v>
      </c>
      <c r="W122" s="18" t="str">
        <f>_xlfn.XLOOKUP(W121,Tabla24[Día],Tabla24[Despacho Judicial],"ND",0,1)</f>
        <v>Juzgado 01 Promiscuo Municipal de Quetame</v>
      </c>
      <c r="X122" s="18" t="str">
        <f>_xlfn.XLOOKUP(X121,Tabla24[Día],Tabla24[Despacho Judicial],"ND",0,1)</f>
        <v>Juzgado 01 Penal Circuito de Cáqueza</v>
      </c>
      <c r="Y122" s="18" t="str">
        <f>_xlfn.XLOOKUP(Y121,Tabla24[Día],Tabla24[Despacho Judicial],"ND",0,1)</f>
        <v>Juzgado 01 Promiscuo Municipal de Fómeque</v>
      </c>
      <c r="Z122" s="18" t="str">
        <f>_xlfn.XLOOKUP(Z121,Tabla24[Día],Tabla24[Despacho Judicial],"ND",0,1)</f>
        <v>Juzgado 01 Promiscuo Municipal de Quetame</v>
      </c>
      <c r="AA122" s="18" t="str">
        <f>_xlfn.XLOOKUP(AA121,Tabla24[Día],Tabla24[Despacho Judicial],"ND",0,1)</f>
        <v>Juzgado 01 Promiscuo Municipal de Quetame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/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>Previa prestación efectiva del turno</v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01 Promiscuo Municipal de Gutiérrez</v>
      </c>
      <c r="F126" s="18" t="str">
        <f>_xlfn.XLOOKUP(F125,Tabla24[Día],Tabla24[Despacho Judicial],"ND",0,1)</f>
        <v>Juzgado 02 Promiscuo Municipal de Cáqueza</v>
      </c>
      <c r="G126" s="18" t="str">
        <f>_xlfn.XLOOKUP(G125,Tabla24[Día],Tabla24[Despacho Judicial],"ND",0,1)</f>
        <v>Juzgado 01 Promiscuo Municipal de Chipaque</v>
      </c>
      <c r="H126" s="18" t="str">
        <f>_xlfn.XLOOKUP(H125,Tabla24[Día],Tabla24[Despacho Judicial],"ND",0,1)</f>
        <v>Juzgado 01 Promiscuo Municipal de Cáqueza</v>
      </c>
      <c r="I126" s="18" t="str">
        <f>_xlfn.XLOOKUP(I125,Tabla24[Día],Tabla24[Despacho Judicial],"ND",0,1)</f>
        <v>Juzgado 01 Promiscuo Familia de Cáqueza</v>
      </c>
      <c r="J126" s="18" t="str">
        <f>_xlfn.XLOOKUP(J125,Tabla24[Día],Tabla24[Despacho Judicial],"ND",0,1)</f>
        <v>Juzgado 01 Promiscuo Municipal de Chipaque</v>
      </c>
      <c r="K126" s="18" t="str">
        <f>_xlfn.XLOOKUP(K125,Tabla24[Día],Tabla24[Despacho Judicial],"ND",0,1)</f>
        <v>Juzgado 01 Promiscuo Municipal de Chipaque</v>
      </c>
      <c r="L126" s="17"/>
      <c r="M126" s="18" t="str">
        <f>_xlfn.XLOOKUP(M125,Tabla24[Día],Tabla24[Despacho Judicial],"ND",0,1)</f>
        <v>Juzgado 01 Promiscuo Municipal de Fosca</v>
      </c>
      <c r="N126" s="18" t="str">
        <f>_xlfn.XLOOKUP(N125,Tabla24[Día],Tabla24[Despacho Judicial],"ND",0,1)</f>
        <v>Juzgado 01 Promiscuo Municipal de Ubaque</v>
      </c>
      <c r="O126" s="18" t="str">
        <f>_xlfn.XLOOKUP(O125,Tabla24[Día],Tabla24[Despacho Judicial],"ND",0,1)</f>
        <v>Juzgado 01 Ejecución de Penas y Medidas de Seguridad de Cáqueza</v>
      </c>
      <c r="P126" s="18" t="str">
        <f>_xlfn.XLOOKUP(P125,Tabla24[Día],Tabla24[Despacho Judicial],"ND",0,1)</f>
        <v>Juzgado 01 Promiscuo Municipal de Quetame</v>
      </c>
      <c r="Q126" s="18" t="str">
        <f>_xlfn.XLOOKUP(Q125,Tabla24[Día],Tabla24[Despacho Judicial],"ND",0,1)</f>
        <v>Juzgado 01 Penal Circuito de Cáqueza</v>
      </c>
      <c r="R126" s="18" t="str">
        <f>_xlfn.XLOOKUP(R125,Tabla24[Día],Tabla24[Despacho Judicial],"ND",0,1)</f>
        <v>Juzgado 01 Promiscuo Municipal de Gutiérrez</v>
      </c>
      <c r="S126" s="18" t="str">
        <f>_xlfn.XLOOKUP(S125,Tabla24[Día],Tabla24[Despacho Judicial],"ND",0,1)</f>
        <v>Juzgado 01 Promiscuo Municipal de Gutiérrez</v>
      </c>
      <c r="T126" s="17"/>
      <c r="U126" s="18" t="str">
        <f>_xlfn.XLOOKUP(U125,Tabla24[Día],Tabla24[Despacho Judicial],"ND",0,1)</f>
        <v>Juzgado 01 Promiscuo Municipal de Une</v>
      </c>
      <c r="V126" s="18" t="str">
        <f>_xlfn.XLOOKUP(V125,Tabla24[Día],Tabla24[Despacho Judicial],"ND",0,1)</f>
        <v>Juzgado 01 Promiscuo Familia de Cáqueza</v>
      </c>
      <c r="W126" s="18" t="str">
        <f>_xlfn.XLOOKUP(W125,Tabla24[Día],Tabla24[Despacho Judicial],"ND",0,1)</f>
        <v>Juzgado 01 Promiscuo Municipal de Gutiérrez</v>
      </c>
      <c r="X126" s="18" t="str">
        <f>_xlfn.XLOOKUP(X125,Tabla24[Día],Tabla24[Despacho Judicial],"ND",0,1)</f>
        <v>Juzgado 02 Promiscuo Municipal de Cáqueza</v>
      </c>
      <c r="Y126" s="18" t="str">
        <f>_xlfn.XLOOKUP(Y125,Tabla24[Día],Tabla24[Despacho Judicial],"ND",0,1)</f>
        <v>Juzgado 01 Promiscuo Municipal de Choachí</v>
      </c>
      <c r="Z126" s="18" t="str">
        <f>_xlfn.XLOOKUP(Z125,Tabla24[Día],Tabla24[Despacho Judicial],"ND",0,1)</f>
        <v>Juzgado 02 Promiscuo Municipal de Cáqueza</v>
      </c>
      <c r="AA126" s="18" t="str">
        <f>_xlfn.XLOOKUP(AA125,Tabla24[Día],Tabla24[Despacho Judicial],"ND",0,1)</f>
        <v>Juzgado 02 Promiscuo Municipal de Cáqueza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>Previa prestación efectiva del turno</v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>
        <f>IF(AND(MONTH(J125)=MONTH($H$125),J126=$B$3),_xlfn.XLOOKUP(J125,Tabla24[Día],Tabla24[Día compensatorio],"ND",0,1),"")</f>
        <v>45586</v>
      </c>
      <c r="K128" s="18" t="str">
        <f>IF(AND(MONTH(K125)=MONTH($H$125),K126=$B$3),_xlfn.XLOOKUP(K125,Tabla24[Día],Tabla24[Día compensatorio],"ND",0,1),"")</f>
        <v>Previa prestación efectiva del turno</v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/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01 Promiscuo Municipal de Ubaque</v>
      </c>
      <c r="F130" s="18" t="str">
        <f>_xlfn.XLOOKUP(F129,Tabla24[Día],Tabla24[Despacho Judicial],"ND",0,1)</f>
        <v>Juzgado 01 Ejecución de Penas y Medidas de Seguridad de Cáqueza</v>
      </c>
      <c r="G130" s="18" t="str">
        <f>_xlfn.XLOOKUP(G129,Tabla24[Día],Tabla24[Despacho Judicial],"ND",0,1)</f>
        <v>Juzgado 01 Promiscuo Municipal de Quetame</v>
      </c>
      <c r="H130" s="18" t="str">
        <f>_xlfn.XLOOKUP(H129,Tabla24[Día],Tabla24[Despacho Judicial],"ND",0,1)</f>
        <v>Juzgado 01 Penal Circuito de Cáqueza</v>
      </c>
      <c r="I130" s="18" t="str">
        <f>_xlfn.XLOOKUP(I129,Tabla24[Día],Tabla24[Despacho Judicial],"ND",0,1)</f>
        <v>Juzgado 01 Promiscuo Municipal de Fómeque</v>
      </c>
      <c r="J130" s="18" t="str">
        <f>_xlfn.XLOOKUP(J129,Tabla24[Día],Tabla24[Despacho Judicial],"ND",0,1)</f>
        <v>Juzgado 02 Promiscuo Municipal de Cáqueza</v>
      </c>
      <c r="K130" s="18" t="str">
        <f>_xlfn.XLOOKUP(K129,Tabla24[Día],Tabla24[Despacho Judicial],"ND",0,1)</f>
        <v>Juzgado 02 Promiscuo Municipal de Cáqueza</v>
      </c>
      <c r="L130" s="17"/>
      <c r="M130" s="18" t="str">
        <f>_xlfn.XLOOKUP(M129,Tabla24[Día],Tabla24[Despacho Judicial],"ND",0,1)</f>
        <v>Juzgado 01 Promiscuo Municipal de Fómeque</v>
      </c>
      <c r="N130" s="18" t="str">
        <f>_xlfn.XLOOKUP(N129,Tabla24[Día],Tabla24[Despacho Judicial],"ND",0,1)</f>
        <v>Juzgado 01 Promiscuo Municipal de Une</v>
      </c>
      <c r="O130" s="18" t="str">
        <f>_xlfn.XLOOKUP(O129,Tabla24[Día],Tabla24[Despacho Judicial],"ND",0,1)</f>
        <v>Juzgado 01 Civil Circuito de Cáqueza</v>
      </c>
      <c r="P130" s="18" t="str">
        <f>_xlfn.XLOOKUP(P129,Tabla24[Día],Tabla24[Despacho Judicial],"ND",0,1)</f>
        <v>Juzgado 01 Promiscuo Municipal de Gutiérrez</v>
      </c>
      <c r="Q130" s="18" t="str">
        <f>_xlfn.XLOOKUP(Q129,Tabla24[Día],Tabla24[Despacho Judicial],"ND",0,1)</f>
        <v>Juzgado 01 Promiscuo Municipal de Choachí</v>
      </c>
      <c r="R130" s="18" t="str">
        <f>_xlfn.XLOOKUP(R129,Tabla24[Día],Tabla24[Despacho Judicial],"ND",0,1)</f>
        <v>Juzgado 01 Promiscuo Municipal de Une</v>
      </c>
      <c r="S130" s="18" t="str">
        <f>_xlfn.XLOOKUP(S129,Tabla24[Día],Tabla24[Despacho Judicial],"ND",0,1)</f>
        <v>Juzgado 01 Promiscuo Municipal de Une</v>
      </c>
      <c r="T130" s="17"/>
      <c r="U130" s="18" t="str">
        <f>_xlfn.XLOOKUP(U129,Tabla24[Día],Tabla24[Despacho Judicial],"ND",0,1)</f>
        <v>Juzgado 01 Promiscuo Municipal de Fosca</v>
      </c>
      <c r="V130" s="18" t="str">
        <f>_xlfn.XLOOKUP(V129,Tabla24[Día],Tabla24[Despacho Judicial],"ND",0,1)</f>
        <v>Juzgado 01 Promiscuo Municipal de Choachí</v>
      </c>
      <c r="W130" s="18" t="str">
        <f>_xlfn.XLOOKUP(W129,Tabla24[Día],Tabla24[Despacho Judicial],"ND",0,1)</f>
        <v>Juzgado 01 Promiscuo Municipal de Chipaque</v>
      </c>
      <c r="X130" s="18" t="str">
        <f>_xlfn.XLOOKUP(X129,Tabla24[Día],Tabla24[Despacho Judicial],"ND",0,1)</f>
        <v>Juzgado 01 Promiscuo Familia de Cáqueza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>Previa prestación efectiva del turno</v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01 Promiscuo Municipal de Une</v>
      </c>
      <c r="F134" s="18" t="str">
        <f>_xlfn.XLOOKUP(F133,Tabla24[Día],Tabla24[Despacho Judicial],"ND",0,1)</f>
        <v>Juzgado 01 Civil Circuito de Cáqueza</v>
      </c>
      <c r="G134" s="18" t="str">
        <f>_xlfn.XLOOKUP(G133,Tabla24[Día],Tabla24[Despacho Judicial],"ND",0,1)</f>
        <v>Juzgado 01 Promiscuo Municipal de Gutiérrez</v>
      </c>
      <c r="H134" s="18" t="str">
        <f>_xlfn.XLOOKUP(H133,Tabla24[Día],Tabla24[Despacho Judicial],"ND",0,1)</f>
        <v>Juzgado 01 Promiscuo Municipal de Choachí</v>
      </c>
      <c r="I134" s="18" t="str">
        <f>_xlfn.XLOOKUP(I133,Tabla24[Día],Tabla24[Despacho Judicial],"ND",0,1)</f>
        <v>Juzgado 01 Promiscuo Municipal de Fosca</v>
      </c>
      <c r="J134" s="18" t="str">
        <f>_xlfn.XLOOKUP(J133,Tabla24[Día],Tabla24[Despacho Judicial],"ND",0,1)</f>
        <v>Juzgado 01 Promiscuo Municipal de Ubaque</v>
      </c>
      <c r="K134" s="18" t="str">
        <f>_xlfn.XLOOKUP(K133,Tabla24[Día],Tabla24[Despacho Judicial],"ND",0,1)</f>
        <v>Juzgado 01 Promiscuo Municipal de Ubaque</v>
      </c>
      <c r="L134" s="17"/>
      <c r="M134" s="18" t="str">
        <f>_xlfn.XLOOKUP(M133,Tabla24[Día],Tabla24[Despacho Judicial],"ND",0,1)</f>
        <v>Juzgado 01 Promiscuo Municipal de Fosca</v>
      </c>
      <c r="N134" s="18" t="str">
        <f>_xlfn.XLOOKUP(N133,Tabla24[Día],Tabla24[Despacho Judicial],"ND",0,1)</f>
        <v>Juzgado 02 Promiscuo Municipal de Cáqueza</v>
      </c>
      <c r="O134" s="18" t="str">
        <f>_xlfn.XLOOKUP(O133,Tabla24[Día],Tabla24[Despacho Judicial],"ND",0,1)</f>
        <v>Juzgado 01 Promiscuo Municipal de Fosca</v>
      </c>
      <c r="P134" s="18" t="str">
        <f>_xlfn.XLOOKUP(P133,Tabla24[Día],Tabla24[Despacho Judicial],"ND",0,1)</f>
        <v>Juzgado 01 Promiscuo Municipal de Cáqueza</v>
      </c>
      <c r="Q134" s="18" t="str">
        <f>_xlfn.XLOOKUP(Q133,Tabla24[Día],Tabla24[Despacho Judicial],"ND",0,1)</f>
        <v>Juzgado 01 Promiscuo Familia de Cáqueza</v>
      </c>
      <c r="R134" s="18" t="str">
        <f>_xlfn.XLOOKUP(R133,Tabla24[Día],Tabla24[Despacho Judicial],"ND",0,1)</f>
        <v>Juzgado 02 Promiscuo Municipal de Cáqueza</v>
      </c>
      <c r="S134" s="18" t="str">
        <f>_xlfn.XLOOKUP(S133,Tabla24[Día],Tabla24[Despacho Judicial],"ND",0,1)</f>
        <v>Juzgado 02 Promiscuo Municipal de Cáqueza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01 Promiscuo Municipal de Ubaque</v>
      </c>
      <c r="F138" s="26" t="str">
        <f>_xlfn.XLOOKUP(F137,Tabla24[Día],Tabla24[Despacho Judicial],"ND",0,1)</f>
        <v>Juzgado 02 Promiscuo Municipal de Cáqueza</v>
      </c>
      <c r="G138" s="26" t="str">
        <f>_xlfn.XLOOKUP(G137,Tabla24[Día],Tabla24[Despacho Judicial],"ND",0,1)</f>
        <v>Juzgado 01 Promiscuo Municipal de Chipaque</v>
      </c>
      <c r="H138" s="26" t="str">
        <f>_xlfn.XLOOKUP(H137,Tabla24[Día],Tabla24[Despacho Judicial],"ND",0,1)</f>
        <v>Juzgado 01 Promiscuo Municipal de Cáqueza</v>
      </c>
      <c r="I138" s="26" t="str">
        <f>_xlfn.XLOOKUP(I137,Tabla24[Día],Tabla24[Despacho Judicial],"ND",0,1)</f>
        <v>Juzgado 01 Promiscuo Familia de Cáqueza</v>
      </c>
      <c r="J138" s="26" t="str">
        <f>_xlfn.XLOOKUP(J137,Tabla24[Día],Tabla24[Despacho Judicial],"ND",0,1)</f>
        <v>Juzgado 01 Promiscuo Municipal de Fosca</v>
      </c>
      <c r="K138" s="26" t="str">
        <f>_xlfn.XLOOKUP(K137,Tabla24[Día],Tabla24[Despacho Judicial],"ND",0,1)</f>
        <v>Juzgado 01 Promiscuo Municipal de Fosca</v>
      </c>
      <c r="M138" s="26" t="str">
        <f>_xlfn.XLOOKUP(M137,Tabla24[Día],Tabla24[Despacho Judicial],"ND",0,1)</f>
        <v>Juzgado 01 Promiscuo Municipal de Ubaque</v>
      </c>
      <c r="N138" s="26" t="str">
        <f>_xlfn.XLOOKUP(N137,Tabla24[Día],Tabla24[Despacho Judicial],"ND",0,1)</f>
        <v>Juzgado 01 Ejecución de Penas y Medidas de Seguridad de Cáqueza</v>
      </c>
      <c r="O138" s="26" t="str">
        <f>_xlfn.XLOOKUP(O137,Tabla24[Día],Tabla24[Despacho Judicial],"ND",0,1)</f>
        <v>Juzgado 01 Promiscuo Municipal de Quetame</v>
      </c>
      <c r="P138" s="26" t="str">
        <f>_xlfn.XLOOKUP(P137,Tabla24[Día],Tabla24[Despacho Judicial],"ND",0,1)</f>
        <v>Juzgado 01 Penal Circuito de Cáqueza</v>
      </c>
      <c r="Q138" s="26" t="str">
        <f>_xlfn.XLOOKUP(Q137,Tabla24[Día],Tabla24[Despacho Judicial],"ND",0,1)</f>
        <v>Juzgado 01 Promiscuo Municipal de Fómeque</v>
      </c>
      <c r="R138" s="26" t="str">
        <f>_xlfn.XLOOKUP(R137,Tabla24[Día],Tabla24[Despacho Judicial],"ND",0,1)</f>
        <v>Juzgado 01 Promiscuo Municipal de Quetame</v>
      </c>
      <c r="S138" s="26" t="str">
        <f>_xlfn.XLOOKUP(S137,Tabla24[Día],Tabla24[Despacho Judicial],"ND",0,1)</f>
        <v>Juzgado 01 Promiscuo Municipal de Quetame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J+GRW7TlkKgC8IAFAdgr3xuuQi8xEEj7XVun/Fh7GsAHFayzflK4dJDzkhBA7U8Oyge5ebE/hyKdvfTOTkWarg==" saltValue="WveeudNv8mk06TjYFRDM1A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'1_Base_2024'!$F$12:$F$25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89" t="s">
        <v>50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2:28" ht="15" customHeight="1" x14ac:dyDescent="0.25">
      <c r="B3" s="27" t="s">
        <v>55</v>
      </c>
      <c r="D3" s="88" t="str">
        <f>B3</f>
        <v>Escribiente (1) de Juzgado Municipal PSAA06-3645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5" spans="2:28" ht="15" customHeight="1" thickBot="1" x14ac:dyDescent="0.3"/>
    <row r="6" spans="2:28" ht="15" customHeight="1" x14ac:dyDescent="0.25">
      <c r="B6" s="28" t="s">
        <v>39</v>
      </c>
      <c r="E6" s="90" t="s">
        <v>57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  <c r="U6" s="73" t="str">
        <f>UPPER(TEXT(DATEVALUE(2023&amp;"-"&amp;12&amp;"-1"),"[$-es-CO]mmmm yyyy"))</f>
        <v>DICIEMBRE 2023</v>
      </c>
      <c r="V6" s="74"/>
      <c r="W6" s="74"/>
      <c r="X6" s="74"/>
      <c r="Y6" s="74"/>
      <c r="Z6" s="74"/>
      <c r="AA6" s="75"/>
    </row>
    <row r="7" spans="2:28" ht="15" customHeight="1" x14ac:dyDescent="0.25">
      <c r="B7" s="33" t="s">
        <v>41</v>
      </c>
      <c r="E7" s="79" t="s">
        <v>58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9" t="s">
        <v>59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Citador (2) de Juzgado Municipal PSAA06-3645</v>
      </c>
      <c r="X21" s="18" t="str">
        <f>_xlfn.XLOOKUP(X20,Tabla242[Día],Tabla242[Cargo],"ND",0,1)</f>
        <v>Citador (1) de Juzgado Municipal PSAA06-3645</v>
      </c>
      <c r="Y21" s="18" t="str">
        <f>_xlfn.XLOOKUP(Y20,Tabla242[Día],Tabla242[Cargo],"ND",0,1)</f>
        <v>Escribiente (1) de Juzgado Municipal PSAA06-3645</v>
      </c>
      <c r="Z21" s="18" t="str">
        <f>_xlfn.XLOOKUP(Z20,Tabla242[Día],Tabla242[Cargo],"ND",0,1)</f>
        <v>Citador (1) de Juzgado Municipal PSAA06-3645</v>
      </c>
      <c r="AA21" s="18" t="str">
        <f>_xlfn.XLOOKUP(AA20,Tabla242[Día],Tabla242[Cargo],"ND",0,1)</f>
        <v>Citador (1) de Juzgado Municipal PSAA06-3645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>Previa prestación efectiva del turno</v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82" t="s">
        <v>99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Citador (1) de Juzgado Municipal PSAA06-3645</v>
      </c>
      <c r="V25" s="18" t="str">
        <f>_xlfn.XLOOKUP(V24,Tabla242[Día],Tabla242[Cargo],"ND",0,1)</f>
        <v>Citador (2) de Juzgado Municipal PSAA06-3645</v>
      </c>
      <c r="W25" s="18" t="str">
        <f>_xlfn.XLOOKUP(W24,Tabla242[Día],Tabla242[Cargo],"ND",0,1)</f>
        <v>Escribiente (1) de Juzgado Municipal PSAA06-3645</v>
      </c>
      <c r="X25" s="18" t="str">
        <f>_xlfn.XLOOKUP(X24,Tabla242[Día],Tabla242[Cargo],"ND",0,1)</f>
        <v>Citador (2) de Juzgado Municipal PSAA06-3645</v>
      </c>
      <c r="Y25" s="18" t="str">
        <f>_xlfn.XLOOKUP(Y24,Tabla242[Día],Tabla242[Cargo],"ND",0,1)</f>
        <v>Citador (1) de Juzgado Municipal PSAA06-3645</v>
      </c>
      <c r="Z25" s="18" t="str">
        <f>_xlfn.XLOOKUP(Z24,Tabla242[Día],Tabla242[Cargo],"ND",0,1)</f>
        <v>Citador (2) de Juzgado Municipal PSAA06-3645</v>
      </c>
      <c r="AA25" s="18" t="str">
        <f>_xlfn.XLOOKUP(AA24,Tabla242[Día],Tabla242[Cargo],"ND",0,1)</f>
        <v>Citador (2) de Juzgado Municipal PSAA06-3645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>Previa prestación efectiva del turno</v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Citador (2) de Juzgado Municipal PSAA06-3645</v>
      </c>
      <c r="V29" s="17" t="str">
        <f>_xlfn.XLOOKUP(V28,Tabla242[Día],Tabla242[Cargo],"ND",0,1)</f>
        <v>Citador (1) de Juzgado Municipal PSAA06-3645</v>
      </c>
      <c r="W29" s="17" t="str">
        <f>_xlfn.XLOOKUP(W28,Tabla242[Día],Tabla242[Cargo],"ND",0,1)</f>
        <v>Escribiente (1) de Juzgado Municipal PSAA06-3645</v>
      </c>
      <c r="X29" s="17" t="str">
        <f>_xlfn.XLOOKUP(X28,Tabla242[Día],Tabla242[Cargo],"ND",0,1)</f>
        <v>Citador (3) de Juzgado Municipal PSAA06-3645</v>
      </c>
      <c r="Y29" s="17" t="str">
        <f>_xlfn.XLOOKUP(Y28,Tabla242[Día],Tabla242[Cargo],"ND",0,1)</f>
        <v>Citador (2) de Juzgado Municipal PSAA06-3645</v>
      </c>
      <c r="Z29" s="17" t="str">
        <f>_xlfn.XLOOKUP(Z28,Tabla242[Día],Tabla242[Cargo],"ND",0,1)</f>
        <v>Citador (3) de Juzgado Municipal PSAA06-3645</v>
      </c>
      <c r="AA29" s="17" t="str">
        <f>_xlfn.XLOOKUP(AA28,Tabla242[Día],Tabla242[Cargo],"ND",0,1)</f>
        <v>Citador (3) de Juzgado Municipal PSAA06-3645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85" t="s">
        <v>47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6" t="str">
        <f>UPPER(TEXT(DATEVALUE(2024&amp;"-"&amp;1&amp;"-1"),"[$-es-CO]mmmm yyyy"))</f>
        <v>ENERO 2024</v>
      </c>
      <c r="F34" s="77"/>
      <c r="G34" s="77"/>
      <c r="H34" s="77"/>
      <c r="I34" s="77"/>
      <c r="J34" s="77"/>
      <c r="K34" s="78"/>
      <c r="M34" s="73" t="str">
        <f>UPPER(TEXT(DATEVALUE(2024&amp;"-"&amp;2&amp;"-1"),"[$-es-CO]mmmm yyyy"))</f>
        <v>FEBRERO 2024</v>
      </c>
      <c r="N34" s="74"/>
      <c r="O34" s="74"/>
      <c r="P34" s="74"/>
      <c r="Q34" s="74"/>
      <c r="R34" s="74"/>
      <c r="S34" s="75"/>
      <c r="U34" s="73" t="str">
        <f>UPPER(TEXT(DATEVALUE(2024&amp;"-"&amp;3&amp;"-1"),"[$-es-CO]mmmm yyyy"))</f>
        <v>MARZO 2024</v>
      </c>
      <c r="V34" s="74"/>
      <c r="W34" s="74"/>
      <c r="X34" s="74"/>
      <c r="Y34" s="74"/>
      <c r="Z34" s="74"/>
      <c r="AA34" s="75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Citador (2) de Juzgado Municipal PSAA06-3645</v>
      </c>
      <c r="F37" s="18" t="str">
        <f>_xlfn.XLOOKUP(F36,Tabla242[Día],Tabla242[Cargo],"ND",0,1)</f>
        <v>Citador (1) de Juzgado Municipal PSAA06-3645</v>
      </c>
      <c r="G37" s="18" t="str">
        <f>_xlfn.XLOOKUP(G36,Tabla242[Día],Tabla242[Cargo],"ND",0,1)</f>
        <v>Escribiente (1) de Juzgado Municipal PSAA06-3645</v>
      </c>
      <c r="H37" s="18" t="str">
        <f>_xlfn.XLOOKUP(H36,Tabla242[Día],Tabla242[Cargo],"ND",0,1)</f>
        <v>Citador (3) de Juzgado Municipal PSAA06-3645</v>
      </c>
      <c r="I37" s="18" t="str">
        <f>_xlfn.XLOOKUP(I36,Tabla242[Día],Tabla242[Cargo],"ND",0,1)</f>
        <v>Citador (2) de Juzgado Municipal PSAA06-3645</v>
      </c>
      <c r="J37" s="18" t="str">
        <f>_xlfn.XLOOKUP(J36,Tabla242[Día],Tabla242[Cargo],"ND",0,1)</f>
        <v>Citador (3) de Juzgado Municipal PSAA06-3645</v>
      </c>
      <c r="K37" s="18" t="str">
        <f>_xlfn.XLOOKUP(K36,Tabla242[Día],Tabla242[Cargo],"ND",0,1)</f>
        <v>Citador (3) de Juzgado Municipal PSAA06-3645</v>
      </c>
      <c r="L37" s="17"/>
      <c r="M37" s="18" t="str">
        <f>_xlfn.XLOOKUP(M36,Tabla242[Día],Tabla242[Cargo],"ND",0,1)</f>
        <v>Escribiente (1) de Juzgado Municipal PSAA06-3645</v>
      </c>
      <c r="N37" s="18" t="str">
        <f>_xlfn.XLOOKUP(N36,Tabla242[Día],Tabla242[Cargo],"ND",0,1)</f>
        <v>Citador (3) de Juzgado Municipal PSAA06-3645</v>
      </c>
      <c r="O37" s="18" t="str">
        <f>_xlfn.XLOOKUP(O36,Tabla242[Día],Tabla242[Cargo],"ND",0,1)</f>
        <v>Citador (1) de Juzgado Municipal PSAA06-3645</v>
      </c>
      <c r="P37" s="18" t="str">
        <f>_xlfn.XLOOKUP(P36,Tabla242[Día],Tabla242[Cargo],"ND",0,1)</f>
        <v>Citador (3) de Juzgado Municipal PSAA06-3645</v>
      </c>
      <c r="Q37" s="18" t="str">
        <f>_xlfn.XLOOKUP(Q36,Tabla242[Día],Tabla242[Cargo],"ND",0,1)</f>
        <v>Citador (1) de Juzgado Municipal PSAA06-3645</v>
      </c>
      <c r="R37" s="18" t="str">
        <f>_xlfn.XLOOKUP(R36,Tabla242[Día],Tabla242[Cargo],"ND",0,1)</f>
        <v>Citador (3) de Juzgado Municipal PSAA06-3645</v>
      </c>
      <c r="S37" s="18" t="str">
        <f>_xlfn.XLOOKUP(S36,Tabla242[Día],Tabla242[Cargo],"ND",0,1)</f>
        <v>Citador (3) de Juzgado Municipal PSAA06-3645</v>
      </c>
      <c r="T37" s="17"/>
      <c r="U37" s="18" t="str">
        <f>_xlfn.XLOOKUP(U36,Tabla242[Día],Tabla242[Cargo],"ND",0,1)</f>
        <v>Escribiente (1) de Juzgado Municipal PSAA06-3645</v>
      </c>
      <c r="V37" s="18" t="str">
        <f>_xlfn.XLOOKUP(V36,Tabla242[Día],Tabla242[Cargo],"ND",0,1)</f>
        <v>Citador (1) de Juzgado Municipal PSAA06-3645</v>
      </c>
      <c r="W37" s="18" t="str">
        <f>_xlfn.XLOOKUP(W36,Tabla242[Día],Tabla242[Cargo],"ND",0,1)</f>
        <v>Citador (2) de Juzgado Municipal PSAA06-3645</v>
      </c>
      <c r="X37" s="18" t="str">
        <f>_xlfn.XLOOKUP(X36,Tabla242[Día],Tabla242[Cargo],"ND",0,1)</f>
        <v>Citador (3) de Juzgado Municipal PSAA06-3645</v>
      </c>
      <c r="Y37" s="18" t="str">
        <f>_xlfn.XLOOKUP(Y36,Tabla242[Día],Tabla242[Cargo],"ND",0,1)</f>
        <v>Escribiente (1) de Juzgado Municipal PSAA06-3645</v>
      </c>
      <c r="Z37" s="18" t="str">
        <f>_xlfn.XLOOKUP(Z36,Tabla242[Día],Tabla242[Cargo],"ND",0,1)</f>
        <v>Citador (3) de Juzgado Municipal PSAA06-3645</v>
      </c>
      <c r="AA37" s="18" t="str">
        <f>_xlfn.XLOOKUP(AA36,Tabla242[Día],Tabla242[Cargo],"ND",0,1)</f>
        <v>Citador (3) de Juzgado Municipal PSAA06-3645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>Previa prestación efectiva del turno</v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>Previa prestación efectiva del turno</v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(3) de Juzgado Municipal PSAA06-3645</v>
      </c>
      <c r="F41" s="18" t="str">
        <f>_xlfn.XLOOKUP(F40,Tabla242[Día],Tabla242[Cargo],"ND",0,1)</f>
        <v>Escribiente (1) de Juzgado Municipal PSAA06-3645</v>
      </c>
      <c r="G41" s="18" t="str">
        <f>_xlfn.XLOOKUP(G40,Tabla242[Día],Tabla242[Cargo],"ND",0,1)</f>
        <v>Citador (2) de Juzgado Municipal PSAA06-3645</v>
      </c>
      <c r="H41" s="18" t="str">
        <f>_xlfn.XLOOKUP(H40,Tabla242[Día],Tabla242[Cargo],"ND",0,1)</f>
        <v>Escribiente (1) de Juzgado Municipal PSAA06-3645</v>
      </c>
      <c r="I41" s="18" t="str">
        <f>_xlfn.XLOOKUP(I40,Tabla242[Día],Tabla242[Cargo],"ND",0,1)</f>
        <v>Citador (3) de Juzgado Municipal PSAA06-3645</v>
      </c>
      <c r="J41" s="18" t="str">
        <f>_xlfn.XLOOKUP(J40,Tabla242[Día],Tabla242[Cargo],"ND",0,1)</f>
        <v>Escribiente (1) de Juzgado Municipal PSAA06-3645</v>
      </c>
      <c r="K41" s="18" t="str">
        <f>_xlfn.XLOOKUP(K40,Tabla242[Día],Tabla242[Cargo],"ND",0,1)</f>
        <v>Escribiente (1) de Juzgado Municipal PSAA06-3645</v>
      </c>
      <c r="L41" s="17"/>
      <c r="M41" s="18" t="str">
        <f>_xlfn.XLOOKUP(M40,Tabla242[Día],Tabla242[Cargo],"ND",0,1)</f>
        <v>Citador (2) de Juzgado Municipal PSAA06-3645</v>
      </c>
      <c r="N41" s="18" t="str">
        <f>_xlfn.XLOOKUP(N40,Tabla242[Día],Tabla242[Cargo],"ND",0,1)</f>
        <v>Citador (1) de Juzgado Municipal PSAA06-3645</v>
      </c>
      <c r="O41" s="18" t="str">
        <f>_xlfn.XLOOKUP(O40,Tabla242[Día],Tabla242[Cargo],"ND",0,1)</f>
        <v>Citador (3) de Juzgado Municipal PSAA06-3645</v>
      </c>
      <c r="P41" s="18" t="str">
        <f>_xlfn.XLOOKUP(P40,Tabla242[Día],Tabla242[Cargo],"ND",0,1)</f>
        <v>Escribiente (1) de Juzgado Municipal PSAA06-3645</v>
      </c>
      <c r="Q41" s="18" t="str">
        <f>_xlfn.XLOOKUP(Q40,Tabla242[Día],Tabla242[Cargo],"ND",0,1)</f>
        <v>Citador (1) de Juzgado Municipal PSAA06-3645</v>
      </c>
      <c r="R41" s="18" t="str">
        <f>_xlfn.XLOOKUP(R40,Tabla242[Día],Tabla242[Cargo],"ND",0,1)</f>
        <v>Escribiente (1) de Juzgado Municipal PSAA06-3645</v>
      </c>
      <c r="S41" s="18" t="str">
        <f>_xlfn.XLOOKUP(S40,Tabla242[Día],Tabla242[Cargo],"ND",0,1)</f>
        <v>Escribiente (1) de Juzgado Municipal PSAA06-3645</v>
      </c>
      <c r="T41" s="17"/>
      <c r="U41" s="18" t="str">
        <f>_xlfn.XLOOKUP(U40,Tabla242[Día],Tabla242[Cargo],"ND",0,1)</f>
        <v>Citador (1) de Juzgado Municipal PSAA06-3645</v>
      </c>
      <c r="V41" s="18" t="str">
        <f>_xlfn.XLOOKUP(V40,Tabla242[Día],Tabla242[Cargo],"ND",0,1)</f>
        <v>Citador (2) de Juzgado Municipal PSAA06-3645</v>
      </c>
      <c r="W41" s="18" t="str">
        <f>_xlfn.XLOOKUP(W40,Tabla242[Día],Tabla242[Cargo],"ND",0,1)</f>
        <v>Citador (3) de Juzgado Municipal PSAA06-3645</v>
      </c>
      <c r="X41" s="18" t="str">
        <f>_xlfn.XLOOKUP(X40,Tabla242[Día],Tabla242[Cargo],"ND",0,1)</f>
        <v>Escribiente (1) de Juzgado Municipal PSAA06-3645</v>
      </c>
      <c r="Y41" s="18" t="str">
        <f>_xlfn.XLOOKUP(Y40,Tabla242[Día],Tabla242[Cargo],"ND",0,1)</f>
        <v>Citador (1) de Juzgado Municipal PSAA06-3645</v>
      </c>
      <c r="Z41" s="18" t="str">
        <f>_xlfn.XLOOKUP(Z40,Tabla242[Día],Tabla242[Cargo],"ND",0,1)</f>
        <v>Escribiente (1) de Juzgado Municipal PSAA06-3645</v>
      </c>
      <c r="AA41" s="18" t="str">
        <f>_xlfn.XLOOKUP(AA40,Tabla242[Día],Tabla242[Cargo],"ND",0,1)</f>
        <v>Escribiente (1) de Juzgado Municipal PSAA06-3645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>Previa prestación efectiva del turno</v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>Previa prestación efectiva del turno</v>
      </c>
      <c r="I43" s="18" t="str">
        <f>IF(AND(MONTH(I40)=MONTH($H$44),I41=$B$3),_xlfn.XLOOKUP(I40,Tabla242[Día],Tabla242[Día compensatorio],"ND",0,1),"")</f>
        <v/>
      </c>
      <c r="J43" s="18">
        <f>IF(AND(MONTH(J40)=MONTH($H$44),J41=$B$3),_xlfn.XLOOKUP(J40,Tabla242[Día],Tabla242[Día compensatorio],"ND",0,1),"")</f>
        <v>45306</v>
      </c>
      <c r="K43" s="18">
        <f>IF(AND(MONTH(K40)=MONTH($H$44),K41=$B$3),_xlfn.XLOOKUP(K40,Tabla242[Día],Tabla242[Día compensatorio],"ND",0,1),"")</f>
        <v>45307</v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/>
      </c>
      <c r="P43" s="18" t="str">
        <f>IF(AND(MONTH(P40)=MONTH($P$44),P41=$B$3),_xlfn.XLOOKUP(P40,Tabla242[Día],Tabla242[Día compensatorio],"ND",0,1),"")</f>
        <v>Previa prestación efectiva del turno</v>
      </c>
      <c r="Q43" s="18" t="str">
        <f>IF(AND(MONTH(Q40)=MONTH($P$44),Q41=$B$3),_xlfn.XLOOKUP(Q40,Tabla242[Día],Tabla242[Día compensatorio],"ND",0,1),"")</f>
        <v/>
      </c>
      <c r="R43" s="18">
        <f>IF(AND(MONTH(R40)=MONTH($P$44),R41=$B$3),_xlfn.XLOOKUP(R40,Tabla242[Día],Tabla242[Día compensatorio],"ND",0,1),"")</f>
        <v>45334</v>
      </c>
      <c r="S43" s="18">
        <f>IF(AND(MONTH(S40)=MONTH($P$44),S41=$B$3),_xlfn.XLOOKUP(S40,Tabla242[Día],Tabla242[Día compensatorio],"ND",0,1),"")</f>
        <v>45335</v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>Previa prestación efectiva del turno</v>
      </c>
      <c r="Y43" s="18" t="str">
        <f>IF(AND(MONTH(Y40)=MONTH($X$44),Y41=$B$3),_xlfn.XLOOKUP(Y40,Tabla242[Día],Tabla242[Día compensatorio],"ND",0,1),"")</f>
        <v/>
      </c>
      <c r="Z43" s="18">
        <f>IF(AND(MONTH(Z40)=MONTH($X$44),Z41=$B$3),_xlfn.XLOOKUP(Z40,Tabla242[Día],Tabla242[Día compensatorio],"ND",0,1),"")</f>
        <v>45362</v>
      </c>
      <c r="AA43" s="18">
        <f>IF(AND(MONTH(AA40)=MONTH($X$44),AA41=$B$3),_xlfn.XLOOKUP(AA40,Tabla242[Día],Tabla242[Día compensatorio],"ND",0,1),"")</f>
        <v>45363</v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Citador (2) de Juzgado Municipal PSAA06-3645</v>
      </c>
      <c r="F45" s="18" t="str">
        <f>_xlfn.XLOOKUP(F44,Tabla242[Día],Tabla242[Cargo],"ND",0,1)</f>
        <v>Citador (3) de Juzgado Municipal PSAA06-3645</v>
      </c>
      <c r="G45" s="18" t="str">
        <f>_xlfn.XLOOKUP(G44,Tabla242[Día],Tabla242[Cargo],"ND",0,1)</f>
        <v>Escribiente (1) de Juzgado Municipal PSAA06-3645</v>
      </c>
      <c r="H45" s="18" t="str">
        <f>_xlfn.XLOOKUP(H44,Tabla242[Día],Tabla242[Cargo],"ND",0,1)</f>
        <v>Citador (2) de Juzgado Municipal PSAA06-3645</v>
      </c>
      <c r="I45" s="18" t="str">
        <f>_xlfn.XLOOKUP(I44,Tabla242[Día],Tabla242[Cargo],"ND",0,1)</f>
        <v>Citador (3) de Juzgado Municipal PSAA06-3645</v>
      </c>
      <c r="J45" s="18" t="str">
        <f>_xlfn.XLOOKUP(J44,Tabla242[Día],Tabla242[Cargo],"ND",0,1)</f>
        <v>Citador (2) de Juzgado Municipal PSAA06-3645</v>
      </c>
      <c r="K45" s="18" t="str">
        <f>_xlfn.XLOOKUP(K44,Tabla242[Día],Tabla242[Cargo],"ND",0,1)</f>
        <v>Citador (2) de Juzgado Municipal PSAA06-3645</v>
      </c>
      <c r="L45" s="17"/>
      <c r="M45" s="18" t="str">
        <f>_xlfn.XLOOKUP(M44,Tabla242[Día],Tabla242[Cargo],"ND",0,1)</f>
        <v>Citador (2) de Juzgado Municipal PSAA06-3645</v>
      </c>
      <c r="N45" s="18" t="str">
        <f>_xlfn.XLOOKUP(N44,Tabla242[Día],Tabla242[Cargo],"ND",0,1)</f>
        <v>Citador (3) de Juzgado Municipal PSAA06-3645</v>
      </c>
      <c r="O45" s="18" t="str">
        <f>_xlfn.XLOOKUP(O44,Tabla242[Día],Tabla242[Cargo],"ND",0,1)</f>
        <v>Escribiente (1) de Juzgado Municipal PSAA06-3645</v>
      </c>
      <c r="P45" s="18" t="str">
        <f>_xlfn.XLOOKUP(P44,Tabla242[Día],Tabla242[Cargo],"ND",0,1)</f>
        <v>Citador (1) de Juzgado Municipal PSAA06-3645</v>
      </c>
      <c r="Q45" s="18" t="str">
        <f>_xlfn.XLOOKUP(Q44,Tabla242[Día],Tabla242[Cargo],"ND",0,1)</f>
        <v>Citador (2) de Juzgado Municipal PSAA06-3645</v>
      </c>
      <c r="R45" s="18" t="str">
        <f>_xlfn.XLOOKUP(R44,Tabla242[Día],Tabla242[Cargo],"ND",0,1)</f>
        <v>Citador (1) de Juzgado Municipal PSAA06-3645</v>
      </c>
      <c r="S45" s="18" t="str">
        <f>_xlfn.XLOOKUP(S44,Tabla242[Día],Tabla242[Cargo],"ND",0,1)</f>
        <v>Citador (1) de Juzgado Municipal PSAA06-3645</v>
      </c>
      <c r="T45" s="17"/>
      <c r="U45" s="18" t="str">
        <f>_xlfn.XLOOKUP(U44,Tabla242[Día],Tabla242[Cargo],"ND",0,1)</f>
        <v>Citador (2) de Juzgado Municipal PSAA06-3645</v>
      </c>
      <c r="V45" s="18" t="str">
        <f>_xlfn.XLOOKUP(V44,Tabla242[Día],Tabla242[Cargo],"ND",0,1)</f>
        <v>Citador (3) de Juzgado Municipal PSAA06-3645</v>
      </c>
      <c r="W45" s="18" t="str">
        <f>_xlfn.XLOOKUP(W44,Tabla242[Día],Tabla242[Cargo],"ND",0,1)</f>
        <v>Escribiente (1) de Juzgado Municipal PSAA06-3645</v>
      </c>
      <c r="X45" s="18" t="str">
        <f>_xlfn.XLOOKUP(X44,Tabla242[Día],Tabla242[Cargo],"ND",0,1)</f>
        <v>Citador (1) de Juzgado Municipal PSAA06-3645</v>
      </c>
      <c r="Y45" s="18" t="str">
        <f>_xlfn.XLOOKUP(Y44,Tabla242[Día],Tabla242[Cargo],"ND",0,1)</f>
        <v>Citador (2) de Juzgado Municipal PSAA06-3645</v>
      </c>
      <c r="Z45" s="18" t="str">
        <f>_xlfn.XLOOKUP(Z44,Tabla242[Día],Tabla242[Cargo],"ND",0,1)</f>
        <v>Citador (1) de Juzgado Municipal PSAA06-3645</v>
      </c>
      <c r="AA45" s="18" t="str">
        <f>_xlfn.XLOOKUP(AA44,Tabla242[Día],Tabla242[Cargo],"ND",0,1)</f>
        <v>Citador (1) de Juzgado Municipal PSAA06-3645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>Previa prestación efectiva del turno</v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>Previa prestación efectiva del turno</v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>Previa prestación efectiva del turno</v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Escribiente (1) de Juzgado Municipal PSAA06-3645</v>
      </c>
      <c r="F49" s="18" t="str">
        <f>_xlfn.XLOOKUP(F48,Tabla242[Día],Tabla242[Cargo],"ND",0,1)</f>
        <v>Citador (3) de Juzgado Municipal PSAA06-3645</v>
      </c>
      <c r="G49" s="18" t="str">
        <f>_xlfn.XLOOKUP(G48,Tabla242[Día],Tabla242[Cargo],"ND",0,1)</f>
        <v>Citador (2) de Juzgado Municipal PSAA06-3645</v>
      </c>
      <c r="H49" s="18" t="str">
        <f>_xlfn.XLOOKUP(H48,Tabla242[Día],Tabla242[Cargo],"ND",0,1)</f>
        <v>Citador (1) de Juzgado Municipal PSAA06-3645</v>
      </c>
      <c r="I49" s="18" t="str">
        <f>_xlfn.XLOOKUP(I48,Tabla242[Día],Tabla242[Cargo],"ND",0,1)</f>
        <v>Citador (3) de Juzgado Municipal PSAA06-3645</v>
      </c>
      <c r="J49" s="18" t="str">
        <f>_xlfn.XLOOKUP(J48,Tabla242[Día],Tabla242[Cargo],"ND",0,1)</f>
        <v>Citador (1) de Juzgado Municipal PSAA06-3645</v>
      </c>
      <c r="K49" s="18" t="str">
        <f>_xlfn.XLOOKUP(K48,Tabla242[Día],Tabla242[Cargo],"ND",0,1)</f>
        <v>Citador (1) de Juzgado Municipal PSAA06-3645</v>
      </c>
      <c r="L49" s="17"/>
      <c r="M49" s="18" t="str">
        <f>_xlfn.XLOOKUP(M48,Tabla242[Día],Tabla242[Cargo],"ND",0,1)</f>
        <v>Citador (3) de Juzgado Municipal PSAA06-3645</v>
      </c>
      <c r="N49" s="18" t="str">
        <f>_xlfn.XLOOKUP(N48,Tabla242[Día],Tabla242[Cargo],"ND",0,1)</f>
        <v>Escribiente (1) de Juzgado Municipal PSAA06-3645</v>
      </c>
      <c r="O49" s="18" t="str">
        <f>_xlfn.XLOOKUP(O48,Tabla242[Día],Tabla242[Cargo],"ND",0,1)</f>
        <v>Citador (1) de Juzgado Municipal PSAA06-3645</v>
      </c>
      <c r="P49" s="18" t="str">
        <f>_xlfn.XLOOKUP(P48,Tabla242[Día],Tabla242[Cargo],"ND",0,1)</f>
        <v>Citador (2) de Juzgado Municipal PSAA06-3645</v>
      </c>
      <c r="Q49" s="18" t="str">
        <f>_xlfn.XLOOKUP(Q48,Tabla242[Día],Tabla242[Cargo],"ND",0,1)</f>
        <v>Citador (3) de Juzgado Municipal PSAA06-3645</v>
      </c>
      <c r="R49" s="18" t="str">
        <f>_xlfn.XLOOKUP(R48,Tabla242[Día],Tabla242[Cargo],"ND",0,1)</f>
        <v>Citador (2) de Juzgado Municipal PSAA06-3645</v>
      </c>
      <c r="S49" s="18" t="str">
        <f>_xlfn.XLOOKUP(S48,Tabla242[Día],Tabla242[Cargo],"ND",0,1)</f>
        <v>Citador (2) de Juzgado Municipal PSAA06-3645</v>
      </c>
      <c r="T49" s="17"/>
      <c r="U49" s="18" t="str">
        <f>_xlfn.XLOOKUP(U48,Tabla242[Día],Tabla242[Cargo],"ND",0,1)</f>
        <v>Citador (3) de Juzgado Municipal PSAA06-3645</v>
      </c>
      <c r="V49" s="18" t="str">
        <f>_xlfn.XLOOKUP(V48,Tabla242[Día],Tabla242[Cargo],"ND",0,1)</f>
        <v>Escribiente (1) de Juzgado Municipal PSAA06-3645</v>
      </c>
      <c r="W49" s="18" t="str">
        <f>_xlfn.XLOOKUP(W48,Tabla242[Día],Tabla242[Cargo],"ND",0,1)</f>
        <v>Citador (1) de Juzgado Municipal PSAA06-3645</v>
      </c>
      <c r="X49" s="18" t="str">
        <f>_xlfn.XLOOKUP(X48,Tabla242[Día],Tabla242[Cargo],"ND",0,1)</f>
        <v>Citador (2) de Juzgado Municipal PSAA06-3645</v>
      </c>
      <c r="Y49" s="18" t="str">
        <f>_xlfn.XLOOKUP(Y48,Tabla242[Día],Tabla242[Cargo],"ND",0,1)</f>
        <v>Citador (1) de Juzgado Municipal PSAA06-3645</v>
      </c>
      <c r="Z49" s="18" t="str">
        <f>_xlfn.XLOOKUP(Z48,Tabla242[Día],Tabla242[Cargo],"ND",0,1)</f>
        <v>Escribiente (1) de Juzgado Municipal PSAA06-3645</v>
      </c>
      <c r="AA49" s="18" t="str">
        <f>_xlfn.XLOOKUP(AA48,Tabla242[Día],Tabla242[Cargo],"ND",0,1)</f>
        <v>Escribiente (1) de Juzgado Municipal PSAA06-3645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>Previa prestación efectiva del turno</v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>Previa prestación efectiva del turno</v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>Previa prestación efectiva del turno</v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>
        <f>IF(AND(MONTH(Z48)=MONTH($X$44),Z49=$B$3),_xlfn.XLOOKUP(Z48,Tabla242[Día],Tabla242[Día compensatorio],"ND",0,1),"")</f>
        <v>45383</v>
      </c>
      <c r="AA51" s="18">
        <f>IF(AND(MONTH(AA48)=MONTH($X$44),AA49=$B$3),_xlfn.XLOOKUP(AA48,Tabla242[Día],Tabla242[Día compensatorio],"ND",0,1),"")</f>
        <v>45385</v>
      </c>
    </row>
    <row r="52" spans="2:27" ht="15" customHeight="1" x14ac:dyDescent="0.25">
      <c r="B52" s="25" t="s">
        <v>100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Escribiente (1) de Juzgado Municipal PSAA06-3645</v>
      </c>
      <c r="F53" s="18" t="str">
        <f>_xlfn.XLOOKUP(F52,Tabla242[Día],Tabla242[Cargo],"ND",0,1)</f>
        <v>Citador (3) de Juzgado Municipal PSAA06-3645</v>
      </c>
      <c r="G53" s="18" t="str">
        <f>_xlfn.XLOOKUP(G52,Tabla242[Día],Tabla242[Cargo],"ND",0,1)</f>
        <v>Citador (1) de Juzgado Municipal PSAA06-3645</v>
      </c>
      <c r="H53" s="18" t="str">
        <f>_xlfn.XLOOKUP(H52,Tabla242[Día],Tabla242[Cargo],"ND",0,1)</f>
        <v>Citador (3) de Juzgado Municipal PSAA06-3645</v>
      </c>
      <c r="I53" s="18" t="str">
        <f>_xlfn.XLOOKUP(I52,Tabla242[Día],Tabla242[Cargo],"ND",0,1)</f>
        <v>Citador (1) de Juzgado Municipal PSAA06-3645</v>
      </c>
      <c r="J53" s="18" t="str">
        <f>_xlfn.XLOOKUP(J52,Tabla242[Día],Tabla242[Cargo],"ND",0,1)</f>
        <v>Citador (3) de Juzgado Municipal PSAA06-3645</v>
      </c>
      <c r="K53" s="18" t="str">
        <f>_xlfn.XLOOKUP(K52,Tabla242[Día],Tabla242[Cargo],"ND",0,1)</f>
        <v>Citador (3) de Juzgado Municipal PSAA06-3645</v>
      </c>
      <c r="L53" s="17"/>
      <c r="M53" s="18" t="str">
        <f>_xlfn.XLOOKUP(M52,Tabla242[Día],Tabla242[Cargo],"ND",0,1)</f>
        <v>Escribiente (1) de Juzgado Municipal PSAA06-3645</v>
      </c>
      <c r="N53" s="18" t="str">
        <f>_xlfn.XLOOKUP(N52,Tabla242[Día],Tabla242[Cargo],"ND",0,1)</f>
        <v>Citador (1) de Juzgado Municipal PSAA06-3645</v>
      </c>
      <c r="O53" s="18" t="str">
        <f>_xlfn.XLOOKUP(O52,Tabla242[Día],Tabla242[Cargo],"ND",0,1)</f>
        <v>Citador (2) de Juzgado Municipal PSAA06-3645</v>
      </c>
      <c r="P53" s="18" t="str">
        <f>_xlfn.XLOOKUP(P52,Tabla242[Día],Tabla242[Cargo],"ND",0,1)</f>
        <v>Citador (3) de Juzgado Municipal PSAA06-3645</v>
      </c>
      <c r="Q53" s="18" t="str">
        <f>_xlfn.XLOOKUP(Q52,Tabla242[Día],Tabla242[Cargo],"ND",0,1)</f>
        <v>Escribiente (1) de Juzgado Municipal PSAA06-3645</v>
      </c>
      <c r="R53" s="18" t="str">
        <f>_xlfn.XLOOKUP(R52,Tabla242[Día],Tabla242[Cargo],"ND",0,1)</f>
        <v>Citador (3) de Juzgado Municipal PSAA06-3645</v>
      </c>
      <c r="S53" s="18" t="str">
        <f>_xlfn.XLOOKUP(S52,Tabla242[Día],Tabla242[Cargo],"ND",0,1)</f>
        <v>Citador (3) de Juzgado Municipal PSAA06-3645</v>
      </c>
      <c r="T53" s="17"/>
      <c r="U53" s="18" t="str">
        <f>_xlfn.XLOOKUP(U52,Tabla242[Día],Tabla242[Cargo],"ND",0,1)</f>
        <v>Escribiente (1) de Juzgado Municipal PSAA06-3645</v>
      </c>
      <c r="V53" s="18" t="str">
        <f>_xlfn.XLOOKUP(V52,Tabla242[Día],Tabla242[Cargo],"ND",0,1)</f>
        <v>Citador (3) de Juzgado Municipal PSAA06-3645</v>
      </c>
      <c r="W53" s="18" t="str">
        <f>_xlfn.XLOOKUP(W52,Tabla242[Día],Tabla242[Cargo],"ND",0,1)</f>
        <v>Citador (3) de Juzgado Municipal PSAA06-3645</v>
      </c>
      <c r="X53" s="18" t="str">
        <f>_xlfn.XLOOKUP(X52,Tabla242[Día],Tabla242[Cargo],"ND",0,1)</f>
        <v>Citador (2) de Juzgado Municipal PSAA06-3645</v>
      </c>
      <c r="Y53" s="18" t="str">
        <f>_xlfn.XLOOKUP(Y52,Tabla242[Día],Tabla242[Cargo],"ND",0,1)</f>
        <v>Citador (2) de Juzgado Municipal PSAA06-3645</v>
      </c>
      <c r="Z53" s="18" t="str">
        <f>_xlfn.XLOOKUP(Z52,Tabla242[Día],Tabla242[Cargo],"ND",0,1)</f>
        <v>Citador (1) de Juzgado Municipal PSAA06-3645</v>
      </c>
      <c r="AA53" s="18" t="str">
        <f>_xlfn.XLOOKUP(AA52,Tabla242[Día],Tabla242[Cargo],"ND",0,1)</f>
        <v>Citador (1) de Juzgado Municipal PSAA06-3645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>Previa prestación efectiva del turno</v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>Previa prestación efectiva del turno</v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>
        <f>IF(AND(MONTH(U52)=MONTH($X$44),U53=$B$3),_xlfn.XLOOKUP(U52,Tabla242[Día],Tabla242[Día compensatorio],"ND",0,1),"")</f>
        <v>45386</v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Citador (2) de Juzgado Municipal PSAA06-3645</v>
      </c>
      <c r="F57" s="17" t="str">
        <f>_xlfn.XLOOKUP(F56,Tabla242[Día],Tabla242[Cargo],"ND",0,1)</f>
        <v>Citador (1) de Juzgado Municipal PSAA06-3645</v>
      </c>
      <c r="G57" s="17" t="str">
        <f>_xlfn.XLOOKUP(G56,Tabla242[Día],Tabla242[Cargo],"ND",0,1)</f>
        <v>Citador (3) de Juzgado Municipal PSAA06-3645</v>
      </c>
      <c r="H57" s="17" t="str">
        <f>_xlfn.XLOOKUP(H56,Tabla242[Día],Tabla242[Cargo],"ND",0,1)</f>
        <v>Escribiente (1) de Juzgado Municipal PSAA06-3645</v>
      </c>
      <c r="I57" s="17" t="str">
        <f>_xlfn.XLOOKUP(I56,Tabla242[Día],Tabla242[Cargo],"ND",0,1)</f>
        <v>Citador (1) de Juzgado Municipal PSAA06-3645</v>
      </c>
      <c r="J57" s="17" t="str">
        <f>_xlfn.XLOOKUP(J56,Tabla242[Día],Tabla242[Cargo],"ND",0,1)</f>
        <v>Escribiente (1) de Juzgado Municipal PSAA06-3645</v>
      </c>
      <c r="K57" s="17" t="str">
        <f>_xlfn.XLOOKUP(K56,Tabla242[Día],Tabla242[Cargo],"ND",0,1)</f>
        <v>Escribiente (1) de Juzgado Municipal PSAA06-3645</v>
      </c>
      <c r="L57" s="17"/>
      <c r="M57" s="17" t="str">
        <f>_xlfn.XLOOKUP(M56,Tabla242[Día],Tabla242[Cargo],"ND",0,1)</f>
        <v>Citador (1) de Juzgado Municipal PSAA06-3645</v>
      </c>
      <c r="N57" s="17" t="str">
        <f>_xlfn.XLOOKUP(N56,Tabla242[Día],Tabla242[Cargo],"ND",0,1)</f>
        <v>Citador (2) de Juzgado Municipal PSAA06-3645</v>
      </c>
      <c r="O57" s="17" t="str">
        <f>_xlfn.XLOOKUP(O56,Tabla242[Día],Tabla242[Cargo],"ND",0,1)</f>
        <v>Citador (3) de Juzgado Municipal PSAA06-3645</v>
      </c>
      <c r="P57" s="17" t="str">
        <f>_xlfn.XLOOKUP(P56,Tabla242[Día],Tabla242[Cargo],"ND",0,1)</f>
        <v>Escribiente (1) de Juzgado Municipal PSAA06-3645</v>
      </c>
      <c r="Q57" s="17" t="str">
        <f>_xlfn.XLOOKUP(Q56,Tabla242[Día],Tabla242[Cargo],"ND",0,1)</f>
        <v>Citador (1) de Juzgado Municipal PSAA06-3645</v>
      </c>
      <c r="R57" s="17" t="str">
        <f>_xlfn.XLOOKUP(R56,Tabla242[Día],Tabla242[Cargo],"ND",0,1)</f>
        <v>Escribiente (1) de Juzgado Municipal PSAA06-3645</v>
      </c>
      <c r="S57" s="17" t="str">
        <f>_xlfn.XLOOKUP(S56,Tabla242[Día],Tabla242[Cargo],"ND",0,1)</f>
        <v>Escribiente (1) de Juzgado Municipal PSAA06-3645</v>
      </c>
      <c r="T57" s="17"/>
      <c r="U57" s="17" t="str">
        <f>_xlfn.XLOOKUP(U56,Tabla242[Día],Tabla242[Cargo],"ND",0,1)</f>
        <v>Citador (3) de Juzgado Municipal PSAA06-3645</v>
      </c>
      <c r="V57" s="17" t="str">
        <f>_xlfn.XLOOKUP(V56,Tabla242[Día],Tabla242[Cargo],"ND",0,1)</f>
        <v>Escribiente (1) de Juzgado Municipal PSAA06-3645</v>
      </c>
      <c r="W57" s="17" t="str">
        <f>_xlfn.XLOOKUP(W56,Tabla242[Día],Tabla242[Cargo],"ND",0,1)</f>
        <v>Citador (2) de Juzgado Municipal PSAA06-3645</v>
      </c>
      <c r="X57" s="17" t="str">
        <f>_xlfn.XLOOKUP(X56,Tabla242[Día],Tabla242[Cargo],"ND",0,1)</f>
        <v>Citador (3) de Juzgado Municipal PSAA06-3645</v>
      </c>
      <c r="Y57" s="17" t="str">
        <f>_xlfn.XLOOKUP(Y56,Tabla242[Día],Tabla242[Cargo],"ND",0,1)</f>
        <v>Escribiente (1) de Juzgado Municipal PSAA06-3645</v>
      </c>
      <c r="Z57" s="17" t="str">
        <f>_xlfn.XLOOKUP(Z56,Tabla242[Día],Tabla242[Cargo],"ND",0,1)</f>
        <v>Citador (2) de Juzgado Municipal PSAA06-3645</v>
      </c>
      <c r="AA57" s="17" t="str">
        <f>_xlfn.XLOOKUP(AA56,Tabla242[Día],Tabla242[Cargo],"ND",0,1)</f>
        <v>Citador (2) de Juzgado Municipal PSAA06-3645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73" t="str">
        <f>UPPER(TEXT(DATEVALUE(2024&amp;"-"&amp;4&amp;"-1"),"[$-es-CO]mmmm yyyy"))</f>
        <v>ABRIL 2024</v>
      </c>
      <c r="F61" s="74"/>
      <c r="G61" s="74"/>
      <c r="H61" s="74"/>
      <c r="I61" s="74"/>
      <c r="J61" s="74"/>
      <c r="K61" s="75"/>
      <c r="M61" s="73" t="str">
        <f>UPPER(TEXT(DATEVALUE(2024&amp;"-"&amp;5&amp;"-1"),"[$-es-CO]mmmm yyyy"))</f>
        <v>MAYO 2024</v>
      </c>
      <c r="N61" s="74"/>
      <c r="O61" s="74"/>
      <c r="P61" s="74"/>
      <c r="Q61" s="74"/>
      <c r="R61" s="74"/>
      <c r="S61" s="75"/>
      <c r="U61" s="73" t="str">
        <f>UPPER(TEXT(DATEVALUE(2024&amp;"-"&amp;6&amp;"-1"),"[$-es-CO]mmmm yyyy"))</f>
        <v>JUNIO 2024</v>
      </c>
      <c r="V61" s="74"/>
      <c r="W61" s="74"/>
      <c r="X61" s="74"/>
      <c r="Y61" s="74"/>
      <c r="Z61" s="74"/>
      <c r="AA61" s="75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Citador (3) de Juzgado Municipal PSAA06-3645</v>
      </c>
      <c r="F64" s="18" t="str">
        <f>_xlfn.XLOOKUP(F63,Tabla242[Día],Tabla242[Cargo],"ND",0,1)</f>
        <v>Escribiente (1) de Juzgado Municipal PSAA06-3645</v>
      </c>
      <c r="G64" s="18" t="str">
        <f>_xlfn.XLOOKUP(G63,Tabla242[Día],Tabla242[Cargo],"ND",0,1)</f>
        <v>Citador (2) de Juzgado Municipal PSAA06-3645</v>
      </c>
      <c r="H64" s="18" t="str">
        <f>_xlfn.XLOOKUP(H63,Tabla242[Día],Tabla242[Cargo],"ND",0,1)</f>
        <v>Citador (3) de Juzgado Municipal PSAA06-3645</v>
      </c>
      <c r="I64" s="18" t="str">
        <f>_xlfn.XLOOKUP(I63,Tabla242[Día],Tabla242[Cargo],"ND",0,1)</f>
        <v>Escribiente (1) de Juzgado Municipal PSAA06-3645</v>
      </c>
      <c r="J64" s="18" t="str">
        <f>_xlfn.XLOOKUP(J63,Tabla242[Día],Tabla242[Cargo],"ND",0,1)</f>
        <v>Citador (2) de Juzgado Municipal PSAA06-3645</v>
      </c>
      <c r="K64" s="18" t="str">
        <f>_xlfn.XLOOKUP(K63,Tabla242[Día],Tabla242[Cargo],"ND",0,1)</f>
        <v>Citador (2) de Juzgado Municipal PSAA06-3645</v>
      </c>
      <c r="L64" s="17"/>
      <c r="M64" s="18" t="str">
        <f>_xlfn.XLOOKUP(M63,Tabla242[Día],Tabla242[Cargo],"ND",0,1)</f>
        <v>Citador (3) de Juzgado Municipal PSAA06-3645</v>
      </c>
      <c r="N64" s="18" t="str">
        <f>_xlfn.XLOOKUP(N63,Tabla242[Día],Tabla242[Cargo],"ND",0,1)</f>
        <v>Escribiente (1) de Juzgado Municipal PSAA06-3645</v>
      </c>
      <c r="O64" s="18" t="str">
        <f>_xlfn.XLOOKUP(O63,Tabla242[Día],Tabla242[Cargo],"ND",0,1)</f>
        <v>Citador (1) de Juzgado Municipal PSAA06-3645</v>
      </c>
      <c r="P64" s="18" t="str">
        <f>_xlfn.XLOOKUP(P63,Tabla242[Día],Tabla242[Cargo],"ND",0,1)</f>
        <v>Citador (3) de Juzgado Municipal PSAA06-3645</v>
      </c>
      <c r="Q64" s="18" t="str">
        <f>_xlfn.XLOOKUP(Q63,Tabla242[Día],Tabla242[Cargo],"ND",0,1)</f>
        <v>Citador (2) de Juzgado Municipal PSAA06-3645</v>
      </c>
      <c r="R64" s="18" t="str">
        <f>_xlfn.XLOOKUP(R63,Tabla242[Día],Tabla242[Cargo],"ND",0,1)</f>
        <v>Citador (3) de Juzgado Municipal PSAA06-3645</v>
      </c>
      <c r="S64" s="18" t="str">
        <f>_xlfn.XLOOKUP(S63,Tabla242[Día],Tabla242[Cargo],"ND",0,1)</f>
        <v>Citador (3) de Juzgado Municipal PSAA06-3645</v>
      </c>
      <c r="T64" s="17"/>
      <c r="U64" s="18" t="str">
        <f>_xlfn.XLOOKUP(U63,Tabla242[Día],Tabla242[Cargo],"ND",0,1)</f>
        <v>Citador (1) de Juzgado Municipal PSAA06-3645</v>
      </c>
      <c r="V64" s="18" t="str">
        <f>_xlfn.XLOOKUP(V63,Tabla242[Día],Tabla242[Cargo],"ND",0,1)</f>
        <v>Citador (3) de Juzgado Municipal PSAA06-3645</v>
      </c>
      <c r="W64" s="18" t="str">
        <f>_xlfn.XLOOKUP(W63,Tabla242[Día],Tabla242[Cargo],"ND",0,1)</f>
        <v>Escribiente (1) de Juzgado Municipal PSAA06-3645</v>
      </c>
      <c r="X64" s="18" t="str">
        <f>_xlfn.XLOOKUP(X63,Tabla242[Día],Tabla242[Cargo],"ND",0,1)</f>
        <v>Citador (3) de Juzgado Municipal PSAA06-3645</v>
      </c>
      <c r="Y64" s="18" t="str">
        <f>_xlfn.XLOOKUP(Y63,Tabla242[Día],Tabla242[Cargo],"ND",0,1)</f>
        <v>Citador (1) de Juzgado Municipal PSAA06-3645</v>
      </c>
      <c r="Z64" s="18" t="str">
        <f>_xlfn.XLOOKUP(Z63,Tabla242[Día],Tabla242[Cargo],"ND",0,1)</f>
        <v>Citador (3) de Juzgado Municipal PSAA06-3645</v>
      </c>
      <c r="AA64" s="18" t="str">
        <f>_xlfn.XLOOKUP(AA63,Tabla242[Día],Tabla242[Cargo],"ND",0,1)</f>
        <v>Citador (3) de Juzgado Municipal PSAA06-3645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>Previa prestación efectiva del turno</v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>Previa prestación efectiva del turno</v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(1) de Juzgado Municipal PSAA06-3645</v>
      </c>
      <c r="F68" s="18" t="str">
        <f>_xlfn.XLOOKUP(F67,Tabla242[Día],Tabla242[Cargo],"ND",0,1)</f>
        <v>Citador (3) de Juzgado Municipal PSAA06-3645</v>
      </c>
      <c r="G68" s="18" t="str">
        <f>_xlfn.XLOOKUP(G67,Tabla242[Día],Tabla242[Cargo],"ND",0,1)</f>
        <v>Citador (2) de Juzgado Municipal PSAA06-3645</v>
      </c>
      <c r="H68" s="18" t="str">
        <f>_xlfn.XLOOKUP(H67,Tabla242[Día],Tabla242[Cargo],"ND",0,1)</f>
        <v>Citador (3) de Juzgado Municipal PSAA06-3645</v>
      </c>
      <c r="I68" s="18" t="str">
        <f>_xlfn.XLOOKUP(I67,Tabla242[Día],Tabla242[Cargo],"ND",0,1)</f>
        <v>Escribiente (1) de Juzgado Municipal PSAA06-3645</v>
      </c>
      <c r="J68" s="18" t="str">
        <f>_xlfn.XLOOKUP(J67,Tabla242[Día],Tabla242[Cargo],"ND",0,1)</f>
        <v>Citador (3) de Juzgado Municipal PSAA06-3645</v>
      </c>
      <c r="K68" s="18" t="str">
        <f>_xlfn.XLOOKUP(K67,Tabla242[Día],Tabla242[Cargo],"ND",0,1)</f>
        <v>Citador (3) de Juzgado Municipal PSAA06-3645</v>
      </c>
      <c r="L68" s="17"/>
      <c r="M68" s="18" t="str">
        <f>_xlfn.XLOOKUP(M67,Tabla242[Día],Tabla242[Cargo],"ND",0,1)</f>
        <v>Escribiente (1) de Juzgado Municipal PSAA06-3645</v>
      </c>
      <c r="N68" s="18" t="str">
        <f>_xlfn.XLOOKUP(N67,Tabla242[Día],Tabla242[Cargo],"ND",0,1)</f>
        <v>Citador (1) de Juzgado Municipal PSAA06-3645</v>
      </c>
      <c r="O68" s="18" t="str">
        <f>_xlfn.XLOOKUP(O67,Tabla242[Día],Tabla242[Cargo],"ND",0,1)</f>
        <v>Citador (2) de Juzgado Municipal PSAA06-3645</v>
      </c>
      <c r="P68" s="18" t="str">
        <f>_xlfn.XLOOKUP(P67,Tabla242[Día],Tabla242[Cargo],"ND",0,1)</f>
        <v>Escribiente (1) de Juzgado Municipal PSAA06-3645</v>
      </c>
      <c r="Q68" s="18" t="str">
        <f>_xlfn.XLOOKUP(Q67,Tabla242[Día],Tabla242[Cargo],"ND",0,1)</f>
        <v>Citador (3) de Juzgado Municipal PSAA06-3645</v>
      </c>
      <c r="R68" s="18" t="str">
        <f>_xlfn.XLOOKUP(R67,Tabla242[Día],Tabla242[Cargo],"ND",0,1)</f>
        <v>Escribiente (1) de Juzgado Municipal PSAA06-3645</v>
      </c>
      <c r="S68" s="18" t="str">
        <f>_xlfn.XLOOKUP(S67,Tabla242[Día],Tabla242[Cargo],"ND",0,1)</f>
        <v>Escribiente (1) de Juzgado Municipal PSAA06-3645</v>
      </c>
      <c r="T68" s="17"/>
      <c r="U68" s="18" t="str">
        <f>_xlfn.XLOOKUP(U67,Tabla242[Día],Tabla242[Cargo],"ND",0,1)</f>
        <v>Citador (3) de Juzgado Municipal PSAA06-3645</v>
      </c>
      <c r="V68" s="18" t="str">
        <f>_xlfn.XLOOKUP(V67,Tabla242[Día],Tabla242[Cargo],"ND",0,1)</f>
        <v>Citador (2) de Juzgado Municipal PSAA06-3645</v>
      </c>
      <c r="W68" s="18" t="str">
        <f>_xlfn.XLOOKUP(W67,Tabla242[Día],Tabla242[Cargo],"ND",0,1)</f>
        <v>Escribiente (1) de Juzgado Municipal PSAA06-3645</v>
      </c>
      <c r="X68" s="18" t="str">
        <f>_xlfn.XLOOKUP(X67,Tabla242[Día],Tabla242[Cargo],"ND",0,1)</f>
        <v>Citador (1) de Juzgado Municipal PSAA06-3645</v>
      </c>
      <c r="Y68" s="18" t="str">
        <f>_xlfn.XLOOKUP(Y67,Tabla242[Día],Tabla242[Cargo],"ND",0,1)</f>
        <v>Citador (2) de Juzgado Municipal PSAA06-3645</v>
      </c>
      <c r="Z68" s="18" t="str">
        <f>_xlfn.XLOOKUP(Z67,Tabla242[Día],Tabla242[Cargo],"ND",0,1)</f>
        <v>Citador (1) de Juzgado Municipal PSAA06-3645</v>
      </c>
      <c r="AA68" s="18" t="str">
        <f>_xlfn.XLOOKUP(AA67,Tabla242[Día],Tabla242[Cargo],"ND",0,1)</f>
        <v>Citador (1) de Juzgado Municipal PSAA06-3645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/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>Previa prestación efectiva del turno</v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>Previa prestación efectiva del turno</v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>Previa prestación efectiva del turno</v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Citador (1) de Juzgado Municipal PSAA06-3645</v>
      </c>
      <c r="F72" s="18" t="str">
        <f>_xlfn.XLOOKUP(F71,Tabla242[Día],Tabla242[Cargo],"ND",0,1)</f>
        <v>Escribiente (1) de Juzgado Municipal PSAA06-3645</v>
      </c>
      <c r="G72" s="18" t="str">
        <f>_xlfn.XLOOKUP(G71,Tabla242[Día],Tabla242[Cargo],"ND",0,1)</f>
        <v>Citador (2) de Juzgado Municipal PSAA06-3645</v>
      </c>
      <c r="H72" s="18" t="str">
        <f>_xlfn.XLOOKUP(H71,Tabla242[Día],Tabla242[Cargo],"ND",0,1)</f>
        <v>Escribiente (1) de Juzgado Municipal PSAA06-3645</v>
      </c>
      <c r="I72" s="18" t="str">
        <f>_xlfn.XLOOKUP(I71,Tabla242[Día],Tabla242[Cargo],"ND",0,1)</f>
        <v>Citador (1) de Juzgado Municipal PSAA06-3645</v>
      </c>
      <c r="J72" s="18" t="str">
        <f>_xlfn.XLOOKUP(J71,Tabla242[Día],Tabla242[Cargo],"ND",0,1)</f>
        <v>Escribiente (1) de Juzgado Municipal PSAA06-3645</v>
      </c>
      <c r="K72" s="18" t="str">
        <f>_xlfn.XLOOKUP(K71,Tabla242[Día],Tabla242[Cargo],"ND",0,1)</f>
        <v>Escribiente (1) de Juzgado Municipal PSAA06-3645</v>
      </c>
      <c r="L72" s="17"/>
      <c r="M72" s="18" t="str">
        <f>_xlfn.XLOOKUP(M71,Tabla242[Día],Tabla242[Cargo],"ND",0,1)</f>
        <v>Escribiente (1) de Juzgado Municipal PSAA06-3645</v>
      </c>
      <c r="N72" s="18" t="str">
        <f>_xlfn.XLOOKUP(N71,Tabla242[Día],Tabla242[Cargo],"ND",0,1)</f>
        <v>Citador (1) de Juzgado Municipal PSAA06-3645</v>
      </c>
      <c r="O72" s="18" t="str">
        <f>_xlfn.XLOOKUP(O71,Tabla242[Día],Tabla242[Cargo],"ND",0,1)</f>
        <v>Citador (2) de Juzgado Municipal PSAA06-3645</v>
      </c>
      <c r="P72" s="18" t="str">
        <f>_xlfn.XLOOKUP(P71,Tabla242[Día],Tabla242[Cargo],"ND",0,1)</f>
        <v>Citador (1) de Juzgado Municipal PSAA06-3645</v>
      </c>
      <c r="Q72" s="18" t="str">
        <f>_xlfn.XLOOKUP(Q71,Tabla242[Día],Tabla242[Cargo],"ND",0,1)</f>
        <v>Citador (3) de Juzgado Municipal PSAA06-3645</v>
      </c>
      <c r="R72" s="18" t="str">
        <f>_xlfn.XLOOKUP(R71,Tabla242[Día],Tabla242[Cargo],"ND",0,1)</f>
        <v>Citador (1) de Juzgado Municipal PSAA06-3645</v>
      </c>
      <c r="S72" s="18" t="str">
        <f>_xlfn.XLOOKUP(S71,Tabla242[Día],Tabla242[Cargo],"ND",0,1)</f>
        <v>Citador (1) de Juzgado Municipal PSAA06-3645</v>
      </c>
      <c r="T72" s="17"/>
      <c r="U72" s="18" t="str">
        <f>_xlfn.XLOOKUP(U71,Tabla242[Día],Tabla242[Cargo],"ND",0,1)</f>
        <v>Citador (1) de Juzgado Municipal PSAA06-3645</v>
      </c>
      <c r="V72" s="18" t="str">
        <f>_xlfn.XLOOKUP(V71,Tabla242[Día],Tabla242[Cargo],"ND",0,1)</f>
        <v>Citador (3) de Juzgado Municipal PSAA06-3645</v>
      </c>
      <c r="W72" s="18" t="str">
        <f>_xlfn.XLOOKUP(W71,Tabla242[Día],Tabla242[Cargo],"ND",0,1)</f>
        <v>Escribiente (1) de Juzgado Municipal PSAA06-3645</v>
      </c>
      <c r="X72" s="18" t="str">
        <f>_xlfn.XLOOKUP(X71,Tabla242[Día],Tabla242[Cargo],"ND",0,1)</f>
        <v>Citador (1) de Juzgado Municipal PSAA06-3645</v>
      </c>
      <c r="Y72" s="18" t="str">
        <f>_xlfn.XLOOKUP(Y71,Tabla242[Día],Tabla242[Cargo],"ND",0,1)</f>
        <v>Citador (2) de Juzgado Municipal PSAA06-3645</v>
      </c>
      <c r="Z72" s="18" t="str">
        <f>_xlfn.XLOOKUP(Z71,Tabla242[Día],Tabla242[Cargo],"ND",0,1)</f>
        <v>Citador (1) de Juzgado Municipal PSAA06-3645</v>
      </c>
      <c r="AA72" s="18" t="str">
        <f>_xlfn.XLOOKUP(AA71,Tabla242[Día],Tabla242[Cargo],"ND",0,1)</f>
        <v>Citador (1) de Juzgado Municipal PSAA06-3645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>Previa prestación efectiva del turno</v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>Previa prestación efectiva del turno</v>
      </c>
      <c r="I74" s="18" t="str">
        <f>IF(AND(MONTH(I71)=MONTH($H$71),I72=$B$3),_xlfn.XLOOKUP(I71,Tabla242[Día],Tabla242[Día compensatorio],"ND",0,1),"")</f>
        <v/>
      </c>
      <c r="J74" s="18">
        <f>IF(AND(MONTH(J71)=MONTH($H$71),J72=$B$3),_xlfn.XLOOKUP(J71,Tabla242[Día],Tabla242[Día compensatorio],"ND",0,1),"")</f>
        <v>45404</v>
      </c>
      <c r="K74" s="18">
        <f>IF(AND(MONTH(K71)=MONTH($H$71),K72=$B$3),_xlfn.XLOOKUP(K71,Tabla242[Día],Tabla242[Día compensatorio],"ND",0,1),"")</f>
        <v>45405</v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>Previa prestación efectiva del turno</v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Citador (2) de Juzgado Municipal PSAA06-3645</v>
      </c>
      <c r="F76" s="18" t="str">
        <f>_xlfn.XLOOKUP(F75,Tabla242[Día],Tabla242[Cargo],"ND",0,1)</f>
        <v>Citador (1) de Juzgado Municipal PSAA06-3645</v>
      </c>
      <c r="G76" s="18" t="str">
        <f>_xlfn.XLOOKUP(G75,Tabla242[Día],Tabla242[Cargo],"ND",0,1)</f>
        <v>Citador (3) de Juzgado Municipal PSAA06-3645</v>
      </c>
      <c r="H76" s="18" t="str">
        <f>_xlfn.XLOOKUP(H75,Tabla242[Día],Tabla242[Cargo],"ND",0,1)</f>
        <v>Citador (1) de Juzgado Municipal PSAA06-3645</v>
      </c>
      <c r="I76" s="18" t="str">
        <f>_xlfn.XLOOKUP(I75,Tabla242[Día],Tabla242[Cargo],"ND",0,1)</f>
        <v>Citador (2) de Juzgado Municipal PSAA06-3645</v>
      </c>
      <c r="J76" s="18" t="str">
        <f>_xlfn.XLOOKUP(J75,Tabla242[Día],Tabla242[Cargo],"ND",0,1)</f>
        <v>Citador (1) de Juzgado Municipal PSAA06-3645</v>
      </c>
      <c r="K76" s="18" t="str">
        <f>_xlfn.XLOOKUP(K75,Tabla242[Día],Tabla242[Cargo],"ND",0,1)</f>
        <v>Citador (1) de Juzgado Municipal PSAA06-3645</v>
      </c>
      <c r="L76" s="17"/>
      <c r="M76" s="18" t="str">
        <f>_xlfn.XLOOKUP(M75,Tabla242[Día],Tabla242[Cargo],"ND",0,1)</f>
        <v>Escribiente (1) de Juzgado Municipal PSAA06-3645</v>
      </c>
      <c r="N76" s="18" t="str">
        <f>_xlfn.XLOOKUP(N75,Tabla242[Día],Tabla242[Cargo],"ND",0,1)</f>
        <v>Citador (2) de Juzgado Municipal PSAA06-3645</v>
      </c>
      <c r="O76" s="18" t="str">
        <f>_xlfn.XLOOKUP(O75,Tabla242[Día],Tabla242[Cargo],"ND",0,1)</f>
        <v>Citador (3) de Juzgado Municipal PSAA06-3645</v>
      </c>
      <c r="P76" s="18" t="str">
        <f>_xlfn.XLOOKUP(P75,Tabla242[Día],Tabla242[Cargo],"ND",0,1)</f>
        <v>Citador (2) de Juzgado Municipal PSAA06-3645</v>
      </c>
      <c r="Q76" s="18" t="str">
        <f>_xlfn.XLOOKUP(Q75,Tabla242[Día],Tabla242[Cargo],"ND",0,1)</f>
        <v>Escribiente (1) de Juzgado Municipal PSAA06-3645</v>
      </c>
      <c r="R76" s="18" t="str">
        <f>_xlfn.XLOOKUP(R75,Tabla242[Día],Tabla242[Cargo],"ND",0,1)</f>
        <v>Citador (2) de Juzgado Municipal PSAA06-3645</v>
      </c>
      <c r="S76" s="18" t="str">
        <f>_xlfn.XLOOKUP(S75,Tabla242[Día],Tabla242[Cargo],"ND",0,1)</f>
        <v>Citador (2) de Juzgado Municipal PSAA06-3645</v>
      </c>
      <c r="T76" s="17"/>
      <c r="U76" s="18" t="str">
        <f>_xlfn.XLOOKUP(U75,Tabla242[Día],Tabla242[Cargo],"ND",0,1)</f>
        <v>Citador (3) de Juzgado Municipal PSAA06-3645</v>
      </c>
      <c r="V76" s="18" t="str">
        <f>_xlfn.XLOOKUP(V75,Tabla242[Día],Tabla242[Cargo],"ND",0,1)</f>
        <v>Escribiente (1) de Juzgado Municipal PSAA06-3645</v>
      </c>
      <c r="W76" s="18" t="str">
        <f>_xlfn.XLOOKUP(W75,Tabla242[Día],Tabla242[Cargo],"ND",0,1)</f>
        <v>Citador (1) de Juzgado Municipal PSAA06-3645</v>
      </c>
      <c r="X76" s="18" t="str">
        <f>_xlfn.XLOOKUP(X75,Tabla242[Día],Tabla242[Cargo],"ND",0,1)</f>
        <v>Citador (2) de Juzgado Municipal PSAA06-3645</v>
      </c>
      <c r="Y76" s="18" t="str">
        <f>_xlfn.XLOOKUP(Y75,Tabla242[Día],Tabla242[Cargo],"ND",0,1)</f>
        <v>Citador (3) de Juzgado Municipal PSAA06-3645</v>
      </c>
      <c r="Z76" s="18" t="str">
        <f>_xlfn.XLOOKUP(Z75,Tabla242[Día],Tabla242[Cargo],"ND",0,1)</f>
        <v>Citador (2) de Juzgado Municipal PSAA06-3645</v>
      </c>
      <c r="AA76" s="18" t="str">
        <f>_xlfn.XLOOKUP(AA75,Tabla242[Día],Tabla242[Cargo],"ND",0,1)</f>
        <v>Citador (2) de Juzgado Municipal PSAA06-3645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/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 t="str">
        <f>IF(AND(MONTH(J75)=MONTH($H$71),J76=$B$3),_xlfn.XLOOKUP(J75,Tabla242[Día],Tabla242[Día compensatorio],"ND",0,1),"")</f>
        <v/>
      </c>
      <c r="K78" s="18" t="str">
        <f>IF(AND(MONTH(K75)=MONTH($H$71),K76=$B$3),_xlfn.XLOOKUP(K75,Tabla242[Día],Tabla242[Día compensatorio],"ND",0,1),"")</f>
        <v/>
      </c>
      <c r="L78" s="17"/>
      <c r="M78" s="18" t="str">
        <f>IF(AND(MONTH(M75)=MONTH($P$71),M76=$B$3),_xlfn.XLOOKUP(M75,Tabla242[Día],Tabla242[Día compensatorio],"ND",0,1),"")</f>
        <v>Previa prestación efectiva del turno</v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>Previa prestación efectiva del turno</v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>Previa prestación efectiva del turno</v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(3) de Juzgado Municipal PSAA06-3645</v>
      </c>
      <c r="F80" s="18" t="str">
        <f>_xlfn.XLOOKUP(F79,Tabla242[Día],Tabla242[Cargo],"ND",0,1)</f>
        <v>Escribiente (1) de Juzgado Municipal PSAA06-3645</v>
      </c>
      <c r="G80" s="18" t="str">
        <f>_xlfn.XLOOKUP(G79,Tabla242[Día],Tabla242[Cargo],"ND",0,1)</f>
        <v>Citador (1) de Juzgado Municipal PSAA06-3645</v>
      </c>
      <c r="H80" s="18" t="str">
        <f>_xlfn.XLOOKUP(H79,Tabla242[Día],Tabla242[Cargo],"ND",0,1)</f>
        <v>Citador (3) de Juzgado Municipal PSAA06-3645</v>
      </c>
      <c r="I80" s="18" t="str">
        <f>_xlfn.XLOOKUP(I79,Tabla242[Día],Tabla242[Cargo],"ND",0,1)</f>
        <v>Citador (2) de Juzgado Municipal PSAA06-3645</v>
      </c>
      <c r="J80" s="18" t="str">
        <f>_xlfn.XLOOKUP(J79,Tabla242[Día],Tabla242[Cargo],"ND",0,1)</f>
        <v>Citador (3) de Juzgado Municipal PSAA06-3645</v>
      </c>
      <c r="K80" s="18" t="str">
        <f>_xlfn.XLOOKUP(K79,Tabla242[Día],Tabla242[Cargo],"ND",0,1)</f>
        <v>Citador (3) de Juzgado Municipal PSAA06-3645</v>
      </c>
      <c r="L80" s="17"/>
      <c r="M80" s="18" t="str">
        <f>_xlfn.XLOOKUP(M79,Tabla242[Día],Tabla242[Cargo],"ND",0,1)</f>
        <v>Citador (1) de Juzgado Municipal PSAA06-3645</v>
      </c>
      <c r="N80" s="18" t="str">
        <f>_xlfn.XLOOKUP(N79,Tabla242[Día],Tabla242[Cargo],"ND",0,1)</f>
        <v>Citador (3) de Juzgado Municipal PSAA06-3645</v>
      </c>
      <c r="O80" s="18" t="str">
        <f>_xlfn.XLOOKUP(O79,Tabla242[Día],Tabla242[Cargo],"ND",0,1)</f>
        <v>Escribiente (1) de Juzgado Municipal PSAA06-3645</v>
      </c>
      <c r="P80" s="18" t="str">
        <f>_xlfn.XLOOKUP(P79,Tabla242[Día],Tabla242[Cargo],"ND",0,1)</f>
        <v>Citador (3) de Juzgado Municipal PSAA06-3645</v>
      </c>
      <c r="Q80" s="18" t="str">
        <f>_xlfn.XLOOKUP(Q79,Tabla242[Día],Tabla242[Cargo],"ND",0,1)</f>
        <v>Citador (1) de Juzgado Municipal PSAA06-3645</v>
      </c>
      <c r="R80" s="18" t="str">
        <f>_xlfn.XLOOKUP(R79,Tabla242[Día],Tabla242[Cargo],"ND",0,1)</f>
        <v>Citador (3) de Juzgado Municipal PSAA06-3645</v>
      </c>
      <c r="S80" s="18" t="str">
        <f>_xlfn.XLOOKUP(S79,Tabla242[Día],Tabla242[Cargo],"ND",0,1)</f>
        <v>Citador (3) de Juzgado Municipal PSAA06-3645</v>
      </c>
      <c r="T80" s="17"/>
      <c r="U80" s="18" t="str">
        <f>_xlfn.XLOOKUP(U79,Tabla242[Día],Tabla242[Cargo],"ND",0,1)</f>
        <v>Escribiente (1) de Juzgado Municipal PSAA06-3645</v>
      </c>
      <c r="V80" s="18" t="str">
        <f>_xlfn.XLOOKUP(V79,Tabla242[Día],Tabla242[Cargo],"ND",0,1)</f>
        <v>Citador (2) de Juzgado Municipal PSAA06-3645</v>
      </c>
      <c r="W80" s="18" t="str">
        <f>_xlfn.XLOOKUP(W79,Tabla242[Día],Tabla242[Cargo],"ND",0,1)</f>
        <v>Citador (1) de Juzgado Municipal PSAA06-3645</v>
      </c>
      <c r="X80" s="18" t="str">
        <f>_xlfn.XLOOKUP(X79,Tabla242[Día],Tabla242[Cargo],"ND",0,1)</f>
        <v>Citador (2) de Juzgado Municipal PSAA06-3645</v>
      </c>
      <c r="Y80" s="18" t="str">
        <f>_xlfn.XLOOKUP(Y79,Tabla242[Día],Tabla242[Cargo],"ND",0,1)</f>
        <v>Citador (3) de Juzgado Municipal PSAA06-3645</v>
      </c>
      <c r="Z80" s="18" t="str">
        <f>_xlfn.XLOOKUP(Z79,Tabla242[Día],Tabla242[Cargo],"ND",0,1)</f>
        <v>Citador (2) de Juzgado Municipal PSAA06-3645</v>
      </c>
      <c r="AA80" s="18" t="str">
        <f>_xlfn.XLOOKUP(AA79,Tabla242[Día],Tabla242[Cargo],"ND",0,1)</f>
        <v>Citador (2) de Juzgado Municipal PSAA06-3645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>Previa prestación efectiva del turno</v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/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>Previa prestación efectiva del turno</v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>Previa prestación efectiva del turno</v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Escribiente (1) de Juzgado Municipal PSAA06-3645</v>
      </c>
      <c r="F84" s="17" t="str">
        <f>_xlfn.XLOOKUP(F83,Tabla242[Día],Tabla242[Cargo],"ND",0,1)</f>
        <v>Citador (1) de Juzgado Municipal PSAA06-3645</v>
      </c>
      <c r="G84" s="17" t="str">
        <f>_xlfn.XLOOKUP(G83,Tabla242[Día],Tabla242[Cargo],"ND",0,1)</f>
        <v>Citador (2) de Juzgado Municipal PSAA06-3645</v>
      </c>
      <c r="H84" s="17" t="str">
        <f>_xlfn.XLOOKUP(H83,Tabla242[Día],Tabla242[Cargo],"ND",0,1)</f>
        <v>Escribiente (1) de Juzgado Municipal PSAA06-3645</v>
      </c>
      <c r="I84" s="17" t="str">
        <f>_xlfn.XLOOKUP(I83,Tabla242[Día],Tabla242[Cargo],"ND",0,1)</f>
        <v>Citador (3) de Juzgado Municipal PSAA06-3645</v>
      </c>
      <c r="J84" s="17" t="str">
        <f>_xlfn.XLOOKUP(J83,Tabla242[Día],Tabla242[Cargo],"ND",0,1)</f>
        <v>Escribiente (1) de Juzgado Municipal PSAA06-3645</v>
      </c>
      <c r="K84" s="17" t="str">
        <f>_xlfn.XLOOKUP(K83,Tabla242[Día],Tabla242[Cargo],"ND",0,1)</f>
        <v>Escribiente (1) de Juzgado Municipal PSAA06-3645</v>
      </c>
      <c r="L84" s="17"/>
      <c r="M84" s="17" t="str">
        <f>_xlfn.XLOOKUP(M83,Tabla242[Día],Tabla242[Cargo],"ND",0,1)</f>
        <v>Citador (3) de Juzgado Municipal PSAA06-3645</v>
      </c>
      <c r="N84" s="17" t="str">
        <f>_xlfn.XLOOKUP(N83,Tabla242[Día],Tabla242[Cargo],"ND",0,1)</f>
        <v>Citador (2) de Juzgado Municipal PSAA06-3645</v>
      </c>
      <c r="O84" s="17" t="str">
        <f>_xlfn.XLOOKUP(O83,Tabla242[Día],Tabla242[Cargo],"ND",0,1)</f>
        <v>Escribiente (1) de Juzgado Municipal PSAA06-3645</v>
      </c>
      <c r="P84" s="17" t="str">
        <f>_xlfn.XLOOKUP(P83,Tabla242[Día],Tabla242[Cargo],"ND",0,1)</f>
        <v>Citador (1) de Juzgado Municipal PSAA06-3645</v>
      </c>
      <c r="Q84" s="17" t="str">
        <f>_xlfn.XLOOKUP(Q83,Tabla242[Día],Tabla242[Cargo],"ND",0,1)</f>
        <v>Citador (2) de Juzgado Municipal PSAA06-3645</v>
      </c>
      <c r="R84" s="17" t="str">
        <f>_xlfn.XLOOKUP(R83,Tabla242[Día],Tabla242[Cargo],"ND",0,1)</f>
        <v>Citador (1) de Juzgado Municipal PSAA06-3645</v>
      </c>
      <c r="S84" s="17" t="str">
        <f>_xlfn.XLOOKUP(S83,Tabla242[Día],Tabla242[Cargo],"ND",0,1)</f>
        <v>Citador (1) de Juzgado Municipal PSAA06-3645</v>
      </c>
      <c r="T84" s="17"/>
      <c r="U84" s="17" t="str">
        <f>_xlfn.XLOOKUP(U83,Tabla242[Día],Tabla242[Cargo],"ND",0,1)</f>
        <v>Citador (2) de Juzgado Municipal PSAA06-3645</v>
      </c>
      <c r="V84" s="17" t="str">
        <f>_xlfn.XLOOKUP(V83,Tabla242[Día],Tabla242[Cargo],"ND",0,1)</f>
        <v>Escribiente (1) de Juzgado Municipal PSAA06-3645</v>
      </c>
      <c r="W84" s="17" t="str">
        <f>_xlfn.XLOOKUP(W83,Tabla242[Día],Tabla242[Cargo],"ND",0,1)</f>
        <v>Citador (1) de Juzgado Municipal PSAA06-3645</v>
      </c>
      <c r="X84" s="17" t="str">
        <f>_xlfn.XLOOKUP(X83,Tabla242[Día],Tabla242[Cargo],"ND",0,1)</f>
        <v>Escribiente (1) de Juzgado Municipal PSAA06-3645</v>
      </c>
      <c r="Y84" s="17" t="str">
        <f>_xlfn.XLOOKUP(Y83,Tabla242[Día],Tabla242[Cargo],"ND",0,1)</f>
        <v>Citador (3) de Juzgado Municipal PSAA06-3645</v>
      </c>
      <c r="Z84" s="17" t="str">
        <f>_xlfn.XLOOKUP(Z83,Tabla242[Día],Tabla242[Cargo],"ND",0,1)</f>
        <v>Escribiente (1) de Juzgado Municipal PSAA06-3645</v>
      </c>
      <c r="AA84" s="17" t="str">
        <f>_xlfn.XLOOKUP(AA83,Tabla242[Día],Tabla242[Cargo],"ND",0,1)</f>
        <v>Escribiente (1) de Juzgado Municipal PSAA06-3645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73" t="str">
        <f>UPPER(TEXT(DATEVALUE(2024&amp;"-"&amp;7&amp;"-1"),"[$-es-CO]mmmm yyyy"))</f>
        <v>JULIO 2024</v>
      </c>
      <c r="F88" s="74"/>
      <c r="G88" s="74"/>
      <c r="H88" s="74"/>
      <c r="I88" s="74"/>
      <c r="J88" s="74"/>
      <c r="K88" s="75"/>
      <c r="M88" s="73" t="str">
        <f>UPPER(TEXT(DATEVALUE(2024&amp;"-"&amp;8&amp;"-1"),"[$-es-CO]mmmm yyyy"))</f>
        <v>AGOSTO 2024</v>
      </c>
      <c r="N88" s="74"/>
      <c r="O88" s="74"/>
      <c r="P88" s="74"/>
      <c r="Q88" s="74"/>
      <c r="R88" s="74"/>
      <c r="S88" s="75"/>
      <c r="U88" s="73" t="str">
        <f>UPPER(TEXT(DATEVALUE(2024&amp;"-"&amp;9&amp;"-1"),"[$-es-CO]mmmm yyyy"))</f>
        <v>SEPTIEMBRE 2024</v>
      </c>
      <c r="V88" s="74"/>
      <c r="W88" s="74"/>
      <c r="X88" s="74"/>
      <c r="Y88" s="74"/>
      <c r="Z88" s="74"/>
      <c r="AA88" s="75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Citador (2) de Juzgado Municipal PSAA06-3645</v>
      </c>
      <c r="F91" s="18" t="str">
        <f>_xlfn.XLOOKUP(F90,Tabla242[Día],Tabla242[Cargo],"ND",0,1)</f>
        <v>Escribiente (1) de Juzgado Municipal PSAA06-3645</v>
      </c>
      <c r="G91" s="18" t="str">
        <f>_xlfn.XLOOKUP(G90,Tabla242[Día],Tabla242[Cargo],"ND",0,1)</f>
        <v>Citador (1) de Juzgado Municipal PSAA06-3645</v>
      </c>
      <c r="H91" s="18" t="str">
        <f>_xlfn.XLOOKUP(H90,Tabla242[Día],Tabla242[Cargo],"ND",0,1)</f>
        <v>Escribiente (1) de Juzgado Municipal PSAA06-3645</v>
      </c>
      <c r="I91" s="18" t="str">
        <f>_xlfn.XLOOKUP(I90,Tabla242[Día],Tabla242[Cargo],"ND",0,1)</f>
        <v>Citador (3) de Juzgado Municipal PSAA06-3645</v>
      </c>
      <c r="J91" s="18" t="str">
        <f>_xlfn.XLOOKUP(J90,Tabla242[Día],Tabla242[Cargo],"ND",0,1)</f>
        <v>Escribiente (1) de Juzgado Municipal PSAA06-3645</v>
      </c>
      <c r="K91" s="18" t="str">
        <f>_xlfn.XLOOKUP(K90,Tabla242[Día],Tabla242[Cargo],"ND",0,1)</f>
        <v>Escribiente (1) de Juzgado Municipal PSAA06-3645</v>
      </c>
      <c r="L91" s="17"/>
      <c r="M91" s="18" t="str">
        <f>_xlfn.XLOOKUP(M90,Tabla242[Día],Tabla242[Cargo],"ND",0,1)</f>
        <v>Escribiente (1) de Juzgado Municipal PSAA06-3645</v>
      </c>
      <c r="N91" s="18" t="str">
        <f>_xlfn.XLOOKUP(N90,Tabla242[Día],Tabla242[Cargo],"ND",0,1)</f>
        <v>Citador (1) de Juzgado Municipal PSAA06-3645</v>
      </c>
      <c r="O91" s="18" t="str">
        <f>_xlfn.XLOOKUP(O90,Tabla242[Día],Tabla242[Cargo],"ND",0,1)</f>
        <v>Citador (2) de Juzgado Municipal PSAA06-3645</v>
      </c>
      <c r="P91" s="18" t="str">
        <f>_xlfn.XLOOKUP(P90,Tabla242[Día],Tabla242[Cargo],"ND",0,1)</f>
        <v>Escribiente (1) de Juzgado Municipal PSAA06-3645</v>
      </c>
      <c r="Q91" s="18" t="str">
        <f>_xlfn.XLOOKUP(Q90,Tabla242[Día],Tabla242[Cargo],"ND",0,1)</f>
        <v>Citador (3) de Juzgado Municipal PSAA06-3645</v>
      </c>
      <c r="R91" s="18" t="str">
        <f>_xlfn.XLOOKUP(R90,Tabla242[Día],Tabla242[Cargo],"ND",0,1)</f>
        <v>Escribiente (1) de Juzgado Municipal PSAA06-3645</v>
      </c>
      <c r="S91" s="18" t="str">
        <f>_xlfn.XLOOKUP(S90,Tabla242[Día],Tabla242[Cargo],"ND",0,1)</f>
        <v>Escribiente (1) de Juzgado Municipal PSAA06-3645</v>
      </c>
      <c r="T91" s="17"/>
      <c r="U91" s="18" t="str">
        <f>_xlfn.XLOOKUP(U90,Tabla242[Día],Tabla242[Cargo],"ND",0,1)</f>
        <v>Citador (2) de Juzgado Municipal PSAA06-3645</v>
      </c>
      <c r="V91" s="18" t="str">
        <f>_xlfn.XLOOKUP(V90,Tabla242[Día],Tabla242[Cargo],"ND",0,1)</f>
        <v>Citador (3) de Juzgado Municipal PSAA06-3645</v>
      </c>
      <c r="W91" s="18" t="str">
        <f>_xlfn.XLOOKUP(W90,Tabla242[Día],Tabla242[Cargo],"ND",0,1)</f>
        <v>Escribiente (1) de Juzgado Municipal PSAA06-3645</v>
      </c>
      <c r="X91" s="18" t="str">
        <f>_xlfn.XLOOKUP(X90,Tabla242[Día],Tabla242[Cargo],"ND",0,1)</f>
        <v>Citador (1) de Juzgado Municipal PSAA06-3645</v>
      </c>
      <c r="Y91" s="18" t="str">
        <f>_xlfn.XLOOKUP(Y90,Tabla242[Día],Tabla242[Cargo],"ND",0,1)</f>
        <v>Citador (2) de Juzgado Municipal PSAA06-3645</v>
      </c>
      <c r="Z91" s="18" t="str">
        <f>_xlfn.XLOOKUP(Z90,Tabla242[Día],Tabla242[Cargo],"ND",0,1)</f>
        <v>Citador (1) de Juzgado Municipal PSAA06-3645</v>
      </c>
      <c r="AA91" s="18" t="str">
        <f>_xlfn.XLOOKUP(AA90,Tabla242[Día],Tabla242[Cargo],"ND",0,1)</f>
        <v>Citador (1) de Juzgado Municipal PSAA06-3645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>Previa prestación efectiva del turno</v>
      </c>
      <c r="G93" s="18" t="str">
        <f>IF(AND(MONTH(G90)=MONTH($H$98),G91=$B$3),_xlfn.XLOOKUP(G90,Tabla242[Día],Tabla242[Día compensatorio],"ND",0,1),"")</f>
        <v/>
      </c>
      <c r="H93" s="18" t="str">
        <f>IF(AND(MONTH(H90)=MONTH($H$98),H91=$B$3),_xlfn.XLOOKUP(H90,Tabla242[Día],Tabla242[Día compensatorio],"ND",0,1),"")</f>
        <v>Previa prestación efectiva del turno</v>
      </c>
      <c r="I93" s="18" t="str">
        <f>IF(AND(MONTH(I90)=MONTH($H$98),I91=$B$3),_xlfn.XLOOKUP(I90,Tabla242[Día],Tabla242[Día compensatorio],"ND",0,1),"")</f>
        <v/>
      </c>
      <c r="J93" s="18">
        <f>IF(AND(MONTH(J90)=MONTH($H$98),J91=$B$3),_xlfn.XLOOKUP(J90,Tabla242[Día],Tabla242[Día compensatorio],"ND",0,1),"")</f>
        <v>45481</v>
      </c>
      <c r="K93" s="18">
        <f>IF(AND(MONTH(K90)=MONTH($H$98),K91=$B$3),_xlfn.XLOOKUP(K90,Tabla242[Día],Tabla242[Día compensatorio],"ND",0,1),"")</f>
        <v>45482</v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>Previa prestación efectiva del turno</v>
      </c>
      <c r="Q93" s="18" t="str">
        <f>IF(AND(MONTH(Q90)=MONTH($P$98),Q91=$B$3),_xlfn.XLOOKUP(Q90,Tabla242[Día],Tabla242[Día compensatorio],"ND",0,1),"")</f>
        <v/>
      </c>
      <c r="R93" s="18">
        <f>IF(AND(MONTH(R90)=MONTH($P$98),R91=$B$3),_xlfn.XLOOKUP(R90,Tabla242[Día],Tabla242[Día compensatorio],"ND",0,1),"")</f>
        <v>45509</v>
      </c>
      <c r="S93" s="18">
        <f>IF(AND(MONTH(S90)=MONTH($P$98),S91=$B$3),_xlfn.XLOOKUP(S90,Tabla242[Día],Tabla242[Día compensatorio],"ND",0,1),"")</f>
        <v>45510</v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(1) de Juzgado Municipal PSAA06-3645</v>
      </c>
      <c r="F95" s="18" t="str">
        <f>_xlfn.XLOOKUP(F94,Tabla242[Día],Tabla242[Cargo],"ND",0,1)</f>
        <v>Citador (2) de Juzgado Municipal PSAA06-3645</v>
      </c>
      <c r="G95" s="18" t="str">
        <f>_xlfn.XLOOKUP(G94,Tabla242[Día],Tabla242[Cargo],"ND",0,1)</f>
        <v>Citador (3) de Juzgado Municipal PSAA06-3645</v>
      </c>
      <c r="H95" s="18" t="str">
        <f>_xlfn.XLOOKUP(H94,Tabla242[Día],Tabla242[Cargo],"ND",0,1)</f>
        <v>Citador (1) de Juzgado Municipal PSAA06-3645</v>
      </c>
      <c r="I95" s="18" t="str">
        <f>_xlfn.XLOOKUP(I94,Tabla242[Día],Tabla242[Cargo],"ND",0,1)</f>
        <v>Escribiente (1) de Juzgado Municipal PSAA06-3645</v>
      </c>
      <c r="J95" s="18" t="str">
        <f>_xlfn.XLOOKUP(J94,Tabla242[Día],Tabla242[Cargo],"ND",0,1)</f>
        <v>Citador (1) de Juzgado Municipal PSAA06-3645</v>
      </c>
      <c r="K95" s="18" t="str">
        <f>_xlfn.XLOOKUP(K94,Tabla242[Día],Tabla242[Cargo],"ND",0,1)</f>
        <v>Citador (1) de Juzgado Municipal PSAA06-3645</v>
      </c>
      <c r="L95" s="17"/>
      <c r="M95" s="18" t="str">
        <f>_xlfn.XLOOKUP(M94,Tabla242[Día],Tabla242[Cargo],"ND",0,1)</f>
        <v>Citador (1) de Juzgado Municipal PSAA06-3645</v>
      </c>
      <c r="N95" s="18" t="str">
        <f>_xlfn.XLOOKUP(N94,Tabla242[Día],Tabla242[Cargo],"ND",0,1)</f>
        <v>Citador (2) de Juzgado Municipal PSAA06-3645</v>
      </c>
      <c r="O95" s="18" t="str">
        <f>_xlfn.XLOOKUP(O94,Tabla242[Día],Tabla242[Cargo],"ND",0,1)</f>
        <v>Citador (1) de Juzgado Municipal PSAA06-3645</v>
      </c>
      <c r="P95" s="18" t="str">
        <f>_xlfn.XLOOKUP(P94,Tabla242[Día],Tabla242[Cargo],"ND",0,1)</f>
        <v>Citador (2) de Juzgado Municipal PSAA06-3645</v>
      </c>
      <c r="Q95" s="18" t="str">
        <f>_xlfn.XLOOKUP(Q94,Tabla242[Día],Tabla242[Cargo],"ND",0,1)</f>
        <v>Citador (3) de Juzgado Municipal PSAA06-3645</v>
      </c>
      <c r="R95" s="18" t="str">
        <f>_xlfn.XLOOKUP(R94,Tabla242[Día],Tabla242[Cargo],"ND",0,1)</f>
        <v>Citador (2) de Juzgado Municipal PSAA06-3645</v>
      </c>
      <c r="S95" s="18" t="str">
        <f>_xlfn.XLOOKUP(S94,Tabla242[Día],Tabla242[Cargo],"ND",0,1)</f>
        <v>Citador (2) de Juzgado Municipal PSAA06-3645</v>
      </c>
      <c r="T95" s="17"/>
      <c r="U95" s="18" t="str">
        <f>_xlfn.XLOOKUP(U94,Tabla242[Día],Tabla242[Cargo],"ND",0,1)</f>
        <v>Citador (3) de Juzgado Municipal PSAA06-3645</v>
      </c>
      <c r="V95" s="18" t="str">
        <f>_xlfn.XLOOKUP(V94,Tabla242[Día],Tabla242[Cargo],"ND",0,1)</f>
        <v>Escribiente (1) de Juzgado Municipal PSAA06-3645</v>
      </c>
      <c r="W95" s="18" t="str">
        <f>_xlfn.XLOOKUP(W94,Tabla242[Día],Tabla242[Cargo],"ND",0,1)</f>
        <v>Citador (1) de Juzgado Municipal PSAA06-3645</v>
      </c>
      <c r="X95" s="18" t="str">
        <f>_xlfn.XLOOKUP(X94,Tabla242[Día],Tabla242[Cargo],"ND",0,1)</f>
        <v>Citador (2) de Juzgado Municipal PSAA06-3645</v>
      </c>
      <c r="Y95" s="18" t="str">
        <f>_xlfn.XLOOKUP(Y94,Tabla242[Día],Tabla242[Cargo],"ND",0,1)</f>
        <v>Citador (3) de Juzgado Municipal PSAA06-3645</v>
      </c>
      <c r="Z95" s="18" t="str">
        <f>_xlfn.XLOOKUP(Z94,Tabla242[Día],Tabla242[Cargo],"ND",0,1)</f>
        <v>Citador (2) de Juzgado Municipal PSAA06-3645</v>
      </c>
      <c r="AA95" s="18" t="str">
        <f>_xlfn.XLOOKUP(AA94,Tabla242[Día],Tabla242[Cargo],"ND",0,1)</f>
        <v>Citador (2) de Juzgado Municipal PSAA06-3645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>Previa prestación efectiva del turno</v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/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/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/>
      </c>
      <c r="V97" s="18" t="str">
        <f>IF(AND(MONTH(V94)=MONTH($X$98),V95=$B$3),_xlfn.XLOOKUP(V94,Tabla242[Día],Tabla242[Día compensatorio],"ND",0,1),"")</f>
        <v>Previa prestación efectiva del turno</v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(2) de Juzgado Municipal PSAA06-3645</v>
      </c>
      <c r="F99" s="18" t="str">
        <f>_xlfn.XLOOKUP(F98,Tabla242[Día],Tabla242[Cargo],"ND",0,1)</f>
        <v>Citador (3) de Juzgado Municipal PSAA06-3645</v>
      </c>
      <c r="G99" s="18" t="str">
        <f>_xlfn.XLOOKUP(G98,Tabla242[Día],Tabla242[Cargo],"ND",0,1)</f>
        <v>Escribiente (1) de Juzgado Municipal PSAA06-3645</v>
      </c>
      <c r="H99" s="18" t="str">
        <f>_xlfn.XLOOKUP(H98,Tabla242[Día],Tabla242[Cargo],"ND",0,1)</f>
        <v>Citador (2) de Juzgado Municipal PSAA06-3645</v>
      </c>
      <c r="I99" s="18" t="str">
        <f>_xlfn.XLOOKUP(I98,Tabla242[Día],Tabla242[Cargo],"ND",0,1)</f>
        <v>Citador (1) de Juzgado Municipal PSAA06-3645</v>
      </c>
      <c r="J99" s="18" t="str">
        <f>_xlfn.XLOOKUP(J98,Tabla242[Día],Tabla242[Cargo],"ND",0,1)</f>
        <v>Citador (2) de Juzgado Municipal PSAA06-3645</v>
      </c>
      <c r="K99" s="18" t="str">
        <f>_xlfn.XLOOKUP(K98,Tabla242[Día],Tabla242[Cargo],"ND",0,1)</f>
        <v>Citador (2) de Juzgado Municipal PSAA06-3645</v>
      </c>
      <c r="L99" s="17"/>
      <c r="M99" s="18" t="str">
        <f>_xlfn.XLOOKUP(M98,Tabla242[Día],Tabla242[Cargo],"ND",0,1)</f>
        <v>Escribiente (1) de Juzgado Municipal PSAA06-3645</v>
      </c>
      <c r="N99" s="18" t="str">
        <f>_xlfn.XLOOKUP(N98,Tabla242[Día],Tabla242[Cargo],"ND",0,1)</f>
        <v>Citador (3) de Juzgado Municipal PSAA06-3645</v>
      </c>
      <c r="O99" s="18" t="str">
        <f>_xlfn.XLOOKUP(O98,Tabla242[Día],Tabla242[Cargo],"ND",0,1)</f>
        <v>Citador (1) de Juzgado Municipal PSAA06-3645</v>
      </c>
      <c r="P99" s="18" t="str">
        <f>_xlfn.XLOOKUP(P98,Tabla242[Día],Tabla242[Cargo],"ND",0,1)</f>
        <v>Citador (3) de Juzgado Municipal PSAA06-3645</v>
      </c>
      <c r="Q99" s="18" t="str">
        <f>_xlfn.XLOOKUP(Q98,Tabla242[Día],Tabla242[Cargo],"ND",0,1)</f>
        <v>Escribiente (1) de Juzgado Municipal PSAA06-3645</v>
      </c>
      <c r="R99" s="18" t="str">
        <f>_xlfn.XLOOKUP(R98,Tabla242[Día],Tabla242[Cargo],"ND",0,1)</f>
        <v>Citador (3) de Juzgado Municipal PSAA06-3645</v>
      </c>
      <c r="S99" s="18" t="str">
        <f>_xlfn.XLOOKUP(S98,Tabla242[Día],Tabla242[Cargo],"ND",0,1)</f>
        <v>Citador (3) de Juzgado Municipal PSAA06-3645</v>
      </c>
      <c r="T99" s="17"/>
      <c r="U99" s="18" t="str">
        <f>_xlfn.XLOOKUP(U98,Tabla242[Día],Tabla242[Cargo],"ND",0,1)</f>
        <v>Escribiente (1) de Juzgado Municipal PSAA06-3645</v>
      </c>
      <c r="V99" s="18" t="str">
        <f>_xlfn.XLOOKUP(V98,Tabla242[Día],Tabla242[Cargo],"ND",0,1)</f>
        <v>Citador (1) de Juzgado Municipal PSAA06-3645</v>
      </c>
      <c r="W99" s="18" t="str">
        <f>_xlfn.XLOOKUP(W98,Tabla242[Día],Tabla242[Cargo],"ND",0,1)</f>
        <v>Citador (2) de Juzgado Municipal PSAA06-3645</v>
      </c>
      <c r="X99" s="18" t="str">
        <f>_xlfn.XLOOKUP(X98,Tabla242[Día],Tabla242[Cargo],"ND",0,1)</f>
        <v>Citador (3) de Juzgado Municipal PSAA06-3645</v>
      </c>
      <c r="Y99" s="18" t="str">
        <f>_xlfn.XLOOKUP(Y98,Tabla242[Día],Tabla242[Cargo],"ND",0,1)</f>
        <v>Escribiente (1) de Juzgado Municipal PSAA06-3645</v>
      </c>
      <c r="Z99" s="18" t="str">
        <f>_xlfn.XLOOKUP(Z98,Tabla242[Día],Tabla242[Cargo],"ND",0,1)</f>
        <v>Citador (3) de Juzgado Municipal PSAA06-3645</v>
      </c>
      <c r="AA99" s="18" t="str">
        <f>_xlfn.XLOOKUP(AA98,Tabla242[Día],Tabla242[Cargo],"ND",0,1)</f>
        <v>Citador (3) de Juzgado Municipal PSAA06-3645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>Previa prestación efectiva del turno</v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>Previa prestación efectiva del turno</v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>Previa prestación efectiva del turno</v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>Previa prestación efectiva del turno</v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>Previa prestación efectiva del turno</v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(3) de Juzgado Municipal PSAA06-3645</v>
      </c>
      <c r="F103" s="18" t="str">
        <f>_xlfn.XLOOKUP(F102,Tabla242[Día],Tabla242[Cargo],"ND",0,1)</f>
        <v>Escribiente (1) de Juzgado Municipal PSAA06-3645</v>
      </c>
      <c r="G103" s="18" t="str">
        <f>_xlfn.XLOOKUP(G102,Tabla242[Día],Tabla242[Cargo],"ND",0,1)</f>
        <v>Citador (1) de Juzgado Municipal PSAA06-3645</v>
      </c>
      <c r="H103" s="18" t="str">
        <f>_xlfn.XLOOKUP(H102,Tabla242[Día],Tabla242[Cargo],"ND",0,1)</f>
        <v>Citador (3) de Juzgado Municipal PSAA06-3645</v>
      </c>
      <c r="I103" s="18" t="str">
        <f>_xlfn.XLOOKUP(I102,Tabla242[Día],Tabla242[Cargo],"ND",0,1)</f>
        <v>Citador (2) de Juzgado Municipal PSAA06-3645</v>
      </c>
      <c r="J103" s="18" t="str">
        <f>_xlfn.XLOOKUP(J102,Tabla242[Día],Tabla242[Cargo],"ND",0,1)</f>
        <v>Citador (3) de Juzgado Municipal PSAA06-3645</v>
      </c>
      <c r="K103" s="18" t="str">
        <f>_xlfn.XLOOKUP(K102,Tabla242[Día],Tabla242[Cargo],"ND",0,1)</f>
        <v>Citador (3) de Juzgado Municipal PSAA06-3645</v>
      </c>
      <c r="L103" s="17"/>
      <c r="M103" s="18" t="str">
        <f>_xlfn.XLOOKUP(M102,Tabla242[Día],Tabla242[Cargo],"ND",0,1)</f>
        <v>Citador (3) de Juzgado Municipal PSAA06-3645</v>
      </c>
      <c r="N103" s="18" t="str">
        <f>_xlfn.XLOOKUP(N102,Tabla242[Día],Tabla242[Cargo],"ND",0,1)</f>
        <v>Citador (1) de Juzgado Municipal PSAA06-3645</v>
      </c>
      <c r="O103" s="18" t="str">
        <f>_xlfn.XLOOKUP(O102,Tabla242[Día],Tabla242[Cargo],"ND",0,1)</f>
        <v>Citador (2) de Juzgado Municipal PSAA06-3645</v>
      </c>
      <c r="P103" s="18" t="str">
        <f>_xlfn.XLOOKUP(P102,Tabla242[Día],Tabla242[Cargo],"ND",0,1)</f>
        <v>Escribiente (1) de Juzgado Municipal PSAA06-3645</v>
      </c>
      <c r="Q103" s="18" t="str">
        <f>_xlfn.XLOOKUP(Q102,Tabla242[Día],Tabla242[Cargo],"ND",0,1)</f>
        <v>Citador (1) de Juzgado Municipal PSAA06-3645</v>
      </c>
      <c r="R103" s="18" t="str">
        <f>_xlfn.XLOOKUP(R102,Tabla242[Día],Tabla242[Cargo],"ND",0,1)</f>
        <v>Escribiente (1) de Juzgado Municipal PSAA06-3645</v>
      </c>
      <c r="S103" s="18" t="str">
        <f>_xlfn.XLOOKUP(S102,Tabla242[Día],Tabla242[Cargo],"ND",0,1)</f>
        <v>Escribiente (1) de Juzgado Municipal PSAA06-3645</v>
      </c>
      <c r="T103" s="17"/>
      <c r="U103" s="18" t="str">
        <f>_xlfn.XLOOKUP(U102,Tabla242[Día],Tabla242[Cargo],"ND",0,1)</f>
        <v>Citador (1) de Juzgado Municipal PSAA06-3645</v>
      </c>
      <c r="V103" s="18" t="str">
        <f>_xlfn.XLOOKUP(V102,Tabla242[Día],Tabla242[Cargo],"ND",0,1)</f>
        <v>Citador (2) de Juzgado Municipal PSAA06-3645</v>
      </c>
      <c r="W103" s="18" t="str">
        <f>_xlfn.XLOOKUP(W102,Tabla242[Día],Tabla242[Cargo],"ND",0,1)</f>
        <v>Citador (3) de Juzgado Municipal PSAA06-3645</v>
      </c>
      <c r="X103" s="18" t="str">
        <f>_xlfn.XLOOKUP(X102,Tabla242[Día],Tabla242[Cargo],"ND",0,1)</f>
        <v>Escribiente (1) de Juzgado Municipal PSAA06-3645</v>
      </c>
      <c r="Y103" s="18" t="str">
        <f>_xlfn.XLOOKUP(Y102,Tabla242[Día],Tabla242[Cargo],"ND",0,1)</f>
        <v>Citador (1) de Juzgado Municipal PSAA06-3645</v>
      </c>
      <c r="Z103" s="18" t="str">
        <f>_xlfn.XLOOKUP(Z102,Tabla242[Día],Tabla242[Cargo],"ND",0,1)</f>
        <v>Escribiente (1) de Juzgado Municipal PSAA06-3645</v>
      </c>
      <c r="AA103" s="18" t="str">
        <f>_xlfn.XLOOKUP(AA102,Tabla242[Día],Tabla242[Cargo],"ND",0,1)</f>
        <v>Escribiente (1) de Juzgado Municipal PSAA06-3645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>Previa prestación efectiva del turno</v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>Previa prestación efectiva del turno</v>
      </c>
      <c r="Q105" s="18" t="str">
        <f>IF(AND(MONTH(Q102)=MONTH($P$98),Q103=$B$3),_xlfn.XLOOKUP(Q102,Tabla242[Día],Tabla242[Día compensatorio],"ND",0,1),"")</f>
        <v/>
      </c>
      <c r="R105" s="18">
        <f>IF(AND(MONTH(R102)=MONTH($P$98),R103=$B$3),_xlfn.XLOOKUP(R102,Tabla242[Día],Tabla242[Día compensatorio],"ND",0,1),"")</f>
        <v>45530</v>
      </c>
      <c r="S105" s="18">
        <f>IF(AND(MONTH(S102)=MONTH($P$98),S103=$B$3),_xlfn.XLOOKUP(S102,Tabla242[Día],Tabla242[Día compensatorio],"ND",0,1),"")</f>
        <v>45531</v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>Previa prestación efectiva del turno</v>
      </c>
      <c r="Y105" s="18" t="str">
        <f>IF(AND(MONTH(Y102)=MONTH($X$98),Y103=$B$3),_xlfn.XLOOKUP(Y102,Tabla242[Día],Tabla242[Día compensatorio],"ND",0,1),"")</f>
        <v/>
      </c>
      <c r="Z105" s="18">
        <f>IF(AND(MONTH(Z102)=MONTH($X$98),Z103=$B$3),_xlfn.XLOOKUP(Z102,Tabla242[Día],Tabla242[Día compensatorio],"ND",0,1),"")</f>
        <v>45558</v>
      </c>
      <c r="AA105" s="18">
        <f>IF(AND(MONTH(AA102)=MONTH($X$98),AA103=$B$3),_xlfn.XLOOKUP(AA102,Tabla242[Día],Tabla242[Día compensatorio],"ND",0,1),"")</f>
        <v>45559</v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Escribiente (1) de Juzgado Municipal PSAA06-3645</v>
      </c>
      <c r="F107" s="18" t="str">
        <f>_xlfn.XLOOKUP(F106,Tabla242[Día],Tabla242[Cargo],"ND",0,1)</f>
        <v>Citador (1) de Juzgado Municipal PSAA06-3645</v>
      </c>
      <c r="G107" s="18" t="str">
        <f>_xlfn.XLOOKUP(G106,Tabla242[Día],Tabla242[Cargo],"ND",0,1)</f>
        <v>Citador (2) de Juzgado Municipal PSAA06-3645</v>
      </c>
      <c r="H107" s="18" t="str">
        <f>_xlfn.XLOOKUP(H106,Tabla242[Día],Tabla242[Cargo],"ND",0,1)</f>
        <v>Escribiente (1) de Juzgado Municipal PSAA06-3645</v>
      </c>
      <c r="I107" s="18" t="str">
        <f>_xlfn.XLOOKUP(I106,Tabla242[Día],Tabla242[Cargo],"ND",0,1)</f>
        <v>Citador (3) de Juzgado Municipal PSAA06-3645</v>
      </c>
      <c r="J107" s="18" t="str">
        <f>_xlfn.XLOOKUP(J106,Tabla242[Día],Tabla242[Cargo],"ND",0,1)</f>
        <v>Escribiente (1) de Juzgado Municipal PSAA06-3645</v>
      </c>
      <c r="K107" s="18" t="str">
        <f>_xlfn.XLOOKUP(K106,Tabla242[Día],Tabla242[Cargo],"ND",0,1)</f>
        <v>Escribiente (1) de Juzgado Municipal PSAA06-3645</v>
      </c>
      <c r="L107" s="17"/>
      <c r="M107" s="18" t="str">
        <f>_xlfn.XLOOKUP(M106,Tabla242[Día],Tabla242[Cargo],"ND",0,1)</f>
        <v>Citador (2) de Juzgado Municipal PSAA06-3645</v>
      </c>
      <c r="N107" s="18" t="str">
        <f>_xlfn.XLOOKUP(N106,Tabla242[Día],Tabla242[Cargo],"ND",0,1)</f>
        <v>Citador (3) de Juzgado Municipal PSAA06-3645</v>
      </c>
      <c r="O107" s="18" t="str">
        <f>_xlfn.XLOOKUP(O106,Tabla242[Día],Tabla242[Cargo],"ND",0,1)</f>
        <v>Escribiente (1) de Juzgado Municipal PSAA06-3645</v>
      </c>
      <c r="P107" s="18" t="str">
        <f>_xlfn.XLOOKUP(P106,Tabla242[Día],Tabla242[Cargo],"ND",0,1)</f>
        <v>Citador (1) de Juzgado Municipal PSAA06-3645</v>
      </c>
      <c r="Q107" s="18" t="str">
        <f>_xlfn.XLOOKUP(Q106,Tabla242[Día],Tabla242[Cargo],"ND",0,1)</f>
        <v>Citador (2) de Juzgado Municipal PSAA06-3645</v>
      </c>
      <c r="R107" s="18" t="str">
        <f>_xlfn.XLOOKUP(R106,Tabla242[Día],Tabla242[Cargo],"ND",0,1)</f>
        <v>Citador (1) de Juzgado Municipal PSAA06-3645</v>
      </c>
      <c r="S107" s="18" t="str">
        <f>_xlfn.XLOOKUP(S106,Tabla242[Día],Tabla242[Cargo],"ND",0,1)</f>
        <v>Citador (1) de Juzgado Municipal PSAA06-3645</v>
      </c>
      <c r="T107" s="17"/>
      <c r="U107" s="18" t="str">
        <f>_xlfn.XLOOKUP(U106,Tabla242[Día],Tabla242[Cargo],"ND",0,1)</f>
        <v>Citador (2) de Juzgado Municipal PSAA06-3645</v>
      </c>
      <c r="V107" s="18" t="str">
        <f>_xlfn.XLOOKUP(V106,Tabla242[Día],Tabla242[Cargo],"ND",0,1)</f>
        <v>Citador (3) de Juzgado Municipal PSAA06-3645</v>
      </c>
      <c r="W107" s="18" t="str">
        <f>_xlfn.XLOOKUP(W106,Tabla242[Día],Tabla242[Cargo],"ND",0,1)</f>
        <v>Escribiente (1) de Juzgado Municipal PSAA06-3645</v>
      </c>
      <c r="X107" s="18" t="str">
        <f>_xlfn.XLOOKUP(X106,Tabla242[Día],Tabla242[Cargo],"ND",0,1)</f>
        <v>Citador (1) de Juzgado Municipal PSAA06-3645</v>
      </c>
      <c r="Y107" s="18" t="str">
        <f>_xlfn.XLOOKUP(Y106,Tabla242[Día],Tabla242[Cargo],"ND",0,1)</f>
        <v>Citador (2) de Juzgado Municipal PSAA06-3645</v>
      </c>
      <c r="Z107" s="18" t="str">
        <f>_xlfn.XLOOKUP(Z106,Tabla242[Día],Tabla242[Cargo],"ND",0,1)</f>
        <v>Citador (1) de Juzgado Municipal PSAA06-3645</v>
      </c>
      <c r="AA107" s="18" t="str">
        <f>_xlfn.XLOOKUP(AA106,Tabla242[Día],Tabla242[Cargo],"ND",0,1)</f>
        <v>Citador (1) de Juzgado Municipal PSAA06-3645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>Previa prestación efectiva del turno</v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>Previa prestación efectiva del turno</v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>Previa prestación efectiva del turno</v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(1) de Juzgado Municipal PSAA06-3645</v>
      </c>
      <c r="F111" s="17" t="str">
        <f>_xlfn.XLOOKUP(F110,Tabla242[Día],Tabla242[Cargo],"ND",0,1)</f>
        <v>Citador (2) de Juzgado Municipal PSAA06-3645</v>
      </c>
      <c r="G111" s="17" t="str">
        <f>_xlfn.XLOOKUP(G110,Tabla242[Día],Tabla242[Cargo],"ND",0,1)</f>
        <v>Citador (1) de Juzgado Municipal PSAA06-3645</v>
      </c>
      <c r="H111" s="17" t="str">
        <f>_xlfn.XLOOKUP(H110,Tabla242[Día],Tabla242[Cargo],"ND",0,1)</f>
        <v>Citador (2) de Juzgado Municipal PSAA06-3645</v>
      </c>
      <c r="I111" s="17" t="str">
        <f>_xlfn.XLOOKUP(I110,Tabla242[Día],Tabla242[Cargo],"ND",0,1)</f>
        <v>Citador (3) de Juzgado Municipal PSAA06-3645</v>
      </c>
      <c r="J111" s="17" t="str">
        <f>_xlfn.XLOOKUP(J110,Tabla242[Día],Tabla242[Cargo],"ND",0,1)</f>
        <v>Citador (2) de Juzgado Municipal PSAA06-3645</v>
      </c>
      <c r="K111" s="17" t="str">
        <f>_xlfn.XLOOKUP(K110,Tabla242[Día],Tabla242[Cargo],"ND",0,1)</f>
        <v>Citador (2) de Juzgado Municipal PSAA06-3645</v>
      </c>
      <c r="L111" s="17"/>
      <c r="M111" s="17" t="str">
        <f>_xlfn.XLOOKUP(M110,Tabla242[Día],Tabla242[Cargo],"ND",0,1)</f>
        <v>Citador (3) de Juzgado Municipal PSAA06-3645</v>
      </c>
      <c r="N111" s="17" t="str">
        <f>_xlfn.XLOOKUP(N110,Tabla242[Día],Tabla242[Cargo],"ND",0,1)</f>
        <v>Escribiente (1) de Juzgado Municipal PSAA06-3645</v>
      </c>
      <c r="O111" s="17" t="str">
        <f>_xlfn.XLOOKUP(O110,Tabla242[Día],Tabla242[Cargo],"ND",0,1)</f>
        <v>Citador (1) de Juzgado Municipal PSAA06-3645</v>
      </c>
      <c r="P111" s="17" t="str">
        <f>_xlfn.XLOOKUP(P110,Tabla242[Día],Tabla242[Cargo],"ND",0,1)</f>
        <v>Citador (2) de Juzgado Municipal PSAA06-3645</v>
      </c>
      <c r="Q111" s="17" t="str">
        <f>_xlfn.XLOOKUP(Q110,Tabla242[Día],Tabla242[Cargo],"ND",0,1)</f>
        <v>Citador (3) de Juzgado Municipal PSAA06-3645</v>
      </c>
      <c r="R111" s="17" t="str">
        <f>_xlfn.XLOOKUP(R110,Tabla242[Día],Tabla242[Cargo],"ND",0,1)</f>
        <v>Citador (2) de Juzgado Municipal PSAA06-3645</v>
      </c>
      <c r="S111" s="17" t="str">
        <f>_xlfn.XLOOKUP(S110,Tabla242[Día],Tabla242[Cargo],"ND",0,1)</f>
        <v>Citador (2) de Juzgado Municipal PSAA06-3645</v>
      </c>
      <c r="T111" s="17"/>
      <c r="U111" s="17" t="str">
        <f>_xlfn.XLOOKUP(U110,Tabla242[Día],Tabla242[Cargo],"ND",0,1)</f>
        <v>Citador (3) de Juzgado Municipal PSAA06-3645</v>
      </c>
      <c r="V111" s="17" t="str">
        <f>_xlfn.XLOOKUP(V110,Tabla242[Día],Tabla242[Cargo],"ND",0,1)</f>
        <v>Escribiente (1) de Juzgado Municipal PSAA06-3645</v>
      </c>
      <c r="W111" s="17" t="str">
        <f>_xlfn.XLOOKUP(W110,Tabla242[Día],Tabla242[Cargo],"ND",0,1)</f>
        <v>Citador (1) de Juzgado Municipal PSAA06-3645</v>
      </c>
      <c r="X111" s="17" t="str">
        <f>_xlfn.XLOOKUP(X110,Tabla242[Día],Tabla242[Cargo],"ND",0,1)</f>
        <v>Citador (2) de Juzgado Municipal PSAA06-3645</v>
      </c>
      <c r="Y111" s="17" t="str">
        <f>_xlfn.XLOOKUP(Y110,Tabla242[Día],Tabla242[Cargo],"ND",0,1)</f>
        <v>Citador (3) de Juzgado Municipal PSAA06-3645</v>
      </c>
      <c r="Z111" s="17" t="str">
        <f>_xlfn.XLOOKUP(Z110,Tabla242[Día],Tabla242[Cargo],"ND",0,1)</f>
        <v>Citador (2) de Juzgado Municipal PSAA06-3645</v>
      </c>
      <c r="AA111" s="17" t="str">
        <f>_xlfn.XLOOKUP(AA110,Tabla242[Día],Tabla242[Cargo],"ND",0,1)</f>
        <v>Citador (2) de Juzgado Municipal PSAA06-3645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73" t="str">
        <f>UPPER(TEXT(DATEVALUE(2024&amp;"-"&amp;10&amp;"-1"),"[$-es-CO]mmmm yyyy"))</f>
        <v>OCTUBRE 2024</v>
      </c>
      <c r="F115" s="74"/>
      <c r="G115" s="74"/>
      <c r="H115" s="74"/>
      <c r="I115" s="74"/>
      <c r="J115" s="74"/>
      <c r="K115" s="75"/>
      <c r="M115" s="73" t="str">
        <f>UPPER(TEXT(DATEVALUE(2024&amp;"-"&amp;11&amp;"-1"),"[$-es-CO]mmmm yyyy"))</f>
        <v>NOVIEMBRE 2024</v>
      </c>
      <c r="N115" s="74"/>
      <c r="O115" s="74"/>
      <c r="P115" s="74"/>
      <c r="Q115" s="74"/>
      <c r="R115" s="74"/>
      <c r="S115" s="75"/>
      <c r="U115" s="73" t="str">
        <f>UPPER(TEXT(DATEVALUE(2024&amp;"-"&amp;12&amp;"-1"),"[$-es-CO]mmmm yyyy"))</f>
        <v>DICIEMBRE 2024</v>
      </c>
      <c r="V115" s="74"/>
      <c r="W115" s="74"/>
      <c r="X115" s="74"/>
      <c r="Y115" s="74"/>
      <c r="Z115" s="74"/>
      <c r="AA115" s="75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Citador (3) de Juzgado Municipal PSAA06-3645</v>
      </c>
      <c r="F118" s="18" t="str">
        <f>_xlfn.XLOOKUP(F117,Tabla242[Día],Tabla242[Cargo],"ND",0,1)</f>
        <v>Escribiente (1) de Juzgado Municipal PSAA06-3645</v>
      </c>
      <c r="G118" s="18" t="str">
        <f>_xlfn.XLOOKUP(G117,Tabla242[Día],Tabla242[Cargo],"ND",0,1)</f>
        <v>Citador (1) de Juzgado Municipal PSAA06-3645</v>
      </c>
      <c r="H118" s="18" t="str">
        <f>_xlfn.XLOOKUP(H117,Tabla242[Día],Tabla242[Cargo],"ND",0,1)</f>
        <v>Citador (2) de Juzgado Municipal PSAA06-3645</v>
      </c>
      <c r="I118" s="18" t="str">
        <f>_xlfn.XLOOKUP(I117,Tabla242[Día],Tabla242[Cargo],"ND",0,1)</f>
        <v>Citador (3) de Juzgado Municipal PSAA06-3645</v>
      </c>
      <c r="J118" s="18" t="str">
        <f>_xlfn.XLOOKUP(J117,Tabla242[Día],Tabla242[Cargo],"ND",0,1)</f>
        <v>Citador (2) de Juzgado Municipal PSAA06-3645</v>
      </c>
      <c r="K118" s="18" t="str">
        <f>_xlfn.XLOOKUP(K117,Tabla242[Día],Tabla242[Cargo],"ND",0,1)</f>
        <v>Citador (2) de Juzgado Municipal PSAA06-3645</v>
      </c>
      <c r="L118" s="17"/>
      <c r="M118" s="18" t="str">
        <f>_xlfn.XLOOKUP(M117,Tabla242[Día],Tabla242[Cargo],"ND",0,1)</f>
        <v>Citador (1) de Juzgado Municipal PSAA06-3645</v>
      </c>
      <c r="N118" s="18" t="str">
        <f>_xlfn.XLOOKUP(N117,Tabla242[Día],Tabla242[Cargo],"ND",0,1)</f>
        <v>Citador (2) de Juzgado Municipal PSAA06-3645</v>
      </c>
      <c r="O118" s="18" t="str">
        <f>_xlfn.XLOOKUP(O117,Tabla242[Día],Tabla242[Cargo],"ND",0,1)</f>
        <v>Escribiente (1) de Juzgado Municipal PSAA06-3645</v>
      </c>
      <c r="P118" s="18" t="str">
        <f>_xlfn.XLOOKUP(P117,Tabla242[Día],Tabla242[Cargo],"ND",0,1)</f>
        <v>Citador (2) de Juzgado Municipal PSAA06-3645</v>
      </c>
      <c r="Q118" s="18" t="str">
        <f>_xlfn.XLOOKUP(Q117,Tabla242[Día],Tabla242[Cargo],"ND",0,1)</f>
        <v>Citador (1) de Juzgado Municipal PSAA06-3645</v>
      </c>
      <c r="R118" s="18" t="str">
        <f>_xlfn.XLOOKUP(R117,Tabla242[Día],Tabla242[Cargo],"ND",0,1)</f>
        <v>Citador (2) de Juzgado Municipal PSAA06-3645</v>
      </c>
      <c r="S118" s="18" t="str">
        <f>_xlfn.XLOOKUP(S117,Tabla242[Día],Tabla242[Cargo],"ND",0,1)</f>
        <v>Citador (2) de Juzgado Municipal PSAA06-3645</v>
      </c>
      <c r="T118" s="17"/>
      <c r="U118" s="18" t="str">
        <f>_xlfn.XLOOKUP(U117,Tabla242[Día],Tabla242[Cargo],"ND",0,1)</f>
        <v>Escribiente (1) de Juzgado Municipal PSAA06-3645</v>
      </c>
      <c r="V118" s="18" t="str">
        <f>_xlfn.XLOOKUP(V117,Tabla242[Día],Tabla242[Cargo],"ND",0,1)</f>
        <v>Citador (2) de Juzgado Municipal PSAA06-3645</v>
      </c>
      <c r="W118" s="18" t="str">
        <f>_xlfn.XLOOKUP(W117,Tabla242[Día],Tabla242[Cargo],"ND",0,1)</f>
        <v>Citador (1) de Juzgado Municipal PSAA06-3645</v>
      </c>
      <c r="X118" s="18" t="str">
        <f>_xlfn.XLOOKUP(X117,Tabla242[Día],Tabla242[Cargo],"ND",0,1)</f>
        <v>Citador (2) de Juzgado Municipal PSAA06-3645</v>
      </c>
      <c r="Y118" s="18" t="str">
        <f>_xlfn.XLOOKUP(Y117,Tabla242[Día],Tabla242[Cargo],"ND",0,1)</f>
        <v>Citador (3) de Juzgado Municipal PSAA06-3645</v>
      </c>
      <c r="Z118" s="18" t="str">
        <f>_xlfn.XLOOKUP(Z117,Tabla242[Día],Tabla242[Cargo],"ND",0,1)</f>
        <v>Citador (2) de Juzgado Municipal PSAA06-3645</v>
      </c>
      <c r="AA118" s="18" t="str">
        <f>_xlfn.XLOOKUP(AA117,Tabla242[Día],Tabla242[Cargo],"ND",0,1)</f>
        <v>Citador (2) de Juzgado Municipal PSAA06-3645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>Previa prestación efectiva del turno</v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Escribiente (1) de Juzgado Municipal PSAA06-3645</v>
      </c>
      <c r="F122" s="18" t="str">
        <f>_xlfn.XLOOKUP(F121,Tabla242[Día],Tabla242[Cargo],"ND",0,1)</f>
        <v>Citador (1) de Juzgado Municipal PSAA06-3645</v>
      </c>
      <c r="G122" s="18" t="str">
        <f>_xlfn.XLOOKUP(G121,Tabla242[Día],Tabla242[Cargo],"ND",0,1)</f>
        <v>Citador (2) de Juzgado Municipal PSAA06-3645</v>
      </c>
      <c r="H122" s="18" t="str">
        <f>_xlfn.XLOOKUP(H121,Tabla242[Día],Tabla242[Cargo],"ND",0,1)</f>
        <v>Escribiente (1) de Juzgado Municipal PSAA06-3645</v>
      </c>
      <c r="I122" s="18" t="str">
        <f>_xlfn.XLOOKUP(I121,Tabla242[Día],Tabla242[Cargo],"ND",0,1)</f>
        <v>Citador (3) de Juzgado Municipal PSAA06-3645</v>
      </c>
      <c r="J122" s="18" t="str">
        <f>_xlfn.XLOOKUP(J121,Tabla242[Día],Tabla242[Cargo],"ND",0,1)</f>
        <v>Escribiente (1) de Juzgado Municipal PSAA06-3645</v>
      </c>
      <c r="K122" s="18" t="str">
        <f>_xlfn.XLOOKUP(K121,Tabla242[Día],Tabla242[Cargo],"ND",0,1)</f>
        <v>Escribiente (1) de Juzgado Municipal PSAA06-3645</v>
      </c>
      <c r="L122" s="17"/>
      <c r="M122" s="18" t="str">
        <f>_xlfn.XLOOKUP(M121,Tabla242[Día],Tabla242[Cargo],"ND",0,1)</f>
        <v>Citador (2) de Juzgado Municipal PSAA06-3645</v>
      </c>
      <c r="N122" s="18" t="str">
        <f>_xlfn.XLOOKUP(N121,Tabla242[Día],Tabla242[Cargo],"ND",0,1)</f>
        <v>Citador (3) de Juzgado Municipal PSAA06-3645</v>
      </c>
      <c r="O122" s="18" t="str">
        <f>_xlfn.XLOOKUP(O121,Tabla242[Día],Tabla242[Cargo],"ND",0,1)</f>
        <v>Escribiente (1) de Juzgado Municipal PSAA06-3645</v>
      </c>
      <c r="P122" s="18" t="str">
        <f>_xlfn.XLOOKUP(P121,Tabla242[Día],Tabla242[Cargo],"ND",0,1)</f>
        <v>Citador (1) de Juzgado Municipal PSAA06-3645</v>
      </c>
      <c r="Q122" s="18" t="str">
        <f>_xlfn.XLOOKUP(Q121,Tabla242[Día],Tabla242[Cargo],"ND",0,1)</f>
        <v>Citador (2) de Juzgado Municipal PSAA06-3645</v>
      </c>
      <c r="R122" s="18" t="str">
        <f>_xlfn.XLOOKUP(R121,Tabla242[Día],Tabla242[Cargo],"ND",0,1)</f>
        <v>Citador (1) de Juzgado Municipal PSAA06-3645</v>
      </c>
      <c r="S122" s="18" t="str">
        <f>_xlfn.XLOOKUP(S121,Tabla242[Día],Tabla242[Cargo],"ND",0,1)</f>
        <v>Citador (1) de Juzgado Municipal PSAA06-3645</v>
      </c>
      <c r="T122" s="17"/>
      <c r="U122" s="18" t="str">
        <f>_xlfn.XLOOKUP(U121,Tabla242[Día],Tabla242[Cargo],"ND",0,1)</f>
        <v>Escribiente (1) de Juzgado Municipal PSAA06-3645</v>
      </c>
      <c r="V122" s="18" t="str">
        <f>_xlfn.XLOOKUP(V121,Tabla242[Día],Tabla242[Cargo],"ND",0,1)</f>
        <v>Citador (3) de Juzgado Municipal PSAA06-3645</v>
      </c>
      <c r="W122" s="18" t="str">
        <f>_xlfn.XLOOKUP(W121,Tabla242[Día],Tabla242[Cargo],"ND",0,1)</f>
        <v>Citador (1) de Juzgado Municipal PSAA06-3645</v>
      </c>
      <c r="X122" s="18" t="str">
        <f>_xlfn.XLOOKUP(X121,Tabla242[Día],Tabla242[Cargo],"ND",0,1)</f>
        <v>Citador (3) de Juzgado Municipal PSAA06-3645</v>
      </c>
      <c r="Y122" s="18" t="str">
        <f>_xlfn.XLOOKUP(Y121,Tabla242[Día],Tabla242[Cargo],"ND",0,1)</f>
        <v>Escribiente (1) de Juzgado Municipal PSAA06-3645</v>
      </c>
      <c r="Z122" s="18" t="str">
        <f>_xlfn.XLOOKUP(Z121,Tabla242[Día],Tabla242[Cargo],"ND",0,1)</f>
        <v>Citador (3) de Juzgado Municipal PSAA06-3645</v>
      </c>
      <c r="AA122" s="18" t="str">
        <f>_xlfn.XLOOKUP(AA121,Tabla242[Día],Tabla242[Cargo],"ND",0,1)</f>
        <v>Citador (3) de Juzgado Municipal PSAA06-3645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>Previa prestación efectiva del turno</v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>Previa prestación efectiva del turno</v>
      </c>
      <c r="I124" s="18" t="str">
        <f>IF(AND(MONTH(I121)=MONTH($H$125),I122=$B$3),_xlfn.XLOOKUP(I121,Tabla242[Día],Tabla242[Día compensatorio],"ND",0,1),"")</f>
        <v/>
      </c>
      <c r="J124" s="18">
        <f>IF(AND(MONTH(J121)=MONTH($H$125),J122=$B$3),_xlfn.XLOOKUP(J121,Tabla242[Día],Tabla242[Día compensatorio],"ND",0,1),"")</f>
        <v>45580</v>
      </c>
      <c r="K124" s="18">
        <f>IF(AND(MONTH(K121)=MONTH($H$125),K122=$B$3),_xlfn.XLOOKUP(K121,Tabla242[Día],Tabla242[Día compensatorio],"ND",0,1),"")</f>
        <v>45581</v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>Previa prestación efectiva del turno</v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>Previa prestación efectiva del turno</v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>Previa prestación efectiva del turno</v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Escribiente (1) de Juzgado Municipal PSAA06-3645</v>
      </c>
      <c r="F126" s="18" t="str">
        <f>_xlfn.XLOOKUP(F125,Tabla242[Día],Tabla242[Cargo],"ND",0,1)</f>
        <v>Citador (1) de Juzgado Municipal PSAA06-3645</v>
      </c>
      <c r="G126" s="18" t="str">
        <f>_xlfn.XLOOKUP(G125,Tabla242[Día],Tabla242[Cargo],"ND",0,1)</f>
        <v>Citador (2) de Juzgado Municipal PSAA06-3645</v>
      </c>
      <c r="H126" s="18" t="str">
        <f>_xlfn.XLOOKUP(H125,Tabla242[Día],Tabla242[Cargo],"ND",0,1)</f>
        <v>Escribiente (1) de Juzgado Municipal PSAA06-3645</v>
      </c>
      <c r="I126" s="18" t="str">
        <f>_xlfn.XLOOKUP(I125,Tabla242[Día],Tabla242[Cargo],"ND",0,1)</f>
        <v>Citador (3) de Juzgado Municipal PSAA06-3645</v>
      </c>
      <c r="J126" s="18" t="str">
        <f>_xlfn.XLOOKUP(J125,Tabla242[Día],Tabla242[Cargo],"ND",0,1)</f>
        <v>Escribiente (1) de Juzgado Municipal PSAA06-3645</v>
      </c>
      <c r="K126" s="18" t="str">
        <f>_xlfn.XLOOKUP(K125,Tabla242[Día],Tabla242[Cargo],"ND",0,1)</f>
        <v>Escribiente (1) de Juzgado Municipal PSAA06-3645</v>
      </c>
      <c r="L126" s="17"/>
      <c r="M126" s="18" t="str">
        <f>_xlfn.XLOOKUP(M125,Tabla242[Día],Tabla242[Cargo],"ND",0,1)</f>
        <v>Citador (1) de Juzgado Municipal PSAA06-3645</v>
      </c>
      <c r="N126" s="18" t="str">
        <f>_xlfn.XLOOKUP(N125,Tabla242[Día],Tabla242[Cargo],"ND",0,1)</f>
        <v>Citador (3) de Juzgado Municipal PSAA06-3645</v>
      </c>
      <c r="O126" s="18" t="str">
        <f>_xlfn.XLOOKUP(O125,Tabla242[Día],Tabla242[Cargo],"ND",0,1)</f>
        <v>Escribiente (1) de Juzgado Municipal PSAA06-3645</v>
      </c>
      <c r="P126" s="18" t="str">
        <f>_xlfn.XLOOKUP(P125,Tabla242[Día],Tabla242[Cargo],"ND",0,1)</f>
        <v>Citador (2) de Juzgado Municipal PSAA06-3645</v>
      </c>
      <c r="Q126" s="18" t="str">
        <f>_xlfn.XLOOKUP(Q125,Tabla242[Día],Tabla242[Cargo],"ND",0,1)</f>
        <v>Citador (1) de Juzgado Municipal PSAA06-3645</v>
      </c>
      <c r="R126" s="18" t="str">
        <f>_xlfn.XLOOKUP(R125,Tabla242[Día],Tabla242[Cargo],"ND",0,1)</f>
        <v>Escribiente (1) de Juzgado Municipal PSAA06-3645</v>
      </c>
      <c r="S126" s="18" t="str">
        <f>_xlfn.XLOOKUP(S125,Tabla242[Día],Tabla242[Cargo],"ND",0,1)</f>
        <v>Escribiente (1) de Juzgado Municipal PSAA06-3645</v>
      </c>
      <c r="T126" s="17"/>
      <c r="U126" s="18" t="str">
        <f>_xlfn.XLOOKUP(U125,Tabla242[Día],Tabla242[Cargo],"ND",0,1)</f>
        <v>Citador (1) de Juzgado Municipal PSAA06-3645</v>
      </c>
      <c r="V126" s="18" t="str">
        <f>_xlfn.XLOOKUP(V125,Tabla242[Día],Tabla242[Cargo],"ND",0,1)</f>
        <v>Escribiente (1) de Juzgado Municipal PSAA06-3645</v>
      </c>
      <c r="W126" s="18" t="str">
        <f>_xlfn.XLOOKUP(W125,Tabla242[Día],Tabla242[Cargo],"ND",0,1)</f>
        <v>Citador (2) de Juzgado Municipal PSAA06-3645</v>
      </c>
      <c r="X126" s="18" t="str">
        <f>_xlfn.XLOOKUP(X125,Tabla242[Día],Tabla242[Cargo],"ND",0,1)</f>
        <v>Escribiente (1) de Juzgado Municipal PSAA06-3645</v>
      </c>
      <c r="Y126" s="18" t="str">
        <f>_xlfn.XLOOKUP(Y125,Tabla242[Día],Tabla242[Cargo],"ND",0,1)</f>
        <v>Citador (1) de Juzgado Municipal PSAA06-3645</v>
      </c>
      <c r="Z126" s="18" t="str">
        <f>_xlfn.XLOOKUP(Z125,Tabla242[Día],Tabla242[Cargo],"ND",0,1)</f>
        <v>Escribiente (1) de Juzgado Municipal PSAA06-3645</v>
      </c>
      <c r="AA126" s="18" t="str">
        <f>_xlfn.XLOOKUP(AA125,Tabla242[Día],Tabla242[Cargo],"ND",0,1)</f>
        <v>Escribiente (1) de Juzgado Municipal PSAA06-3645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>
        <f>IF(AND(MONTH(E125)=MONTH($H$125),E126=$B$3),_xlfn.XLOOKUP(E125,Tabla242[Día],Tabla242[Día compensatorio],"ND",0,1),"")</f>
        <v>45582</v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>
        <f>IF(AND(MONTH(J125)=MONTH($H$125),J126=$B$3),_xlfn.XLOOKUP(J125,Tabla242[Día],Tabla242[Día compensatorio],"ND",0,1),"")</f>
        <v>45586</v>
      </c>
      <c r="K128" s="18">
        <f>IF(AND(MONTH(K125)=MONTH($H$125),K126=$B$3),_xlfn.XLOOKUP(K125,Tabla242[Día],Tabla242[Día compensatorio],"ND",0,1),"")</f>
        <v>45587</v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>Previa prestación efectiva del turno</v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>
        <f>IF(AND(MONTH(R125)=MONTH($P$125),R126=$B$3),_xlfn.XLOOKUP(R125,Tabla242[Día],Tabla242[Día compensatorio],"ND",0,1),"")</f>
        <v>45614</v>
      </c>
      <c r="S128" s="18">
        <f>IF(AND(MONTH(S125)=MONTH($P$125),S126=$B$3),_xlfn.XLOOKUP(S125,Tabla242[Día],Tabla242[Día compensatorio],"ND",0,1),"")</f>
        <v>45615</v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>Previa prestación efectiva del turno</v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>Previa prestación efectiva del turno</v>
      </c>
      <c r="Y128" s="18" t="str">
        <f>IF(AND(MONTH(Y125)=MONTH($X$125),Y126=$B$3),_xlfn.XLOOKUP(Y125,Tabla242[Día],Tabla242[Día compensatorio],"ND",0,1),"")</f>
        <v/>
      </c>
      <c r="Z128" s="18">
        <f>IF(AND(MONTH(Z125)=MONTH($X$125),Z126=$B$3),_xlfn.XLOOKUP(Z125,Tabla242[Día],Tabla242[Día compensatorio],"ND",0,1),"")</f>
        <v>45642</v>
      </c>
      <c r="AA128" s="18">
        <f>IF(AND(MONTH(AA125)=MONTH($X$125),AA126=$B$3),_xlfn.XLOOKUP(AA125,Tabla242[Día],Tabla242[Día compensatorio],"ND",0,1),"")</f>
        <v>45644</v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Citador (1) de Juzgado Municipal PSAA06-3645</v>
      </c>
      <c r="F130" s="18" t="str">
        <f>_xlfn.XLOOKUP(F129,Tabla242[Día],Tabla242[Cargo],"ND",0,1)</f>
        <v>Citador (3) de Juzgado Municipal PSAA06-3645</v>
      </c>
      <c r="G130" s="18" t="str">
        <f>_xlfn.XLOOKUP(G129,Tabla242[Día],Tabla242[Cargo],"ND",0,1)</f>
        <v>Citador (2) de Juzgado Municipal PSAA06-3645</v>
      </c>
      <c r="H130" s="18" t="str">
        <f>_xlfn.XLOOKUP(H129,Tabla242[Día],Tabla242[Cargo],"ND",0,1)</f>
        <v>Citador (3) de Juzgado Municipal PSAA06-3645</v>
      </c>
      <c r="I130" s="18" t="str">
        <f>_xlfn.XLOOKUP(I129,Tabla242[Día],Tabla242[Cargo],"ND",0,1)</f>
        <v>Escribiente (1) de Juzgado Municipal PSAA06-3645</v>
      </c>
      <c r="J130" s="18" t="str">
        <f>_xlfn.XLOOKUP(J129,Tabla242[Día],Tabla242[Cargo],"ND",0,1)</f>
        <v>Citador (3) de Juzgado Municipal PSAA06-3645</v>
      </c>
      <c r="K130" s="18" t="str">
        <f>_xlfn.XLOOKUP(K129,Tabla242[Día],Tabla242[Cargo],"ND",0,1)</f>
        <v>Citador (3) de Juzgado Municipal PSAA06-3645</v>
      </c>
      <c r="L130" s="17"/>
      <c r="M130" s="18" t="str">
        <f>_xlfn.XLOOKUP(M129,Tabla242[Día],Tabla242[Cargo],"ND",0,1)</f>
        <v>Citador (3) de Juzgado Municipal PSAA06-3645</v>
      </c>
      <c r="N130" s="18" t="str">
        <f>_xlfn.XLOOKUP(N129,Tabla242[Día],Tabla242[Cargo],"ND",0,1)</f>
        <v>Citador (1) de Juzgado Municipal PSAA06-3645</v>
      </c>
      <c r="O130" s="18" t="str">
        <f>_xlfn.XLOOKUP(O129,Tabla242[Día],Tabla242[Cargo],"ND",0,1)</f>
        <v>Escribiente (1) de Juzgado Municipal PSAA06-3645</v>
      </c>
      <c r="P130" s="18" t="str">
        <f>_xlfn.XLOOKUP(P129,Tabla242[Día],Tabla242[Cargo],"ND",0,1)</f>
        <v>Citador (3) de Juzgado Municipal PSAA06-3645</v>
      </c>
      <c r="Q130" s="18" t="str">
        <f>_xlfn.XLOOKUP(Q129,Tabla242[Día],Tabla242[Cargo],"ND",0,1)</f>
        <v>Citador (2) de Juzgado Municipal PSAA06-3645</v>
      </c>
      <c r="R130" s="18" t="str">
        <f>_xlfn.XLOOKUP(R129,Tabla242[Día],Tabla242[Cargo],"ND",0,1)</f>
        <v>Citador (3) de Juzgado Municipal PSAA06-3645</v>
      </c>
      <c r="S130" s="18" t="str">
        <f>_xlfn.XLOOKUP(S129,Tabla242[Día],Tabla242[Cargo],"ND",0,1)</f>
        <v>Citador (3) de Juzgado Municipal PSAA06-3645</v>
      </c>
      <c r="T130" s="17"/>
      <c r="U130" s="18" t="str">
        <f>_xlfn.XLOOKUP(U129,Tabla242[Día],Tabla242[Cargo],"ND",0,1)</f>
        <v>Citador (2) de Juzgado Municipal PSAA06-3645</v>
      </c>
      <c r="V130" s="18" t="str">
        <f>_xlfn.XLOOKUP(V129,Tabla242[Día],Tabla242[Cargo],"ND",0,1)</f>
        <v>Citador (3) de Juzgado Municipal PSAA06-3645</v>
      </c>
      <c r="W130" s="18" t="str">
        <f>_xlfn.XLOOKUP(W129,Tabla242[Día],Tabla242[Cargo],"ND",0,1)</f>
        <v>Citador (1) de Juzgado Municipal PSAA06-3645</v>
      </c>
      <c r="X130" s="18" t="str">
        <f>_xlfn.XLOOKUP(X129,Tabla242[Día],Tabla242[Cargo],"ND",0,1)</f>
        <v>Citador (3) de Juzgado Municipal PSAA06-3645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>Previa prestación efectiva del turno</v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>Previa prestación efectiva del turno</v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Citador (1) de Juzgado Municipal PSAA06-3645</v>
      </c>
      <c r="F134" s="18" t="str">
        <f>_xlfn.XLOOKUP(F133,Tabla242[Día],Tabla242[Cargo],"ND",0,1)</f>
        <v>Citador (2) de Juzgado Municipal PSAA06-3645</v>
      </c>
      <c r="G134" s="18" t="str">
        <f>_xlfn.XLOOKUP(G133,Tabla242[Día],Tabla242[Cargo],"ND",0,1)</f>
        <v>Escribiente (1) de Juzgado Municipal PSAA06-3645</v>
      </c>
      <c r="H134" s="18" t="str">
        <f>_xlfn.XLOOKUP(H133,Tabla242[Día],Tabla242[Cargo],"ND",0,1)</f>
        <v>Citador (2) de Juzgado Municipal PSAA06-3645</v>
      </c>
      <c r="I134" s="18" t="str">
        <f>_xlfn.XLOOKUP(I133,Tabla242[Día],Tabla242[Cargo],"ND",0,1)</f>
        <v>Citador (1) de Juzgado Municipal PSAA06-3645</v>
      </c>
      <c r="J134" s="18" t="str">
        <f>_xlfn.XLOOKUP(J133,Tabla242[Día],Tabla242[Cargo],"ND",0,1)</f>
        <v>Citador (2) de Juzgado Municipal PSAA06-3645</v>
      </c>
      <c r="K134" s="18" t="str">
        <f>_xlfn.XLOOKUP(K133,Tabla242[Día],Tabla242[Cargo],"ND",0,1)</f>
        <v>Citador (2) de Juzgado Municipal PSAA06-3645</v>
      </c>
      <c r="L134" s="17"/>
      <c r="M134" s="18" t="str">
        <f>_xlfn.XLOOKUP(M133,Tabla242[Día],Tabla242[Cargo],"ND",0,1)</f>
        <v>Escribiente (1) de Juzgado Municipal PSAA06-3645</v>
      </c>
      <c r="N134" s="18" t="str">
        <f>_xlfn.XLOOKUP(N133,Tabla242[Día],Tabla242[Cargo],"ND",0,1)</f>
        <v>Citador (2) de Juzgado Municipal PSAA06-3645</v>
      </c>
      <c r="O134" s="18" t="str">
        <f>_xlfn.XLOOKUP(O133,Tabla242[Día],Tabla242[Cargo],"ND",0,1)</f>
        <v>Citador (1) de Juzgado Municipal PSAA06-3645</v>
      </c>
      <c r="P134" s="18" t="str">
        <f>_xlfn.XLOOKUP(P133,Tabla242[Día],Tabla242[Cargo],"ND",0,1)</f>
        <v>Citador (2) de Juzgado Municipal PSAA06-3645</v>
      </c>
      <c r="Q134" s="18" t="str">
        <f>_xlfn.XLOOKUP(Q133,Tabla242[Día],Tabla242[Cargo],"ND",0,1)</f>
        <v>Citador (3) de Juzgado Municipal PSAA06-3645</v>
      </c>
      <c r="R134" s="18" t="str">
        <f>_xlfn.XLOOKUP(R133,Tabla242[Día],Tabla242[Cargo],"ND",0,1)</f>
        <v>Citador (2) de Juzgado Municipal PSAA06-3645</v>
      </c>
      <c r="S134" s="18" t="str">
        <f>_xlfn.XLOOKUP(S133,Tabla242[Día],Tabla242[Cargo],"ND",0,1)</f>
        <v>Citador (2) de Juzgado Municipal PSAA06-3645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>Previa prestación efectiva del turno</v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>Previa prestación efectiva del turno</v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Citador (2) de Juzgado Municipal PSAA06-3645</v>
      </c>
      <c r="F138" s="17" t="str">
        <f>_xlfn.XLOOKUP(F137,Tabla242[Día],Tabla242[Cargo],"ND",0,1)</f>
        <v>Citador (3) de Juzgado Municipal PSAA06-3645</v>
      </c>
      <c r="G138" s="17" t="str">
        <f>_xlfn.XLOOKUP(G137,Tabla242[Día],Tabla242[Cargo],"ND",0,1)</f>
        <v>Escribiente (1) de Juzgado Municipal PSAA06-3645</v>
      </c>
      <c r="H138" s="17" t="str">
        <f>_xlfn.XLOOKUP(H137,Tabla242[Día],Tabla242[Cargo],"ND",0,1)</f>
        <v>Citador (1) de Juzgado Municipal PSAA06-3645</v>
      </c>
      <c r="I138" s="17" t="str">
        <f>_xlfn.XLOOKUP(I137,Tabla242[Día],Tabla242[Cargo],"ND",0,1)</f>
        <v>Citador (2) de Juzgado Municipal PSAA06-3645</v>
      </c>
      <c r="J138" s="17" t="str">
        <f>_xlfn.XLOOKUP(J137,Tabla242[Día],Tabla242[Cargo],"ND",0,1)</f>
        <v>Citador (1) de Juzgado Municipal PSAA06-3645</v>
      </c>
      <c r="K138" s="17" t="str">
        <f>_xlfn.XLOOKUP(K137,Tabla242[Día],Tabla242[Cargo],"ND",0,1)</f>
        <v>Citador (1) de Juzgado Municipal PSAA06-3645</v>
      </c>
      <c r="L138" s="17"/>
      <c r="M138" s="17" t="str">
        <f>_xlfn.XLOOKUP(M137,Tabla242[Día],Tabla242[Cargo],"ND",0,1)</f>
        <v>Escribiente (1) de Juzgado Municipal PSAA06-3645</v>
      </c>
      <c r="N138" s="17" t="str">
        <f>_xlfn.XLOOKUP(N137,Tabla242[Día],Tabla242[Cargo],"ND",0,1)</f>
        <v>Citador (3) de Juzgado Municipal PSAA06-3645</v>
      </c>
      <c r="O138" s="17" t="str">
        <f>_xlfn.XLOOKUP(O137,Tabla242[Día],Tabla242[Cargo],"ND",0,1)</f>
        <v>Citador (1) de Juzgado Municipal PSAA06-3645</v>
      </c>
      <c r="P138" s="17" t="str">
        <f>_xlfn.XLOOKUP(P137,Tabla242[Día],Tabla242[Cargo],"ND",0,1)</f>
        <v>Citador (3) de Juzgado Municipal PSAA06-3645</v>
      </c>
      <c r="Q138" s="17" t="str">
        <f>_xlfn.XLOOKUP(Q137,Tabla242[Día],Tabla242[Cargo],"ND",0,1)</f>
        <v>Escribiente (1) de Juzgado Municipal PSAA06-3645</v>
      </c>
      <c r="R138" s="17" t="str">
        <f>_xlfn.XLOOKUP(R137,Tabla242[Día],Tabla242[Cargo],"ND",0,1)</f>
        <v>Citador (3) de Juzgado Municipal PSAA06-3645</v>
      </c>
      <c r="S138" s="17" t="str">
        <f>_xlfn.XLOOKUP(S137,Tabla242[Día],Tabla242[Cargo],"ND",0,1)</f>
        <v>Citador (3) de Juzgado Municipal PSAA06-3645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FIoK4wD8hnjgZOCRUY4dxXMQjtU92BRmj8p6U+JKP5UDxIViYCRKnyPthHrtQQxHlkMdyygZ/Jr7/y7nKQyHOw==" saltValue="YQeRjY3B7mbGWGI1FHfVjQ==" spinCount="100000" sheet="1" objects="1" scenarios="1" selectLockedCells="1" sort="0" autoFilter="0"/>
  <mergeCells count="20"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D0AF23B6-D4B7-4AF0-BB9C-995344BDE84C}">
          <x14:formula1>
            <xm:f>'2_BaseCS_2024'!$D$11:$D$14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2023-12-19T13:34:23Z</dcterms:modified>
</cp:coreProperties>
</file>