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mahechg\Desktop\DOCUMENTOS PARA CONTRALORIA 2016\"/>
    </mc:Choice>
  </mc:AlternateContent>
  <bookViews>
    <workbookView xWindow="0" yWindow="0" windowWidth="24000" windowHeight="9135"/>
  </bookViews>
  <sheets>
    <sheet name="PA 2015" sheetId="10" r:id="rId1"/>
  </sheets>
  <definedNames>
    <definedName name="_xlnm._FilterDatabase" localSheetId="0" hidden="1">'PA 2015'!$A$5:$T$176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0" l="1"/>
  <c r="F56" i="10" l="1"/>
  <c r="H66" i="10" l="1"/>
  <c r="H65" i="10"/>
  <c r="H62" i="10"/>
  <c r="G173" i="10" l="1"/>
  <c r="G174" i="10" s="1"/>
  <c r="H96" i="10"/>
  <c r="F93" i="10"/>
  <c r="H79" i="10"/>
  <c r="F49" i="10"/>
  <c r="F173" i="10" s="1"/>
  <c r="F43" i="10"/>
  <c r="E32" i="10"/>
  <c r="E20" i="10"/>
  <c r="I173" i="10"/>
  <c r="I174" i="10" s="1"/>
  <c r="H19" i="10"/>
  <c r="E19" i="10"/>
  <c r="H173" i="10" l="1"/>
  <c r="H174" i="10" s="1"/>
  <c r="E173" i="10"/>
  <c r="E174" i="10" s="1"/>
  <c r="H175" i="10"/>
  <c r="F174" i="10"/>
  <c r="F175" i="10" l="1"/>
</calcChain>
</file>

<file path=xl/sharedStrings.xml><?xml version="1.0" encoding="utf-8"?>
<sst xmlns="http://schemas.openxmlformats.org/spreadsheetml/2006/main" count="2062" uniqueCount="784">
  <si>
    <t>POLITICA</t>
  </si>
  <si>
    <t>ACTIVIDADES</t>
  </si>
  <si>
    <t>TIC</t>
  </si>
  <si>
    <t>RUBRO PRESUPUESTAL</t>
  </si>
  <si>
    <t>NOMBRE</t>
  </si>
  <si>
    <t>TECNOLOGIA</t>
  </si>
  <si>
    <t>X</t>
  </si>
  <si>
    <t>UI</t>
  </si>
  <si>
    <t>Apoyo al fortalecimiento de los servicios de justicia a nivel nacional-BID</t>
  </si>
  <si>
    <t>BID</t>
  </si>
  <si>
    <t>INFRAESTRUCTURA JUDICIAL</t>
  </si>
  <si>
    <t>UIF</t>
  </si>
  <si>
    <t>Construir Instalaciones electricas; Construir mampostería y pañetes; Relaizar la interventoria técnica admisnitrativa y financiera; Ejecutar los acabados de la construcción</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</si>
  <si>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</si>
  <si>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</si>
  <si>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</si>
  <si>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Para Centros de Servicios: Ejecutar obras civiles; Adquirir e instalar mobiliario; Realizar interventoría</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</si>
  <si>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</si>
  <si>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</si>
  <si>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Ejecutar los acabados de la construcción; Suministrar e instalar los equipos; Suministrar e instalar mobiliario; Realizar la Interventoría</t>
  </si>
  <si>
    <t>Construir instalaciones eléctricas, hidrosanitarias, mampostería y pañetes; Ejecutar los acabados de la construcción, Suministrar e instalar mobiliario y los equipos propios de la construcción; Realizar interventoría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</si>
  <si>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</si>
  <si>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</si>
  <si>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</si>
  <si>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Construcción sede despachos judiciales Facatativá - Cundinamarca</t>
  </si>
  <si>
    <t>Ejecutar acabados, Suministrar e instalar mobiliario; Suministrar e instalar los equipos propios de la construcción; Realizar la interventoría.</t>
  </si>
  <si>
    <t>111-803-222</t>
  </si>
  <si>
    <t>Construcción Sede Despachos Judiciales Ramiriquí - Boyacá</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</si>
  <si>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</si>
  <si>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</si>
  <si>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112-803-13</t>
  </si>
  <si>
    <t>112-803-21</t>
  </si>
  <si>
    <t>112-803-190</t>
  </si>
  <si>
    <t>Adquisición y Adecuación Sedes de Despachos Judiciales para Restitución de Tierras a Nivel Nacional</t>
  </si>
  <si>
    <t>Mejoramiento y mantenimiento de Infraestructura Propia del Sector</t>
  </si>
  <si>
    <t>Realizar actividades preventivas y correctivas  en sedes judiciales.
Realizar la interventoría.</t>
  </si>
  <si>
    <t>Adquisición y/o Adecuación y Dotación Salas de Audiencias para el Sistema Penal Acusatorio a Nivel Nacional</t>
  </si>
  <si>
    <t>111-803-181</t>
  </si>
  <si>
    <t>Construcción del Palacio de Justicia de Yopal - Casanare</t>
  </si>
  <si>
    <t>Apoyo al Fortalecimiento de los Servicios de Justicia a Nivel Nacional-BID</t>
  </si>
  <si>
    <t>DESARROLLO DEL TALENTO HUMANO</t>
  </si>
  <si>
    <t>310-803-5</t>
  </si>
  <si>
    <t>Capacitación, formación de funcionarios y empleados judiciales y del personal administrativo.</t>
  </si>
  <si>
    <t>EJRLB</t>
  </si>
  <si>
    <t>x</t>
  </si>
  <si>
    <t>RRHH</t>
  </si>
  <si>
    <t>320-803-1</t>
  </si>
  <si>
    <t>Capacitación, formulación, implementación y fortalecimiento de programas de Bienestar Social para los servidores judiciales a nivel nacional.</t>
  </si>
  <si>
    <t>410-803-12</t>
  </si>
  <si>
    <t>Mejoramiento de los procesos de administración de la Carrera Judicial</t>
  </si>
  <si>
    <t>UACJ</t>
  </si>
  <si>
    <t>Mejoramiento de los procesos de Administración de la Carrera Judicial</t>
  </si>
  <si>
    <t>REDISEÑO ORGANIZACIONAL</t>
  </si>
  <si>
    <t>410-803-34</t>
  </si>
  <si>
    <t>Estudios e investigaciones sociojurídicas a nivel nacional</t>
  </si>
  <si>
    <t>UDAE - SOCIO</t>
  </si>
  <si>
    <t>410-803-37</t>
  </si>
  <si>
    <t>Implementación de un Sistema de Gestión Integrado del Consejo Superior de la Judicatura a nivel nacional</t>
  </si>
  <si>
    <t>UDAE - CALIDAD</t>
  </si>
  <si>
    <t>Prestar el servicio de asesoría y acompañamiento en la integración de los sistemas de gestión de calidad, control y medio ambiente</t>
  </si>
  <si>
    <t>Elaborar una Guía de Buenas Prácticas para la armonización de los sistemas de gestión de calidad, control y medio ambiente para la Rama Judicial.</t>
  </si>
  <si>
    <t>410-803-3</t>
  </si>
  <si>
    <t>Aplicacion de un sistema de informacion estadistico de gestion de la Rama Judicial</t>
  </si>
  <si>
    <t>UDAE - ESTADISTICA</t>
  </si>
  <si>
    <t>223-803-1</t>
  </si>
  <si>
    <t>CENDOJ</t>
  </si>
  <si>
    <t>Apoyo al fortalecimiento de los servicios de justicia a nivel nacional - BID</t>
  </si>
  <si>
    <t>Mejoramiento de los procesos de administración de la carrera judicial</t>
  </si>
  <si>
    <t xml:space="preserve">Realizar la Auditoría Externa del Proyecto </t>
  </si>
  <si>
    <t>Desarrollar, validar e incorporar normas de calidad en procesos de administración de información (Creación de norma técnica de calidad para la Rama Judicial)</t>
  </si>
  <si>
    <t>PROTECCIÓN Y SEGURIDAD</t>
  </si>
  <si>
    <t>213-803-1</t>
  </si>
  <si>
    <t>Protección y Fortalecimiento de la Seguridad de los Funcionarios Judiciales a Nivel Nacional</t>
  </si>
  <si>
    <t xml:space="preserve">Adquisición de arcos detectores de metales. </t>
  </si>
  <si>
    <t>SEGUR</t>
  </si>
  <si>
    <t xml:space="preserve">Adquisición de maquinas RX detector de explosivos. </t>
  </si>
  <si>
    <t>Adquisición de molinetes para control de acceso.</t>
  </si>
  <si>
    <t>Adquisición de radios de comunicación.</t>
  </si>
  <si>
    <t>Suministro e instalación de sistemas CCTV</t>
  </si>
  <si>
    <t>Adqusición de vehículos para esquemas de seguridad.</t>
  </si>
  <si>
    <t>Adquisición de motocicletas escolta para seguridad</t>
  </si>
  <si>
    <t>DEMOCRATIZACIÓN DE LA ADMINISTRACIÓN DE JUSTICIA</t>
  </si>
  <si>
    <t>Implementación y fortalecimiento de la Unidad de Registro Nacional de Abogados - Auxiliares de la Justicia, sistemas de control información y publicaciones a nivel nacional</t>
  </si>
  <si>
    <t>URNA</t>
  </si>
  <si>
    <t>Fortalecimiento de los sistemas de información, comunicaciones y documentación de la Rama Judicial a nivel nacional</t>
  </si>
  <si>
    <t>Recuperación del Patrimonio Jurisprudencial del país (Digitalización de Providencias)</t>
  </si>
  <si>
    <t xml:space="preserve">Elaborar un diagnóstico de la gestión documental de la Rama Judicial,  que comprenda el diseño y actualización de las herramientas necesarias para aplicar los procesos de gestión documental. </t>
  </si>
  <si>
    <t>Organización de archivos judiciales correspondientes a oralidad</t>
  </si>
  <si>
    <t>Organización de archivos judiciales correspondientes a las jurisdicciones especiales de paz, de reconsideración y pueblos indígenas</t>
  </si>
  <si>
    <t>Organización de archivos administrativos correspondientes a las 23 direcciones ejecutivas seccionales</t>
  </si>
  <si>
    <t>Actualizar y adecuar las colecciones documentales de las bibliotecas de la Rama Judicial</t>
  </si>
  <si>
    <t>Publicar y divulgar la información en diversos medios físicos, ópticos, magnéticos y/o audiovisuales</t>
  </si>
  <si>
    <t>Realizar teleconferencias y/o programas de televisión</t>
  </si>
  <si>
    <t>PRODUCTO</t>
  </si>
  <si>
    <t>Desarrollar el Plan Estratégico Tecnológico de la Rama Judicial</t>
  </si>
  <si>
    <t>Licencias de software</t>
  </si>
  <si>
    <t>Adquirir, construir y adecuar la infraestructura física al servicio de la Rama Judicial</t>
  </si>
  <si>
    <t>Sede despachos judiciales</t>
  </si>
  <si>
    <t>Palacio de Justicia de Yopal</t>
  </si>
  <si>
    <t>Consolidar la selección del talento humano por el Sistema de Carrera Judicial</t>
  </si>
  <si>
    <t>Curso de formación judicial</t>
  </si>
  <si>
    <t>Divulgación, asistencia técnica y capacitación del recurso humano</t>
  </si>
  <si>
    <t xml:space="preserve">Crear un clima laboral apropiado en la Rama Judicial </t>
  </si>
  <si>
    <t>Examenes cardiovasculares</t>
  </si>
  <si>
    <t>Diseñar e implementar nuevos modelos de gestión</t>
  </si>
  <si>
    <t>Socializar, divulgar y ampliar el Sistema de Gestión de Calidad a todas las dependencias y Corporaciones Nacionales de la Rama Judicial</t>
  </si>
  <si>
    <t>Certificación SIGCMA</t>
  </si>
  <si>
    <t>Asesoría SIGCMA</t>
  </si>
  <si>
    <t>Guía de buenas prácticas</t>
  </si>
  <si>
    <t>Adecuación de oferta de despachos judiciales y dependencias de apoyo a la gestión judicial</t>
  </si>
  <si>
    <t>Modelo de Negocios del Sistema de Gestión Judicial</t>
  </si>
  <si>
    <t>Adecuación Institucional</t>
  </si>
  <si>
    <t>Ofrecer niveles de seguridad integrales a los servidores y bienes al servicio de la Rama Judicial</t>
  </si>
  <si>
    <t xml:space="preserve">Arcos detectores de metales. </t>
  </si>
  <si>
    <t xml:space="preserve">RX detector de explosivos. </t>
  </si>
  <si>
    <t>Molinetes para control de acceso.</t>
  </si>
  <si>
    <t>Radios de comunicación.</t>
  </si>
  <si>
    <t>Sistemas CCTV</t>
  </si>
  <si>
    <t>Vehículos para esquemas de seguridad.</t>
  </si>
  <si>
    <t>Motocicletas escolta para seguridad</t>
  </si>
  <si>
    <t xml:space="preserve">Optimizar el Registro  de Jueces de Paz y de Reconsideración,  Abogados, Auxiliares de la Justicia y Consultorios Jurídicos </t>
  </si>
  <si>
    <t>Documentos organizados</t>
  </si>
  <si>
    <t>Fortalecer el sistema de atención al ciudadano</t>
  </si>
  <si>
    <t>Adecuarción Institucional</t>
  </si>
  <si>
    <t>CALIDAD DE LA JUSTICIA</t>
  </si>
  <si>
    <t>213-803-3</t>
  </si>
  <si>
    <t>410-803-39</t>
  </si>
  <si>
    <t>213-803-5</t>
  </si>
  <si>
    <t>520-803-2</t>
  </si>
  <si>
    <t>Construcción Ciudadela Judicial para Bogotá</t>
  </si>
  <si>
    <t>111-803-185</t>
  </si>
  <si>
    <t>111-803-223</t>
  </si>
  <si>
    <t>Construcción y Dotación Sedes Despachos Judiciales para Ciudades Intermedias y Cabeceras de Circuito</t>
  </si>
  <si>
    <t>111-803-196</t>
  </si>
  <si>
    <t>111-803-197</t>
  </si>
  <si>
    <t>111-803-192</t>
  </si>
  <si>
    <t>111-803-203</t>
  </si>
  <si>
    <t>111-803-201</t>
  </si>
  <si>
    <t>111-803-202</t>
  </si>
  <si>
    <t>Construcción despachos judiciales de Zipaquirá - Cundinamarca.</t>
  </si>
  <si>
    <t>111-803-189</t>
  </si>
  <si>
    <t>Construcción sede Despachos Judiciales de Soacha - Cundinamarca</t>
  </si>
  <si>
    <t>111-803-208</t>
  </si>
  <si>
    <t>111-803-220</t>
  </si>
  <si>
    <t>112-803-23</t>
  </si>
  <si>
    <t>112-803-194</t>
  </si>
  <si>
    <t>113-803-1</t>
  </si>
  <si>
    <t>113-803-6</t>
  </si>
  <si>
    <t>RECURSOS</t>
  </si>
  <si>
    <t>Instancias</t>
  </si>
  <si>
    <t>PROYECTADOS</t>
  </si>
  <si>
    <t>APROBADOS SALA ADTIVA</t>
  </si>
  <si>
    <t>COMPROMETIDOS</t>
  </si>
  <si>
    <t>PRODUCTO/SERVICIO</t>
  </si>
  <si>
    <t>TIPO DE INDICADOR</t>
  </si>
  <si>
    <t>FINALIDAD</t>
  </si>
  <si>
    <t>CRONOGRAMA</t>
  </si>
  <si>
    <t>PSD 2015</t>
  </si>
  <si>
    <t>Decreto de Liquidación</t>
  </si>
  <si>
    <t>Acuerdo No.</t>
  </si>
  <si>
    <t>CANTIDAD
[3]</t>
  </si>
  <si>
    <t>UNIDAD DE MEDIDA</t>
  </si>
  <si>
    <t>MES DE INICIO</t>
  </si>
  <si>
    <t>MES TERMINACIÓN</t>
  </si>
  <si>
    <t>Sistematización Despachos Judiciales a Nivel Nacional</t>
  </si>
  <si>
    <t>GESTIÓN</t>
  </si>
  <si>
    <t>Estudio</t>
  </si>
  <si>
    <t xml:space="preserve">Licencias de software </t>
  </si>
  <si>
    <t>(Número de productos recibidos / número de productos contratados) * 100</t>
  </si>
  <si>
    <t>Soporte</t>
  </si>
  <si>
    <t>Investigación, Formulación y Diseño del Sistema de archivo Judicial y Recuperación de la Memoria Historico Judicial como patrimonio Nacional</t>
  </si>
  <si>
    <t>metros lineales</t>
  </si>
  <si>
    <t>[Metros lineales de archivos organziados / Metros lineales proyectados para organizar] * 100</t>
  </si>
  <si>
    <t>Estudios</t>
  </si>
  <si>
    <t>(Número de actividades de procesos de selección desarrollados / Número de actividades de procesos de selección programados )* 100</t>
  </si>
  <si>
    <t>Avance del estudio contratado: (Número de productos recibidos / número de productos contratados) * 100</t>
  </si>
  <si>
    <t>Unidad</t>
  </si>
  <si>
    <t>(Número de arcos detectores de metales adquiridos / Número de arcos detectores de metales programados a comprar) *100</t>
  </si>
  <si>
    <t>(Número de maquinas RX detector de explosivos adquiridos / Número de maquinas RX detector de explosivos programados a comprar) *100</t>
  </si>
  <si>
    <t>(Número de molinetes adquiridos / Número de molinetes programados a comprar) *100</t>
  </si>
  <si>
    <t>(Número de radios de comunicación adquiridos / Número de radios de comunicación programados a comprar) *100</t>
  </si>
  <si>
    <t>(Número de sistemas CCTV adquiridos operando / Número de sistemas CCTV programados a comprar) *100</t>
  </si>
  <si>
    <t>(Número de  vehículos adquiridos / Número de  vehículos programados a comprar) *100</t>
  </si>
  <si>
    <t>(Número de motocicletas adquiridas / Número de  motocicletas programadas a comprar) *100</t>
  </si>
  <si>
    <t>Archivo Organizado</t>
  </si>
  <si>
    <t>(Número de equipos adquiridos / número de equipos programados) * 100</t>
  </si>
  <si>
    <t>Número de Salas de Audiencias Adecuadas y dotadas</t>
  </si>
  <si>
    <t>(Número de Jurisdicciones con el  Modelo de Negocios del Sistema de Gestión Judicial implementado / Número de Jurisdicciones programadas para la implementación del Modelo de Negocios del Sistema de Gestión Judicial) *100</t>
  </si>
  <si>
    <t>Informes</t>
  </si>
  <si>
    <t>(Número de Informes de Auditoría externa realizada / Número de Informes de Auditoría externa programados) * 100</t>
  </si>
  <si>
    <t>(Número de Informes de ejecución del proyecto presentados / Número de Informes de ejecución del proyecto programados) * 100</t>
  </si>
  <si>
    <t xml:space="preserve">Normas </t>
  </si>
  <si>
    <t>111-803-221</t>
  </si>
  <si>
    <t>Metros Cuadrados de Obra Negra, Gris y Blanca</t>
  </si>
  <si>
    <t xml:space="preserve">(Sumatoria de M2 de Obra Blanca Terminada / M2 de Obra Blanca Programados) *100  </t>
  </si>
  <si>
    <t xml:space="preserve">(Sumatoria de Salas de audiencia adecuadas y dotadas / Número de Salas de Audiencias Programadas a adecuar y dotar) * 100
</t>
  </si>
  <si>
    <t>Número de Salas de Audiencias adecuadas y dotadas</t>
  </si>
  <si>
    <t xml:space="preserve">Ejecutar obras civiles para adecuación Salas de Audiencia; Adquirir e instalar mobiliario; Realizar interventoría.  </t>
  </si>
  <si>
    <t xml:space="preserve">Ejecutar obras civiles para adecuación Despachos Judiciales; Adquirir e instalar mobiliario; Realizar interventoría.  </t>
  </si>
  <si>
    <t>Número de Despachos Judiciales Adecuados y dotados</t>
  </si>
  <si>
    <t xml:space="preserve">Ejecutar obras civiles para adecuación de Salas de Auduiencia; Adquirir e instalar mobiliario; Realizar interventoría.  </t>
  </si>
  <si>
    <t>Metros Cuadrados de Obra Blanca</t>
  </si>
  <si>
    <t xml:space="preserve">(Sumatoria de M2 de Obra Blanca Terminada / M2 de Obra Blanca Programados) * 100  </t>
  </si>
  <si>
    <t>Metros Cuadrados de Obra Negra</t>
  </si>
  <si>
    <t xml:space="preserve">(Sumatoria de Despachos Judiciales adecuados y dotados / Número de Despachos Judiciales Programados a adecuar y dotar) * 100 </t>
  </si>
  <si>
    <t>Adquisición Construcción Sede Despachos Judiciales Bogotá D.C. (CAN)</t>
  </si>
  <si>
    <t xml:space="preserve">(Sumatoria de M2 de Obra Blanca Terminada / M2 de Obra Blanca Programados) * 100 </t>
  </si>
  <si>
    <t>M2 de Infraestructura Física Adquirida</t>
  </si>
  <si>
    <t xml:space="preserve">(Sumatoria de M2 de Infraestructura Física Adquirida / M2 de  Infraestructura Física Programada  a adquirir) * 100  </t>
  </si>
  <si>
    <t>Adquisición y Adecuación de Infraestructura Física para Ciudades Intermedias y Cabeceras de Circuito a Nivel Nacional</t>
  </si>
  <si>
    <t>Número de Sedes con Obras de Mantenimiento y/o Mejoramiento Terminadas</t>
  </si>
  <si>
    <t xml:space="preserve">(Sumatoria de Salas de audiencia Adecuadas y dotadas / Número de Salas de Audiencias Programadas a Adecuar y dotar) * 100 </t>
  </si>
  <si>
    <t>Aspirantes capacitados</t>
  </si>
  <si>
    <t>(Número de servidores judiciales capacitados / Número de servidores judiciales programados para capacitar ) * 100</t>
  </si>
  <si>
    <t>Módulo de Capacitación</t>
  </si>
  <si>
    <t>Folios de providencias recuperadas</t>
  </si>
  <si>
    <t>(N° de despachos organizados / N° de despachos programados para organizar) * 100</t>
  </si>
  <si>
    <t>Publicaciones</t>
  </si>
  <si>
    <t>Servidores Judiciales beneficiados con actividades de prevención</t>
  </si>
  <si>
    <t xml:space="preserve">Cobertura = (No. de Servidores Judiciales beneficiados con actividades de prevención / No. de Servidores Judiciales programados a ser beneficiados con actividades de prevención) * 100 </t>
  </si>
  <si>
    <t>Dependencias Certificadas</t>
  </si>
  <si>
    <t>(Número de dependencias certificas / Número de dependencias programadas para certificación ) * 100</t>
  </si>
  <si>
    <t>Dependencias Asesoradas</t>
  </si>
  <si>
    <t>(Número de dependencias asesoradas / Número de dependencias programadas para la implementación del SIGMA ) * 100</t>
  </si>
  <si>
    <t>Guía de Buenas Prácticas</t>
  </si>
  <si>
    <t>(Número de productos recibidos / Número de productos contratados ) * 100</t>
  </si>
  <si>
    <t>INFORMACIÓN SOBRE IDENTIFICACIÓN Y CLASIFICACIÓN DE LOS PROYECTOS</t>
  </si>
  <si>
    <t>INFORMACIÓN FINANCIERA</t>
  </si>
  <si>
    <t>META</t>
  </si>
  <si>
    <t xml:space="preserve">INDICADORES </t>
  </si>
  <si>
    <t>DESCRIPCIÓN-FORMULA</t>
  </si>
  <si>
    <t>INFORMACIÓN PLAN DE ACCIÓN</t>
  </si>
  <si>
    <t>PLAN DE ACCIÓN</t>
  </si>
  <si>
    <t>ESTRATEGIAS PSDRJ</t>
  </si>
  <si>
    <t>Adelantar estudios especiales de investigación sociológica acorde con lo contemplado en el artículo 94 de la Ley 270 de 1996.</t>
  </si>
  <si>
    <t>Implementar servicios de atención al usuario interno y externo de la Rama Judicial</t>
  </si>
  <si>
    <t>Adquirir mobiliario para dotación de comedores destinados a los servidores de la Rama Judicial en las sedes judiciales y que cuenten con áreas debidamente adecuadas</t>
  </si>
  <si>
    <t>Adquirir maquinas y elementos para la dotación de gimnasios, en las sedes judiciales que cuenten con áreas debidamente adecuadas</t>
  </si>
  <si>
    <t>Diseño y puesta en marcha (Implantación, instalación, capacitación, soporte) del Sistema de Información Judicial, incluyendo la adquisición de una bodega de datos jurisprudencial, en las Altas Cortes y Jurisdicción Contencioso Administrativa</t>
  </si>
  <si>
    <t xml:space="preserve">Definir y diseñar el modelo integrado único de Negocio, y optimización del Sistema de Gestión Judicial en Altas Cortes y Jurisdicción Contencioso Administrativa  </t>
  </si>
  <si>
    <t>Adquirir e instalar mobiliario y solución tecnológica para las Salas de audiencia</t>
  </si>
  <si>
    <t xml:space="preserve">Adquirir e instalar equipos tecnologicos para fortalecer las comunicaciones y la conectividad </t>
  </si>
  <si>
    <t xml:space="preserve">Desarrollo de estudios en nuevas metodologías de almacenamiento y consulta de jurisprudencia para relatorias de Altas Cortes y Jurisdicción Contencioso Administrativa  </t>
  </si>
  <si>
    <t>Suministro de las publicaciones, impresas y en medios magnéticos, para la difusión y divulgación de los resultados del Proyecto</t>
  </si>
  <si>
    <t>Compra, adecuación y mantenimiento del sistema de archivo físico de la URNA para los próximos 3 años</t>
  </si>
  <si>
    <t>$
[1]</t>
  </si>
  <si>
    <t>Servidores judiciales capacitados</t>
  </si>
  <si>
    <t>PSAA15-10318</t>
  </si>
  <si>
    <t>PSAA15-10312</t>
  </si>
  <si>
    <t>PSAA15-10284</t>
  </si>
  <si>
    <t>Capacitación de servidores judiciales en la Plataforma LMS LearnMate 2.0</t>
  </si>
  <si>
    <t>(Número de Servidores judiciales capacitados  / Número de Servidores judiciales programados a capacitar) * 100</t>
  </si>
  <si>
    <t>(Número de aspirantes capacitados / Número de aspirantes programados a  capacitar ) * 100</t>
  </si>
  <si>
    <t>Pruebas de Evaluación de Competencias apoyadas en Recursos Web</t>
  </si>
  <si>
    <t>(Número de Pruebas recibidas para Evaluación de Competencias apoyadas en Recursos Web / Número de   Pruebas de Evaluación de Competencias apoyadas en Recursos Web contratadas ) * 100</t>
  </si>
  <si>
    <t>(Número de   Indígenas y miembros de Grupos Étnicos capacitados / Número de   Indígenas y miembros de Grupos Étnicos programados para capacitar ) * 100</t>
  </si>
  <si>
    <t xml:space="preserve"> </t>
  </si>
  <si>
    <t>PSAA15-10293</t>
  </si>
  <si>
    <t>Fortaler los esquemas de Seguridad de Funcionarios judiciales.</t>
  </si>
  <si>
    <t>Fortaler la seguridad electrónica de sedes judiciales a nivel nacional.</t>
  </si>
  <si>
    <t>PSAA15-10295</t>
  </si>
  <si>
    <t>Alistamiento de documentos
"Digitalización del archivo físico de la Unidad de Registro Nacional de Abogados y Auxiliares de la Justicia"</t>
  </si>
  <si>
    <t>Folios digitalizados</t>
  </si>
  <si>
    <t>Tarjetas entregadas</t>
  </si>
  <si>
    <t xml:space="preserve">Garantizar el espacio físico, conservación y organización de los documentos físicos que procese la URNA durante los próximos 3 años. </t>
  </si>
  <si>
    <t>PSAA15-10322</t>
  </si>
  <si>
    <t>Disponer de una sede propia para mejorar la prestación del servicio de acceso a la justicia para los habitantes de Medellín y Antioquia.</t>
  </si>
  <si>
    <t>Disponer de una sede propia para mejorar la prestación del servicio de acceso a la justicia para los habitantes de Acacias - Meta</t>
  </si>
  <si>
    <t>Disponer de una sede propia para mejorar la prestación del servicio de acceso a la justicia para los habitantes de Zipaquirá</t>
  </si>
  <si>
    <t>Disponer de infraestructura física adecuada para la implementación de la oralidad en el sistema penal acusatorio</t>
  </si>
  <si>
    <t>PSAA15-10294</t>
  </si>
  <si>
    <t>Formar a los servidores judiciales en la prevención del riesgo psicosocial intra y extra laborales, que puedan causar enfermedad mental</t>
  </si>
  <si>
    <t>Software</t>
  </si>
  <si>
    <t xml:space="preserve">Software </t>
  </si>
  <si>
    <t>Facilitar el registro, análisis, almacenamiento y gestión de la información digital y digitalizada de los procesos judiciales.</t>
  </si>
  <si>
    <t>Vulnerabilidades remediadas</t>
  </si>
  <si>
    <t>Horas de soporte</t>
  </si>
  <si>
    <t>Brindar sostenibilidad al proceso de actualización y cubrimiento del licenciamiento de la plataforma tecnologica basado en los productos de Microsoft, tanto a nivel de escritorio como de servidores.</t>
  </si>
  <si>
    <t>Puntos de red instalados y operando</t>
  </si>
  <si>
    <t>Servicios de audiencias virtuales</t>
  </si>
  <si>
    <t>(No. de Seccionales atendidas por el software incluido el nivel central / No. de Seccionales programadas a ser atendidas por el software incluido el nivel central) *100</t>
  </si>
  <si>
    <t>Seccionales  atendidas por el software</t>
  </si>
  <si>
    <t>Intranet</t>
  </si>
  <si>
    <t>(Número de Sistemas de Informacion actualizados / Número de Sistemas de Informacion programados a actualizar) *100</t>
  </si>
  <si>
    <t>Dependencias adecuadas con audio y video</t>
  </si>
  <si>
    <t>Soporte a infraestructura tecnológica</t>
  </si>
  <si>
    <t>Contar con los conocimientos y las herramientas que permitan hacer planeación, seguimiento, control y verificación de cada una de los proyectos relacionados con tecnología dentro de la Rama Judicial, y garantizar que los responsables de cada uno de estos proyectos cuenten con los conceptos y experticia para desarrollar su labor de manera idónea, en busca de contar con las mejores condiciones tecnológicas para la prestación del Servicio de Administración de Justicia.</t>
  </si>
  <si>
    <t>Estudio administración de justicia</t>
  </si>
  <si>
    <t>PSAA15-10298</t>
  </si>
  <si>
    <t>Organizar la documentación de la Rama Judicial conforme a las TRD y TVD.
"Fase 1"</t>
  </si>
  <si>
    <t>PSAA15-10329</t>
  </si>
  <si>
    <t>PSAA15-10331</t>
  </si>
  <si>
    <t>Capacitación especializada en temas propios del sistema de gestión ambiental.</t>
  </si>
  <si>
    <t>Certificar y/o mantener el certificado en las normas de gestión de calidad y/o ambiental, en las dependencias administrativas y judiciales.
"Auditoria de mantenimiento y ampliación del certificado de calidad."</t>
  </si>
  <si>
    <t>Capacitación especializada en temas propios del sistema integrado de gestión y control de la calidad y medio ambiente.</t>
  </si>
  <si>
    <t>Utilización de herramientas estadísticas para evaluar el acceso y la percepción de la ciudadanía sobre el funcionamiento de la Justicia (nivel Interno, Externo y Sectorial)
"Gestión del cambio para fortalecer la implantación de la solución informática del nuevo sistema SIERJU."</t>
  </si>
  <si>
    <t>(Sumatoria de M2 de Obra Negra Terminada / M2 de Obra Negra Programados) * 100</t>
  </si>
  <si>
    <t>Proceso de Selección</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</si>
  <si>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</si>
  <si>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</si>
  <si>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</si>
  <si>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Servicio</t>
  </si>
  <si>
    <t>Documentos</t>
  </si>
  <si>
    <t xml:space="preserve">(Sumatoria de Salas de audiencia adecuadas y dotadas / Número de Salas de Audiencias Programadas a adecuar y dotar) * 100  </t>
  </si>
  <si>
    <t xml:space="preserve">Equipos de computo </t>
  </si>
  <si>
    <t xml:space="preserve">Recuperar el patrimonio jurisprudencial del país, mediante la incorporación  de documentos digitalizados, metadatos y mejoras al sistema de relatorias. "jurisprudencia Colombiana"   </t>
  </si>
  <si>
    <t>(Cantidad libros adquridos / Cantidad de libros programados a adquirir  ) * 100</t>
  </si>
  <si>
    <t>Teleconferencias y/o programas</t>
  </si>
  <si>
    <t>Fortalecer los medios y canales de comunicación hacia los usuarios internos y externos.</t>
  </si>
  <si>
    <t xml:space="preserve">Archivos judiciales Organizados </t>
  </si>
  <si>
    <t>facilitar el acceso a la consulta de los documentos, racionalizar espacios físicos y dar cumplimiento a las normas de archivo.</t>
  </si>
  <si>
    <t>Libros</t>
  </si>
  <si>
    <t xml:space="preserve">Contar con colecciones actualizadas documentales en las bibliotecas de la Rama Judicial </t>
  </si>
  <si>
    <t>Presentación de evaluaciones por parte de los aspirantes del VII Curso de Formación, empleando los recursos Web.</t>
  </si>
  <si>
    <t xml:space="preserve">Ofrecer a los servidores(as) judiciales la posibiidad de adquirir destreza para la dirección de las audiencias preliminares dentro del juicio oral. </t>
  </si>
  <si>
    <t xml:space="preserve">Actualizar a los servidores (as) judiciales encargados de la Ejecución de la Pena, en la Ley 1709 de 2014.  </t>
  </si>
  <si>
    <t>Actualización y/o elaboración de materiales académicos, tales como módulos, guias, casos, a fin de ser impartidos dentro de los planes de formación de la Escuela Judicial, asi como la actualización de la Red de Formadores/as de la EJRLB, en las diferentes temáticas.</t>
  </si>
  <si>
    <t>Discutir temas de interes en pro al mejoramiento de la Administración de Justicia.</t>
  </si>
  <si>
    <t xml:space="preserve">Discutir  temas para el fortalecimiento de la Administración de Justicia, entre los Magistrados y Magistradas de cada una de las Salas que conforman la Corte Suprema de Justicia.
</t>
  </si>
  <si>
    <t>Tratar  temas y problemáticas suscitadas del ejercicio de la judicatura en la precitada jurisdicción, para lograr uniformidad y soluciones prácticas en la actuación del operador judicial.</t>
  </si>
  <si>
    <t>Incentivar  los procesos de construcción de alternativas que animen la cultura de la inclusión y reconocimiento de los derechos de hombre, mujeres y comunidades LGTBIQ.</t>
  </si>
  <si>
    <t>Servidores judiciales inscritos en seminarios y/o congresos.</t>
  </si>
  <si>
    <t>(Número de  informes presentados / Número de informes contratados ) * 100</t>
  </si>
  <si>
    <t>(Número de informes presentados / Número de informes contratados ) * 100</t>
  </si>
  <si>
    <t>Fortalecer el proceso cultural de calidad en la gestión judicial y administrativa de  los servidores judiciales.</t>
  </si>
  <si>
    <t xml:space="preserve">Capacitar a los operadores judiciales en la reforma penintenciaria, para brindarles los mecanismos y mejores herramientas para la toma de las decisiones. </t>
  </si>
  <si>
    <t>Mobiliario para comedores</t>
  </si>
  <si>
    <t xml:space="preserve">Sedes dotadas con Comedores </t>
  </si>
  <si>
    <t>Mejorar los niveles de bienestar social de los servidores judiciales.</t>
  </si>
  <si>
    <t>Dotación de gimnasios</t>
  </si>
  <si>
    <t>Sedes dotadas con gimnasios</t>
  </si>
  <si>
    <t xml:space="preserve">Cobertura = (Número de sedes dotadas con gimnasios / Número de sedes programadas a dotar con gimnasios ) * 100 </t>
  </si>
  <si>
    <t xml:space="preserve">Poner a disposición de los servidores judiciales gimnasios en pro de mejorar su  nivel de bienestar social y rendimiento laboral. </t>
  </si>
  <si>
    <t>Actividades de prevención del riesgo psicosocial</t>
  </si>
  <si>
    <t>Funcionarios beneficiados con actividades de prevención cardiovascular</t>
  </si>
  <si>
    <t>Eje 1: Modelo de Expediente Electrónico:
"Sistema de inteligencia documental para la Rama Judicial"</t>
  </si>
  <si>
    <t>Eje 3: Gestión de la Información:
"Adecuación tecnologica de audio y video para las salas de audiencias, despachos y auditorios de la Rama Judicial a nivel nacional"</t>
  </si>
  <si>
    <t>Folios incorporados al sistema de Inteligencia Documental</t>
  </si>
  <si>
    <t>(Número de Folios incorporados al sistema de Inteligencia Documental / Número de Folios programados a incorporar al sistema de Inteligencia Documental) * 100</t>
  </si>
  <si>
    <t xml:space="preserve">Dependencias dotadas con Audio y video </t>
  </si>
  <si>
    <t>Contar con dependecias adecuadas en infraestructura tecnológica para la implementación del sistema oral.</t>
  </si>
  <si>
    <t>Eje 1: Modelo de Expediente Electrónico:
"Soporte premier microsoft"</t>
  </si>
  <si>
    <t>Eje 1: Modelo de Expediente Electrónico:
"Adquirir e implementar el licenciamiento de software Micrtosotf"</t>
  </si>
  <si>
    <t>Modernización y renovación de parque tecnológico de la Rama Judicial.</t>
  </si>
  <si>
    <t>Toners</t>
  </si>
  <si>
    <t>Garantizar el suministro y disponibilidad de los insumos de impresión para suplir las necesidades de la Rama Judicial.</t>
  </si>
  <si>
    <t>(Número de horas de uso atendidas / Número de horas de uso establecidas)*100</t>
  </si>
  <si>
    <t>Mantener en optimo funcionamiento las aplicaciones basadas en productos Microsoft.</t>
  </si>
  <si>
    <t>PSAA15-10310
PSAA15-10334</t>
  </si>
  <si>
    <t>Canales WAN e Internet</t>
  </si>
  <si>
    <t>soporte</t>
  </si>
  <si>
    <t>Puntos de red</t>
  </si>
  <si>
    <t>(Número de vulnerabilidades que fueron detectadas y remediadas / Número de vulnerabilidades programadas a remediar)*100</t>
  </si>
  <si>
    <t>Reportes de operación realizada a la  Seguridad de la Información</t>
  </si>
  <si>
    <t>Eje 2: Justicia en Red:
"Cableado estructurado y/o redes inalambricas"</t>
  </si>
  <si>
    <t>Eje 4: Gestión del Cambio: 
"Supervisión especializada para el servicio de Mesa de ayuda así como el mantenimiento preventivo y correctivo con repuestos para la infraestructura de hardware y redes LAN"</t>
  </si>
  <si>
    <t>Interventoría</t>
  </si>
  <si>
    <t>Eje 3: Gestión de la Información:
"Soporte, mantenimiento y actualizaciones al sistema para seguimiento y control de procesos de contratos, almacen e inventarios y control de activos fijos"</t>
  </si>
  <si>
    <t>Avance de la supervisión contratada: (Número de informes recibidos / número de informes contratados) * 100</t>
  </si>
  <si>
    <t>Garantizar el cumplimiento del contrato primario (al que se le realizará la supervisión), así como de las obligaciones contractuales del mismo.</t>
  </si>
  <si>
    <t>Eje 2: Justicia en Red
"Consolidación de la intranet unificada de la Rama Judicial"</t>
  </si>
  <si>
    <t>Eje 3: Gestión de la Información
"Actualización y soporte de aplicaciones In-House (Fab de SW)"</t>
  </si>
  <si>
    <t>Actualizar de acuerdo con las nuevas disposiciones legales y las mejoras funcionales y tecnológicas, sistema de Información de la Rama Judicial</t>
  </si>
  <si>
    <t>Eje 3: Gestión de la Información:
"Servicios especializados de actualización y soporte en sitio, Sistema Talento Humano"</t>
  </si>
  <si>
    <t>Supervisión especializada</t>
  </si>
  <si>
    <t>Incidentes atendidos resueltos</t>
  </si>
  <si>
    <t>Eje 4: Gestión del Cambio:
"Fortalecimiento de mecanismos para gobierno y gestión de TI en el área administrativa"</t>
  </si>
  <si>
    <t>Servidores judiciales capacitados en TIC</t>
  </si>
  <si>
    <t>Eje 5: Uso de las TIC para la Formación Judicial y Ciudadana:
"Formación de servidores judiciales en el uso y apropiación de las TIC a través del programa "Servidor Judicial Digital""</t>
  </si>
  <si>
    <t>Facilitar de manera eficiente la consulta del archivo físico de la Unidad de Registro Nacional de Abogados y Auxiliares de la Justicia, a través de imágenes digitalizadas lo que a su vez permita mantener un respaldo digital del archivo.</t>
  </si>
  <si>
    <t>Entrega a domicilio de documentos de identidad elaborados por la Unidad de Registro Nacional de abogados - Plan piloto</t>
  </si>
  <si>
    <t>Reporte de Tarjetas profesionales del derecho entregadas</t>
  </si>
  <si>
    <t>Organización de documentación judicial</t>
  </si>
  <si>
    <t xml:space="preserve">Brindar un servicio completo y eficiente  a los profesionales del derecho con la entrega a domicilio de la tarjeta profesional de los abogados que adelanten el trámite y que soliciten este servicio adicional. </t>
  </si>
  <si>
    <t>Salas de audiencias  adecuadas y dotadas con mobiliario</t>
  </si>
  <si>
    <t>Centros de servicios adecuados y dotados con mobiliario</t>
  </si>
  <si>
    <t>(Sumatoria de Salas de audiencia adecuadas y dotadas / Número de Salas de adiencias Programadas a adecuar y dotar) * 100</t>
  </si>
  <si>
    <t xml:space="preserve">(Sumatoria de Centros de servicios adecuados y dotados / Número de Centros de servicios Programadas a adecuar y dotar) * 100  </t>
  </si>
  <si>
    <t>Despachos Judiciales  adecuados y dotados con mobiliario</t>
  </si>
  <si>
    <t xml:space="preserve">(Sumatoria de Despachos Judiciales Adecuados y dotados / Número de Despachos Judiciales Programados a adecuar y dotar) * 100
</t>
  </si>
  <si>
    <t xml:space="preserve">Contribuir al acceso a los servicios de la administración de justicia para los usuarios de la ley de Justicia y Paz </t>
  </si>
  <si>
    <t>Mejorar la calidad en la prestación del servicio para los usuarios que demandan el acceso a la justicia en la  oralidad en la especialidad de lo contencioso administrativo</t>
  </si>
  <si>
    <t>Sede despachos judiciales para Acacias Meta</t>
  </si>
  <si>
    <t>Sede despachos judiciales para Zipaquirá - Cundinamarca</t>
  </si>
  <si>
    <t>Sede despachos judiciales para Soacha - Cundinamarca</t>
  </si>
  <si>
    <t>Sede despachos judiciales para Calarcá Quindío</t>
  </si>
  <si>
    <t>Sede despachos judiciales para Facatativá - Cundinamarca</t>
  </si>
  <si>
    <t>Sede despachos judiciales para Ramiriquí - Boyacá</t>
  </si>
  <si>
    <t>(Sumatoria de M2 de Obra Blanca Terminada / M2 de Obra Blanca Programados)*100</t>
  </si>
  <si>
    <t xml:space="preserve">Despachos Judiciales  adecuados y dotados </t>
  </si>
  <si>
    <t>Brindar infraestructura física adecuada para los usuarios de los servicios de administración de justicia de juzgados de competencia multiple</t>
  </si>
  <si>
    <t>Sede despachos judiciales en Bogotá D.C. (CAN)</t>
  </si>
  <si>
    <t>Disponer infraestructura fisica para garantizar el acceso a la justicia  de los usuarios en ciudades intermedias y cabeceras de circuito</t>
  </si>
  <si>
    <t xml:space="preserve">(Sumatoria de Sedes judiciales atendidas con mantenimiento preventivo y/o correctivo / Número de Sedes judiciales programadas para mantenimiento preventivo y/o correctivo) * 100  </t>
  </si>
  <si>
    <t>Sedes intervenidas con obras de mantenimiento preventivo y/o correctivo</t>
  </si>
  <si>
    <t>Contratación de especialistas técnico jurídicos para reglamentación nuevos procesos para implementar la oralidad</t>
  </si>
  <si>
    <t>Nuevos procesos reglamentados para la oralidad</t>
  </si>
  <si>
    <t>Sistema Integrado de Información</t>
  </si>
  <si>
    <t>Contar con un Sistema de Información Judicial con bodega de datos jurisprudencial</t>
  </si>
  <si>
    <t>Mejorar las comunicaciones y la conectividad en las Altas Cortes y la JCA</t>
  </si>
  <si>
    <t>Mejorar los tesaurus de las relatorías</t>
  </si>
  <si>
    <t>Difusión y divulgación del proyecto en la Rama Judicial, otras entidades y usuarios de la justicia</t>
  </si>
  <si>
    <t>Estudio - Norma técnica de calidad Rama Judicial</t>
  </si>
  <si>
    <t>Equipos de computo</t>
  </si>
  <si>
    <t>Salas de Audiencias Adecuadas y dotadas</t>
  </si>
  <si>
    <t>Mejorar la calidad en la prestación del servicio para los usuarios que demandan justicia en los tribunales de Cundinamarca</t>
  </si>
  <si>
    <t>Realizar los informes de ejecución del Proyecto por parte de los integrantes de la Unidad Ejecutora
"Gerencia y administración para las altas Cortes"</t>
  </si>
  <si>
    <t>Presentar la información de ejecución del proyecto al BID y seguir sus lineamientos de ejecución</t>
  </si>
  <si>
    <t>Fortalecer las competencias requeridas por el personal de las unidades de la Sala Administrativa y Seccionales del Consejo Superior de la Judicatura, la Dirección Ejecutiva de Administración Judicial y Seccionales, así como de los Despachos Judiciales, que se encuentran certificados y aquellos despachos judiciales que requieran implementar, sostener y mejorar el SICGMA.</t>
  </si>
  <si>
    <t>Validar el modelo de gestión implementado y mantenido por la Sala Administrativa del Consejo Superior de la Judicatura y la Dirección Ejecutiva de Administración Judicial, en los niveles central y seccional, así como el modelo de gestión de los Despachos Judiciales, actualmente certificados en las normas de calidad NTCGP 1000:2009 y NTCISO 9001:2008. Igualmente se valida la ampliación de la cobertura y  el cumplimiento de los requisitos señalados en las normas de calidad para los Despachos Judiciales que incorporen del modelo de gestión señalado.</t>
  </si>
  <si>
    <t>Capacitaciones en Sistema de Gestión Ambiental</t>
  </si>
  <si>
    <t>Servidores Judiciales capacitados en Gestión Ambiental</t>
  </si>
  <si>
    <t>(Número de servidores capacitados en Gestión Ambiental / Número de servidores programados para capacitar en Gestión Ambiental) * 100</t>
  </si>
  <si>
    <t>Fortalecer las competencias requeridas por los servidores judiciales,  para la operación del Sistema de Gestión Ambiental, con fundamento en las Normas NTCISO 14001, como parte del proceso de fortalecimiento institucional, considerando que la organización no cuenta con suficientes profesionales capacitados en este tema.</t>
  </si>
  <si>
    <t>Capacitaciones en SIGMA</t>
  </si>
  <si>
    <t>Servidores Judiciales capacitados en SIGMA</t>
  </si>
  <si>
    <t>(Número de servidores capacitados en SIGMA / Número de servidores programadas para capacitar en SIGMA ) * 100</t>
  </si>
  <si>
    <t>Fortalecer las competencias requeridas por los servidores judiciales,  para la operación e integración del sistema de gestión, mediante la estructuración de capacitaciones especializadas en temas propios del SIGCMA, como parte del proceso de fortalecimiento institucional, considerando que la organización no cuenta con suficientes profesionales capacitados para diseñar, implementar y evaluar el Sistema Integrado de Gestión y Control de la Calidad y Medio Ambiente (SIGCMA).</t>
  </si>
  <si>
    <t>Soporte funcional y técnico a la implantación y puesta en operación del Sierju-BI.</t>
  </si>
  <si>
    <t xml:space="preserve">Fortalecer la gestión del cambio relacionada con el proceso de implantación y puesta en operación del nuevo sistema SIERJU-BI, brindando a los usuarios seguridad en el uso del nuevo aplicativo. Igualmente, contar con un soporte técnico especializado para una adecuada administración de la base de datos y capa media de la infraestructura que soporta el SIERJU-BI. </t>
  </si>
  <si>
    <t>Documento sociojurídico del SINEJ</t>
  </si>
  <si>
    <t>Construcción de un modelo de prestación de servicios de justicia de cara a los retos de los próximos 20 años en función de las dinámicas económicas y sociales así como las transformaciones del Estado, que hoy son previsibles y que deben ser consideradas en el rediseño  de la arquitectura institucional en orden a garantizar el derecho de acceso a la Justicia. Además, este estudio pretende contribuir con insumos que permitan adelantar lo dispuesto en el Plan Nacional de Desarrollo (PND – 2014 – 2018), denominado “Todos por un nuevo país”, en donde se dispone que en los próximos dos años se deberá elaborar el Plan Decenal del Sistema de Justicia.</t>
  </si>
  <si>
    <t>Utilización de herramientas estadísticas para evaluar el acceso y la percepción de la ciudadanía sobre el funcionamiento de la Justicia (nivel Interno, Externo y Sectorial)
"Fortalecimiento del SINEJ en la prospectiva de la justicia, base para la política criminal, judicial y administrativa."</t>
  </si>
  <si>
    <t>Tesaurus de las relatorias elaboradas</t>
  </si>
  <si>
    <t>Tesaurus elaborados</t>
  </si>
  <si>
    <t xml:space="preserve">(Número de Tesaurus elaborados  / Número de Tesaurus programados a elaborados ) * 100
</t>
  </si>
  <si>
    <t>Tener una gestión judicial organizada por procesos y procedimientos optimizados para eficacia y eficiencia en trámites procesales y facilitar descongestión de la Rama Judicial</t>
  </si>
  <si>
    <t xml:space="preserve">Pubilicaciones impresas y en medios magnéticos </t>
  </si>
  <si>
    <t>(Número de publicaciones impresas y en medios magnéticos elaboradas / Número de publicaciones impresas y en medios magnéticos programasdas)*100</t>
  </si>
  <si>
    <t xml:space="preserve">Auditoría Externa del Proyecto </t>
  </si>
  <si>
    <t xml:space="preserve">Establecer el cierre financiero y los resultados obtenidos del proyecto al 2015 </t>
  </si>
  <si>
    <t xml:space="preserve">Informes de ejecución del Proyecto </t>
  </si>
  <si>
    <t>Definir la norma que contenga los estándares nacionales e internacionales  aplicados para la administración de la Información en la Rama Judicial</t>
  </si>
  <si>
    <t>Procesos</t>
  </si>
  <si>
    <t>(Número de procesos implementados / número de procesos reglamentados) * 100</t>
  </si>
  <si>
    <t>Alinear los procesos a las nuevas normas del sistema oral</t>
  </si>
  <si>
    <t>PSAA15-10310
PSAA15-10334
PSAR15-45</t>
  </si>
  <si>
    <t>PSAA15-10310
PSAA15-10334
PSAR15-32</t>
  </si>
  <si>
    <t>(cantidad de Equipos adquiridos / cantidad de Equipos programados a adquirir) *100</t>
  </si>
  <si>
    <t>PSAA15-10310
PSAA15-10334
PSAR15-72</t>
  </si>
  <si>
    <t>UPS</t>
  </si>
  <si>
    <t>Licencias AutoDesk</t>
  </si>
  <si>
    <t>Licencias SPSS</t>
  </si>
  <si>
    <t>Certificados SSL</t>
  </si>
  <si>
    <t>Licencias Oracle</t>
  </si>
  <si>
    <t>Ventanillas monitoreadas</t>
  </si>
  <si>
    <r>
      <t xml:space="preserve">Eje 3: Gestión de la Información:
Modernización del parque tecnológico  de infraestructura de Hardware y Software - </t>
    </r>
    <r>
      <rPr>
        <b/>
        <sz val="9"/>
        <color theme="1"/>
        <rFont val="Trebuchet MS"/>
        <family val="2"/>
      </rPr>
      <t>UPS</t>
    </r>
  </si>
  <si>
    <r>
      <t xml:space="preserve">Eje 3: Gestión de la Información:
Modernización del parque tecnológico  de infraestructura de Hardware y Software - </t>
    </r>
    <r>
      <rPr>
        <b/>
        <sz val="9"/>
        <color theme="1"/>
        <rFont val="Trebuchet MS"/>
        <family val="2"/>
      </rPr>
      <t>Licenciamiento Autodesk</t>
    </r>
  </si>
  <si>
    <r>
      <t xml:space="preserve">Eje 3: Gestión de la Información:
Modernización del parque tecnológico  de infraestructura de Hardware y Software - </t>
    </r>
    <r>
      <rPr>
        <b/>
        <sz val="9"/>
        <color theme="1"/>
        <rFont val="Trebuchet MS"/>
        <family val="2"/>
      </rPr>
      <t>Licenciamiento SPSS</t>
    </r>
  </si>
  <si>
    <r>
      <t xml:space="preserve">Eje 3: Gestión de la Información:
Modernización del parque tecnológico  de infraestructura de Hardware y Software - </t>
    </r>
    <r>
      <rPr>
        <b/>
        <sz val="9"/>
        <color theme="1"/>
        <rFont val="Trebuchet MS"/>
        <family val="2"/>
      </rPr>
      <t>Certificados SSL</t>
    </r>
  </si>
  <si>
    <r>
      <t xml:space="preserve">Eje 3: Gestión de la Información:
Modernización del parque tecnológico  de infraestructura de Hardware y Software - </t>
    </r>
    <r>
      <rPr>
        <b/>
        <sz val="9"/>
        <color theme="1"/>
        <rFont val="Trebuchet MS"/>
        <family val="2"/>
      </rPr>
      <t>Licenciamiento Oracle</t>
    </r>
  </si>
  <si>
    <r>
      <t xml:space="preserve">Eje 3: Gestión de la Información:
Modernización del parque tecnológico  de infraestructura de Hardware y Software - </t>
    </r>
    <r>
      <rPr>
        <b/>
        <sz val="9"/>
        <color theme="1"/>
        <rFont val="Trebuchet MS"/>
        <family val="2"/>
      </rPr>
      <t>Piloto grabación en ventanillas de atención</t>
    </r>
  </si>
  <si>
    <r>
      <t xml:space="preserve">Eje 3: Gestión de la Información:
Modernización del parque tecnológico  de infraestructura de Hardware y Software - </t>
    </r>
    <r>
      <rPr>
        <b/>
        <sz val="9"/>
        <color theme="1"/>
        <rFont val="Trebuchet MS"/>
        <family val="2"/>
      </rPr>
      <t>Piloto paneles solares en Quibdó</t>
    </r>
  </si>
  <si>
    <t>Equipos de seguridad para ventanillas de atención al público</t>
  </si>
  <si>
    <t>Fuente de energía alternativa</t>
  </si>
  <si>
    <t>Sedes con páneles solares</t>
  </si>
  <si>
    <t>(Número de productos adquiridos / Núnero de productos  programados a adquirir) *100</t>
  </si>
  <si>
    <t>PSAA15-10310
PSAA15-10334
VF-2015</t>
  </si>
  <si>
    <t>PSAA15-10310
PSAA15-10334
PSAR15-71</t>
  </si>
  <si>
    <t>PSAA15-10310
PSAA15-10334
VF-2015
PSAR15-17
PSAR15-46
PSAR15-66</t>
  </si>
  <si>
    <t>Eje 2: Justicia en Red:
"Telecomunicaciones, Conectividad Internet, Conectividad Movil, Correo Electronico"</t>
  </si>
  <si>
    <t>Eje 2: Justicia en Red:
"Servicio de Datacenter"</t>
  </si>
  <si>
    <t>canales WAN e Internet instalados</t>
  </si>
  <si>
    <t>Sistemas de Informacion en modalidad de hosting</t>
  </si>
  <si>
    <t>Audiencias virtuales realizadas</t>
  </si>
  <si>
    <t>PSAA15-10310
PSAA15-10334
PSAR15-51</t>
  </si>
  <si>
    <t>PSAA15-10310
PSAA15-10334
PSAR15-42</t>
  </si>
  <si>
    <t>Actualizar el Cableado estructurado a categoría 6A, a fin de lograr trasmitir información, a mayores velocidades, y así lograr implementar nuevos servicios TIC en sedes de la Entidad.</t>
  </si>
  <si>
    <t>Fortalecer las condiciones de aseguramiento de la información.</t>
  </si>
  <si>
    <t>Contar con un sistema de información unificado para centralizar la información relacionada con todos los procesos de contratación de la Rama Judicial, así como la gestión de inventarío en los Almacenes a nivel nacional</t>
  </si>
  <si>
    <t>Dependencias con Sitios en la Intranet oficial
Nota:  Sitio, hace referencia a una página estilo WEB que se publica desde los servidores de SharePoint</t>
  </si>
  <si>
    <t>Sistemas de información actualizados y soportados</t>
  </si>
  <si>
    <t>PSAA15-10310
PSAA15-10334
PSAR15-31</t>
  </si>
  <si>
    <t>PSAA15-10310
PSAA15-10334
PSAR15-52</t>
  </si>
  <si>
    <t>PSAA15-10310
PSAA15-10334
PSAR15-44</t>
  </si>
  <si>
    <t>Base de datos digital</t>
  </si>
  <si>
    <t xml:space="preserve">(Número  de Base de datos digital  recibidas / Número  de Base de datos digital contratadas ) * 100
</t>
  </si>
  <si>
    <t>(Número de  informes recibidos / Número de  informes contratados) * 100</t>
  </si>
  <si>
    <t xml:space="preserve">Servicio </t>
  </si>
  <si>
    <t xml:space="preserve">Formadores capacitados
</t>
  </si>
  <si>
    <t>(Número de formadores capacitados / Número de formadores programados para capacitar ) * 100</t>
  </si>
  <si>
    <t>VII Curso de Formación Judicial:
"Servicios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</si>
  <si>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VII Curso de Formación Judicial:
"Contratar el Diseño tecno-didáctico de un Curso en Plataforma LMS Learn Mate 2.0 ajustado al modelo pedagógico de la EJRLB, compuesto por 84 Módulos,  del VII Curso de formación judicial Inicial para Magistrados(as) y Jueces(zas) de la República de todas las especialidades y jurisdicciones."</t>
  </si>
  <si>
    <t>VII Curso de Formación Judicial:
"Contratar el Diseño de piezas de identidad del VII Curso de formación judicial Inicial para Magistrados(as) y Jueces(zas) de la República de todas las especialidades y jurisdicciones."</t>
  </si>
  <si>
    <t>VII Curso de Formación Judicial:
"Contratar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</si>
  <si>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VII Curso de Formación Judicial:
"Contratar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</si>
  <si>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VII Curso de Formación Judicial:
"Contratar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</si>
  <si>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VII Curso de Formación Judicial:
"Contratar el Diseño y Operación del Simulador para la Práctica Judicial  del VII Curso de formación judicial Inicial para Magistrados(as) y Jueces(zas) de la República de todas las especialidades y jurisdicciones."</t>
  </si>
  <si>
    <t>VII Curso de Formación Judicial:
"Contratar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</si>
  <si>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VII Curso de Formación Judicial:
"Contratar la Protección de los Resultados del Proceso Formativo en la Plataforma Tecnológica de la UNAD (3 años)  del VII Curso de formación judicial Inicial para Magistrados(as) y Jueces(zas) de la República de todas las especialidades y jurisdicciones."</t>
  </si>
  <si>
    <t>VII Curso de Formación Judicial:
"Costo de administración del Convenio Interadministrativo con la UNAD para la relización  del VII Curso de formación judicial Inicial para Magistrados(as) y Jueces(zas) de la República de todas las especialidades y jurisdicciones."</t>
  </si>
  <si>
    <t>VII Curso de Formación Judicial:
"Contratar el diseño de pruebas de evaluación para la certificación de competencias y registro del proceso de evaluación, de conformidad con el modelo pedagogico y diseño curricular de la EJRLB."</t>
  </si>
  <si>
    <t>VII Curso de Formación Judicial:
"Servicios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</si>
  <si>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VII Curso de Formación Judicial:
"Servicios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Especializada."</t>
  </si>
  <si>
    <t>Formación de Inducción:
"Contratar la logística para la  inducción dirigidos a Empleados (as) de los despachos judiciales y personal administrativo que ingresan a la Rama Judicial a través del Concurso de Méritos."</t>
  </si>
  <si>
    <t>Formación Básica en áreas transversales:
"Contratar la logística para la Formación en Derechos Humanos y DIH."</t>
  </si>
  <si>
    <t>"Formación Básica en áreas transversales:
"Contratar la logística para la  Formación en el Derecho Fundamental a la Salud."</t>
  </si>
  <si>
    <t>Formación Básica en áreas transversales:
"Contratar la logística para Formación de Incorporación de la Perspectiva de Género en la Administración de Justicia"</t>
  </si>
  <si>
    <t>Formación Especializada:
"Contratar la logística para la Formación del  Programa de Formación Civil."</t>
  </si>
  <si>
    <t xml:space="preserve">Brindar a los servidores(as) judiciales las herramientas necesarias para entender conceptualmente el actual Sistema de Seguridad Social, instituciones, sus actores y los diversos regímenes, atendiendo los requerimientos la Ley 1149 de 2007 y el Código General del Proceso.
</t>
  </si>
  <si>
    <t xml:space="preserve">Brindar a los magistrados(as) y jueces(zas) los medios necesarios para que adquieran destreza y habilidad para la dirección de las audiencias. </t>
  </si>
  <si>
    <t xml:space="preserve">Fortalecer los conocimientos de los servidores(as) judiciales en el marco de  la Justicia Transicional. </t>
  </si>
  <si>
    <t>Generar espacios para discusiones constructivas sobre el estado y evolución del Derecho Constitucional, vertido en precedentes judiciales; asimismo busca reforzar conocimientos sobre el Pluralismo Jurídico, Constitucionalización del Derecho, Derecho Ambiental, evolución y avances de la Acción de Tutela.</t>
  </si>
  <si>
    <r>
      <t>Formación de funcionarios/as y empleados/as de</t>
    </r>
    <r>
      <rPr>
        <sz val="10"/>
        <rFont val="Calibri"/>
        <family val="2"/>
      </rPr>
      <t xml:space="preserve"> descongestión</t>
    </r>
    <r>
      <rPr>
        <sz val="10"/>
        <color theme="1"/>
        <rFont val="Calibri"/>
        <family val="2"/>
      </rPr>
      <t xml:space="preserve"> de las diferentes especialidades, de cara a las labores y actividades que diariamente desarrollan en los diferentes despachos judiciales.</t>
    </r>
  </si>
  <si>
    <t>Formación a Jueces (zas) de Paz:
"Contratar la logística para la Formación del Programa de Formación Jueces (zas) de Paz."</t>
  </si>
  <si>
    <t>Formación intercultural y de derecho propio:
"Contratar la logística para la Formación del  Programa de Formación Intercultural y de Derecho Propio para mejorar la Coordinación con el Sistema Judicial Nacional, la Jurisdicción especial Indígena y Grupos Étnicos."</t>
  </si>
  <si>
    <t>Formación en SIGMA:
"Contratar la logística para la Formación en Sistema Integrado de Gestión de Calidad y Medio Ambiente."</t>
  </si>
  <si>
    <t>Construcción del conocimiento:
"Contratar la construcción de un (1) módulo sobre Justicia y Paz en la temática de La Reparación Integral para las Víctimas en la Justicia Transicional."</t>
  </si>
  <si>
    <t>Construcción del conocimiento:
"Contratar la construcción de un (1) módulo sobre Justicia y Paz en la temática de Crímenes Transnacionales y Conceptos Aplicables a los Proceso de Justicia y Paz."</t>
  </si>
  <si>
    <t>Construcción del conocimiento:
"Contratar la construcción de un (1) módulo sobre Justicia y Paz en la temática de Identificación de los Patrones de Macrocriminalidad."</t>
  </si>
  <si>
    <t>Construcción del conocimiento:
"Contratar la construcción de un (1) módulo sobre Sistema Acusatorio Penal y Justicia Penal Especializada en la temática de audiencias del juicio oral en materia penal. Manejo e incorporación de evidencias al juicio oral."</t>
  </si>
  <si>
    <t>Construcción del conocimiento:
"Contratar la construcción de un (1) módulo sobre Sistema Acusatorio Penal y Justicia Penal Especializada en la temática de Extinción de Dominio - Ley 1708 de 2014."</t>
  </si>
  <si>
    <t>Construcción del conocimiento:
"Contratar la construcción de un (1) módulo sobre Sistema Ejecución de Penas y Medidas de Seguridad en la temática de Nuevo Código de Ejecución de Penas y Medidas de Seguridad Ley 1709 de 2014."</t>
  </si>
  <si>
    <t>Construcción del conocimiento:
"Contratar la construcción de un (1) módulo sobre Formación de Incorporación de la Perspectiva de Género en la Administración de Justicia en la temática de Derechos de población LGTBI."</t>
  </si>
  <si>
    <t>Construcción del conocimiento:
"Contratar Impresión y reimpresión de materiales educativos."</t>
  </si>
  <si>
    <t>Investigación aplicada y proyección social:
"Contratar la Investigación Académica Aplicada."</t>
  </si>
  <si>
    <t>Investigación aplicada y proyección social:
"Contratación de un (1) Experto (a) para la Implementación de los  Estándares de Calidad en los Programas de Formación para el Fortalecimiento de la Escuela Judicial “Rodrigo Lara Bonilla”"</t>
  </si>
  <si>
    <t>Fortalecer la justicia de la región a traves de mecanismos de coordinación interisntitucional y de estrategias de cooperación judicial internacional, adoptando para ello proyectos y acciones concertadas conjuntamente por los paises integrantes de la Cumbre Judicial Iberoamericana.</t>
  </si>
  <si>
    <t>Informe de comisión de la Asistencia de la Directora a la Asamblea</t>
  </si>
  <si>
    <t>(Número de Informes entregados / Número de informes programados ) * 100</t>
  </si>
  <si>
    <t>Dar continuidad al trabajo realizado por la Secretaría General, la cual está en cabeza de Colombia - Consejo Superior de la Judicatura - Escuela Judicial "Rodrigo Lara Bonilla"</t>
  </si>
  <si>
    <t>Prestar  el apoyo técnico  a la  Unidad de Recursos Humanos de la Dirección Ejecutiva de Administración Judicial en la  Supervisión de la contratación que se requieran para el desarrollo y ejecución del plan de formación de la Rama Judicial 2015.</t>
  </si>
  <si>
    <t>Prestar  el apoyo técnico  a la  Unidad de Recursos Humanos de la Dirección Ejecutiva de Administración Judicial en la  Supervisión de la contratación cuyo objeto es Suministrar los pasajes aéreos a los asistentes, en desarrollo y ejecución del Plan de Formación de la Rama Judicial 2015.</t>
  </si>
  <si>
    <t>Fortalecer los conocimientos de los jueces de paz y de reconsideracion que se vinculan  por primera vez como a los que vienen de periodos anteriores.</t>
  </si>
  <si>
    <t>(Número de jueces de paz y de reconsideracion capacitados / Número de jueces de paz y de reconsideracion programados para capacitar ) * 100</t>
  </si>
  <si>
    <t>Fortalecer  la Justicia Indìgena y la coordinación con el Sistema Judicial Nacional.</t>
  </si>
  <si>
    <t xml:space="preserve">Ofrecer capacitación a los Magistrados(as) de Justicia y Paz y Empleados(as) los mejores elementos teórico practicos para la indemnización integral de las víctimas en el marco de la Justicia Transicional. </t>
  </si>
  <si>
    <t>Ofrecer a los servidores(as) judiciales los medios idóneos para los asuntos que se adelanten referentes a patrones de macrocriminalidad.</t>
  </si>
  <si>
    <t xml:space="preserve">Ofrecer a los operadores judiciales los mecanismos idóneos y prácticos para la incorporación de los elementos probatorios al juicio oral. </t>
  </si>
  <si>
    <t>Ofrecer información y capacitar a los jueces sobre las diferencias conceptuales entre la orientación sexual y la identidad de género de las personas.</t>
  </si>
  <si>
    <t>Materiales educativos impresos</t>
  </si>
  <si>
    <t xml:space="preserve">Cartilla de metodología de la investigación </t>
  </si>
  <si>
    <t>Cartilla contentiva del modelo de paradigma Curricular</t>
  </si>
  <si>
    <t xml:space="preserve">Cartilla </t>
  </si>
  <si>
    <t>Contar con el Diseño de Paradigma Curricular para la Formación Judicial en Iberoamerica que deberá ser presentado por Colombia en calidad de Secretaria General de la RIAEJ, en la Asamblea de la Red que se llevará a cabo a final de año en Argentina.</t>
  </si>
  <si>
    <t xml:space="preserve">Realizar los Cursos de formación dirigidos a Abogados Litigantes y Auxiliares de la Justicia, en ejes temáticos como Oralidad Civil, Familia, Laboral Contencioso Administrativa, Penal, Disciplinaria y actualizaciones en Constitucional, Argumentación y el documento de trabajo interno sobre los Secuestres.
</t>
  </si>
  <si>
    <t>PSAA15-10358</t>
  </si>
  <si>
    <r>
      <t xml:space="preserve">Eje 3: Gestión de la Información:
Modernización del parque tecnológico  de infraestructura de Hardware y Software - </t>
    </r>
    <r>
      <rPr>
        <b/>
        <sz val="9"/>
        <color theme="1"/>
        <rFont val="Trebuchet MS"/>
        <family val="2"/>
      </rPr>
      <t>Escaneres, impresoras y Diademas</t>
    </r>
  </si>
  <si>
    <t>Escaneres, impresoras y Diademas</t>
  </si>
  <si>
    <t xml:space="preserve">Dotar con Conectividad WAN, y con canales de Internet, a los sitios de las sedes administrativas de la Rama Judicial, para su integración a la red Corporativa de la Rama Judicial.
</t>
  </si>
  <si>
    <t>1. Contar con servicios de TI de acuerdo a los requisitos del negocio.
2. Disponer de información útil y relevante para la toma de decisiones.
3. Contar con seguridad de la información, infraestructuras de procesamiento y aplicaciones.
4. Dar agilidad a las TI.
5. Fortalecer la plataforma tecnologica de DataCenter
6. Fortalecer mecanismos de seguridad de la información.
7. Brindar continuidad y disponibilidad del servicio de negocio.</t>
  </si>
  <si>
    <t>(Número de audiencias realizadas / Núnero de audiencias  programados a realizar) *100</t>
  </si>
  <si>
    <t>Brindar el servicio de audiencias virtuales, para permitir la entrevista entre internos de los centros de reclusión a nivel nacional e internacional, con sus respectivos jueces y abogados, de forma que se reduzcan los riesgos y costos por traslados físicos.</t>
  </si>
  <si>
    <t>Eje 2: Justicia en Red:
"Supervisión especializada para los servicios de Telecomunicaciones, conectividad Internet, Conectividad móvil, correo electrónico."</t>
  </si>
  <si>
    <t>Eje 2: Justicia en Red:
"Servicios de audiencias virtuales para los despachos judiciales, servicios de grabaciónes de audiencias, servicios de video conferencia en salas de audiencia."</t>
  </si>
  <si>
    <t>Eje 2: Justicia en Red:
"Interventoría o Supervisión especializada para los servicios de Datacenter de la Rama Judicial."</t>
  </si>
  <si>
    <t>(Número de puntos de red instalados y operando / Número de puntos de red programados) *100</t>
  </si>
  <si>
    <t>Eje 1. Modelo de expediente electrónico:
"Servicios de Seguridad de la información"</t>
  </si>
  <si>
    <t>Eje 1. Modelo de expediente electrónico:
"Equipo gestor seguridad (Encriptación y firmas de comunicaciones)"</t>
  </si>
  <si>
    <t>Infraestructura SW y HW para la gestión de firmas electrónicas en la Rama Judicial</t>
  </si>
  <si>
    <t>(No. de dependecias a nivel nacional con sitios en la intranet / No. de dependecias a nivel nacional programadas a ser cubiertas con el servicio de sitios en la intranet) *100</t>
  </si>
  <si>
    <t>Contar con un ambiente unificado de acceso a la información institucional,  facilitando la comunicación y colaboración dentro de la Rama Judicial, de una forma segura y amigable.</t>
  </si>
  <si>
    <t>GESTION</t>
  </si>
  <si>
    <t xml:space="preserve">Sistemas de información  actualizado </t>
  </si>
  <si>
    <t>Sistema de información de nómina con las actualizaciones de ley</t>
  </si>
  <si>
    <t>(Número de actualizaciones aplicadas al Sistemas de información de nómina) /( Número de actualizaciones liberadas para el Sistema de información de nómina) *100</t>
  </si>
  <si>
    <t>Para que el sistema de talento humano Kactus responda de manera adecuada  al nuevo marco remunerativo producto de las reformas normativas.</t>
  </si>
  <si>
    <t>Eje 3: Gestión de la Información:
"Supervisión especializada a los servicios de soporte y actualización de Kactus y Sicof"</t>
  </si>
  <si>
    <t>Eje 4: Gestión del Cambio: 
"Servicio de mesa de ayuda, así como el mantenimiento preventivo y correctivo con repuestos para la infraestructura de hardware y redes LAN."</t>
  </si>
  <si>
    <t>(Cantidad de incidentes atendidos resueltos / Cantidad de incidentes programados) *  100</t>
  </si>
  <si>
    <t>Atender oportunamente las fallas  que se presenten en la infraestructura de hardware y redes LAN.</t>
  </si>
  <si>
    <t>Eje 4: Gestión del Cambio:
"Consultorias para dimensionamiento y costo del Plan de Justicia Digital y litigio en lineas y formulación progresiva de nuevos proyectos informaticos"</t>
  </si>
  <si>
    <t>Documento con los detalles del dimensionamiento y costo del Plan de Justicia Digital y litigio en linea</t>
  </si>
  <si>
    <t>Identificar la mejor solución software parametrizable para la puesta en producción de la plataforma que soporte la implementación del Plan de Justicia Digital y litigio en línea.</t>
  </si>
  <si>
    <t>Servidores judiciales capacitados en los estándares, recomendaciones y mejores prácticas internacionales en la Gestión y Gobierto de TI</t>
  </si>
  <si>
    <t>(Número de Servidores judiciales capacitados en G+G TI / Número de Servidores judiciales programados a capacitar en G+G TI)  * 100</t>
  </si>
  <si>
    <t>Servidores judiciales capacitados en el programa "Servidor Judicial Digital"</t>
  </si>
  <si>
    <t>(Total de servidores judiciales  formados en el  programa "Servidor Judicial Digital" / Total de servidores judiciales  programados a formar en  el programa "Servidor Judicial Digital") *100</t>
  </si>
  <si>
    <t>Lograr que los servidores judiciales se apropien de las Tics y sean más eficientes  en el ejercicio de sus fucnciones.</t>
  </si>
  <si>
    <t>(Número de documentos recibidos / número de concumentos programados) * 100</t>
  </si>
  <si>
    <t>Adquirir lote.</t>
  </si>
  <si>
    <t>Lote para ciudadela Judicial de Bogotá</t>
  </si>
  <si>
    <t>Lote</t>
  </si>
  <si>
    <t>Instalaciones físicas en obra negra para sede tribunales de Medellín y Antioquía</t>
  </si>
  <si>
    <t>Metros Cuadrados de Obra negra</t>
  </si>
  <si>
    <t xml:space="preserve">(Número de lotes adquiridos  / Número de lotes programados a adquirir) *100  
</t>
  </si>
  <si>
    <t>Instalaciones físicas Construida en Salamina Caldas</t>
  </si>
  <si>
    <t>Mejorar la prestación del servicio de  justicia para los habitantes de Salamina Caldas</t>
  </si>
  <si>
    <t>Número de Centros de servicios Adecuados y dotados</t>
  </si>
  <si>
    <t>Disponer de infraestructura física adecuada para la implementación del código general del proceso.</t>
  </si>
  <si>
    <t>Mejorar la calidad en la prestación del servicio para los usuarios que demandan el acceso a la justicia en la especialidad civil a nivel nacional, disponiendo de infraestructura física adecuada: Salas de audiencias tipos B y D.</t>
  </si>
  <si>
    <t xml:space="preserve">(Sumatoria de M2 de Obra negra / M2 de Obra negra Programados) * 100  </t>
  </si>
  <si>
    <t>Disponer de una sede propia para mejorar la prestación del servicio de  justicia para los habitantes de Soacha - Cundinamarca.</t>
  </si>
  <si>
    <t>Disponer de una sede propia para mejorar la prestación del servicio de justicia para los habitantes de Calarcá</t>
  </si>
  <si>
    <t>Disponer de una sede propia para mejorar la prestación del servicio de justicia para los habitantes de Facatativá</t>
  </si>
  <si>
    <t>Disponer de una sede propia para mejorar la prestación del servicio de justicia para los habitantes de Ramiriquí</t>
  </si>
  <si>
    <t>Disponer de una sede propia para mejorar la prestación del servicio de administración de justicia para los habitantes Bogotá</t>
  </si>
  <si>
    <t xml:space="preserve">Cobertura = (Número de sedes dotadas con comedores / Número de sedes programadas a dotar con comedores)  * 100 </t>
  </si>
  <si>
    <t>Sensibilizar a los servidores judiciales en la importancia de su salud laboral y mejorar el clima laboral.</t>
  </si>
  <si>
    <t>Intervenir en el riesgo osteomuscular a los servidores judiciales que presenten patología de origen común o laboral.</t>
  </si>
  <si>
    <t>Mejorar las condiciones laborales de los servidores judiciales que presentan patologías de riesgo osteomuscular.</t>
  </si>
  <si>
    <t>Prevención del riesgo cardiovascular y control del estrés en los Magistrados y Jueces del sistema oral.</t>
  </si>
  <si>
    <t xml:space="preserve">Cobertura examenes cardiovasculares = (No. funcionarios a los que se les practico examen cardiovascular / No. de funcionarios programados para practicarles examen cardiovascular) * 100 </t>
  </si>
  <si>
    <t xml:space="preserve">Determinar los servidores judiciales que presentan problemas cardiovasculares para que inicien sus tratamientos respectivos. </t>
  </si>
  <si>
    <t>Sedes adecuadas y dotadas</t>
  </si>
  <si>
    <t>Disponer de sedes propias para mejorar la prestación del servicio de acceso a la justicia para los habitantes de las ciudades en las cuales se  debe aplicar  el proceso de desconcentración.</t>
  </si>
  <si>
    <t xml:space="preserve">(Número de sedes Adecuadas y dotadas /  Sedes oprogramadas a Adecuar y dotar) * 100  </t>
  </si>
  <si>
    <t>Ejecutar acabados de la construcción; Realizar la interventoría.</t>
  </si>
  <si>
    <t>Adquirir inmuebles y adecuar para despachos judiciales; Adquirir y/o adecuar edificaciones para la desconcentración en grandes poblaciones.</t>
  </si>
  <si>
    <t>Adquirir inmuebles para el funcionamiento de los juzgados de Restitución de tierras, Ejecutar las obras civiles para adecuación.</t>
  </si>
  <si>
    <t>Disponer infraestructura fisica para grantizar el acceso a la justicia  de las victimas del conflicto armado en Colombia.</t>
  </si>
  <si>
    <t>Adquirir Inmuebles; Adquirir e instalar el mobiliario; Ejecutar las obras civiles para adecuación, Realizar la Interventoría Técnica.</t>
  </si>
  <si>
    <t>Ejecutar Obras Civiles; Adquirir e Instalar Mobiliario; Realizar Interventoría.</t>
  </si>
  <si>
    <t>Ejecutar los acabados de la construcción, instalaciones especiales y suministro de equipos especiales y suministro de  mobiliario.</t>
  </si>
  <si>
    <t xml:space="preserve">(Sumatoria de M2 de Obra Blanca Terminada / M2 de Obra Blanca Programados) *100 </t>
  </si>
  <si>
    <t>Disponer de una sede propia para mejorar la prestación del servicio de  justicia para los habitantes de Yopal.</t>
  </si>
  <si>
    <t xml:space="preserve">Módulo  de Inducción a la plataforma LMS LearnMate                </t>
  </si>
  <si>
    <t>Modulo de capacitación</t>
  </si>
  <si>
    <t>(Número de modulos recibidos / Número de modulos contratados) * 100</t>
  </si>
  <si>
    <t xml:space="preserve">Sensibilizar a los discentes de cara a las herramientas tecnológicas que se utilizarán en el VII Curso de Formación Judicial. </t>
  </si>
  <si>
    <t>Carnets de Identificación de los discentes del VII Curso de Formación Judicial Inicial</t>
  </si>
  <si>
    <t>Carnets de identificación</t>
  </si>
  <si>
    <t xml:space="preserve">(Número de carnets recibidos / Número de carnets contratados) * 100
</t>
  </si>
  <si>
    <t xml:space="preserve">Sirvan de identificación de los discentes del VII Curso de Formación Judicial Inicial.
</t>
  </si>
  <si>
    <t>Formar a los  facilitadores de la Escuela Judicial en la plataforma virtual,  para el acompañamiento y asesoria a los discentes del VII Curso de Formación Judicialen el proceso e-learning.</t>
  </si>
  <si>
    <t xml:space="preserve">Capacitación de discentes  en el módulo Inducción a la plataforma LMS LearnMate    </t>
  </si>
  <si>
    <t xml:space="preserve">Uso de las herramientas tecnológicas a utilizar en el VII Curso de Formación Judicial. </t>
  </si>
  <si>
    <t>Simulador de la parte general del VII Curso de Formación Judicial para la Práctica Judicial</t>
  </si>
  <si>
    <t>(Número de simuladores recibidos / número de simuladores contratados) * 100</t>
  </si>
  <si>
    <t>Orientar a los Magistrados y Jueces en Formación, en la realización de la práctica judicial, en los componentes que comprenden la parte General del Curso de Formación.</t>
  </si>
  <si>
    <t>Diseño de Pruebas de Evaluación de Competencias apoyadas en Recursos Web</t>
  </si>
  <si>
    <t>Simulador para Práctica Judicial</t>
  </si>
  <si>
    <t xml:space="preserve">Logistica para seminarios </t>
  </si>
  <si>
    <r>
      <rPr>
        <sz val="10"/>
        <color rgb="FFFF0000"/>
        <rFont val="Calibri"/>
        <family val="2"/>
      </rPr>
      <t xml:space="preserve">
</t>
    </r>
    <r>
      <rPr>
        <sz val="10"/>
        <rFont val="Calibri"/>
        <family val="2"/>
      </rPr>
      <t xml:space="preserve">
Seminarios realizados</t>
    </r>
  </si>
  <si>
    <t xml:space="preserve">(Número de seminarios realizados  / Número de seminarios programados  ) * 100
</t>
  </si>
  <si>
    <t>Disponer de aulas para la realización de la etapa general del  VII Curso de Formación Judicial, con las condiciones físicas, equipos audiovisuales y recursos tecnicos y tecnológicos que garanticen el bienestar de los discentes y formadores durante los encuentros formativos.</t>
  </si>
  <si>
    <t>Base de datos de los inscritos al VII Curso de Formación.</t>
  </si>
  <si>
    <t>Contar con el registro de los inscritos a participar del Curso Concurso  por cada una de las especialidades.</t>
  </si>
  <si>
    <t>Administrar, dirigir y ejecutar las primeras etapas de la  parte general del VII Curso de formación judicial Inicial para Magistrados(as) y Jueces(zas) de la República, de todas las especialidades.</t>
  </si>
  <si>
    <t>Impartir por parte de los formadores y formadoras de la Escuela Judicial las mesas de estudio correspondientes a la  Parte General del VII Curso de Formación Judicial Inicial.</t>
  </si>
  <si>
    <t xml:space="preserve">Cursos de formación judicial
</t>
  </si>
  <si>
    <t>Impartir por parte de los formadores y formadoras de la Escuela Judicial las mesas de estudio correspondientes a la  Parte Especializada del VII Curso de Formación Judicial Inicial.</t>
  </si>
  <si>
    <t>Impartir por parte de los formadores y formadoras de la Escuela Judicial las mesas de estudio correspondientes a los  Talleres del VII Curso de Formación Judicial Inicial.</t>
  </si>
  <si>
    <t>Fortalecer el conocimiento sistémico sobre la organización y funcionamiento del Consejo Superior de la Judicatura, así como de las competencias específicas y aptitudes requeridas para el desempeño de los correspondientes cargos de quienes ingresan por primera vez al servicio judicial y ejercen funciones administrativas.</t>
  </si>
  <si>
    <t>Brindar a los servidores judiciales, las herramientas cognitivas que les permitan aplicar la perspectiva de Derechos Humanos y Derecho Internacional Humanitario en la toma de decisiones.</t>
  </si>
  <si>
    <t>Sensibilizar a los servidores judiciales, de todas las especialidades sobre las desigualdades e inequidades existentes entre hombres y mujeres, violencia sexual, violencia basada en género  y diversidad sexual, a fin de hacer efectivo el derecho constitucional a la igualdad y el respecto por la dignidad humana.</t>
  </si>
  <si>
    <r>
      <t xml:space="preserve">Formación Básica: Derecho a la Salud:
</t>
    </r>
    <r>
      <rPr>
        <sz val="10"/>
        <rFont val="Calibri"/>
        <family val="2"/>
      </rPr>
      <t>"Seminario de actualización sobre el Derecho a la Salud - Sentencia, T-760 de 2008" los días 25 y 26 de enero de 2015."</t>
    </r>
  </si>
  <si>
    <t>Seminario de actualización sobre la Sentencia T-760 de 2008</t>
  </si>
  <si>
    <t>Actualizar a los funcionarios judiciales en la aplicación de la Sentencia T-760 de 2008.</t>
  </si>
  <si>
    <t>Actualizar a los servidores judiciales en la aplicación de la Sentencia T-760 de 2008.</t>
  </si>
  <si>
    <t xml:space="preserve">Curso de formación judicial
</t>
  </si>
  <si>
    <t>Realizar  los Cursos de Formación Judicial en Comercio Electrónico y Contratación Mercantil en ocho (8) sedes  y la Implementación Código General en dieciséis (16) sedes, dirigido a los servidores judiciales con competencia en temas civiles.</t>
  </si>
  <si>
    <t>Formación Especializada:
"Contratar la logística para la Formación del Programa de Formación en Contencioso Administrativo."</t>
  </si>
  <si>
    <t>Formación Especializada:
"Contratar la logística para la Formación del Programa de Formación en Disciplinario."</t>
  </si>
  <si>
    <t>Formación Especializada:
"Contratar la logística para la Formación del Programa de Formación en Familia."</t>
  </si>
  <si>
    <t>Formación Especializada:
"Contratar la logística para la Formación del Programa de Formación Laboral."</t>
  </si>
  <si>
    <t>Formación Especializada:
"Contratar la logística para la Formación del Programa sobre Sistema de Responsabilidad Penal para Adolescentes."</t>
  </si>
  <si>
    <t>FormaciónEspecializada:
"Contratar la logística para la Formación del Programa sobre Sistema Acusatorio Penal y Justicia Penal Especializada."</t>
  </si>
  <si>
    <t>Formación Especializada:
"Contratar la logística para la Formación del Programa sobre Ejecución de Penas y Medidas de Seguridad."</t>
  </si>
  <si>
    <t>Formación Especializada:
"Contratar la logística para la Formación del Programa sobre Justicia y Paz."</t>
  </si>
  <si>
    <t>Formación Especializada:
"Contratar la logística para la Formación del Programa Restitución y Formalización de Tierras."</t>
  </si>
  <si>
    <t>Reforzar en  los discentes sus conocimientos, habilidades y competencia hacia la oralidad de que trata la ley 1437 de 2011.</t>
  </si>
  <si>
    <t xml:space="preserve">Conversatorios
</t>
  </si>
  <si>
    <t xml:space="preserve">Servidores judiciales participantes
</t>
  </si>
  <si>
    <t>(Número de servidores judiciales participantes / Número de servidores judiciales programados ) * 100</t>
  </si>
  <si>
    <t xml:space="preserve">Realizar los Conversatorios Regionales de la Jurisdicción Disciplinaria, dirigidos a Magistrados de los Consejos Seccionales, en tres (3) sedes, así como el V Conversatorio Nacional de la Jurisdicción Disciplinaria. </t>
  </si>
  <si>
    <t>Realizar los Conversatorios presenciales correspondientes a los Cursos de Formación Judicial en Nuevo Régimen de Guardas y Derechos de las Personas Discapacitadas en cuatro (4) sedes y la Implementación Código General en dieciséis (16) sedes.</t>
  </si>
  <si>
    <t>Adelantar el encuentro Nacional de Restituciòn de Tierras, para fortalecer los conocimientos de los servidores judiciales en esta materia.</t>
  </si>
  <si>
    <t>Formación Especializada:
"Contratar la logística para la Formación del Programa de Constitucional."</t>
  </si>
  <si>
    <t>FormaciónEspecializada:
"Contratar la logística para la Formación del Desarrollo Docente:  Fortalecimiento y Actualización Red de Formadores (as) Judiciales."</t>
  </si>
  <si>
    <t>Formación Especializada:
"Contratar la logística para la Formación de la  Coordinación Zonal y Distrital  - Comités Académicos y Grupos Seccionales de Apoyo."</t>
  </si>
  <si>
    <t>Formación Especializada:
"Contratar la logística para la Formación del Programa de Formación para el desarrollo del Plan Nacional de Descongestión e Implementación de  Jueces(zas) itinerantes."</t>
  </si>
  <si>
    <t>Formación Especializada:
"Contratar la logística para la Formación del Conversatorio Nacional de la Jurisdicción Ordinanaria."</t>
  </si>
  <si>
    <t>Formación Especializada:
"Contratar la logística para la Formación del Conversatorio Nacional de la Jurisdicción Constitucional."</t>
  </si>
  <si>
    <t>Formación Especializada:
"Contratar la logística para la Formación del Conversatorio Nacional de la Judicatura."</t>
  </si>
  <si>
    <t>Formación Especializada:
"Contratar la logística para la Formación del Conversatorio Nacional de la Jurisdicción Contencioso Administrativo."</t>
  </si>
  <si>
    <t>Formación Especializada:
"Contratar la logística para la Formación del Conversatorio Nacional de  las Altas Cortes sobre la Perspectiva de Género de la Administración de Justicia."</t>
  </si>
  <si>
    <t xml:space="preserve">Fortalecer en los Magistrados integrantesde los Comites Seccionales de Apoyo,las competencias para el adecuado ejercicio de la función judicial, indicando los canales de comunicación con la escuela Judicial frente a las necesidades de formación de los servidores judiciales.
</t>
  </si>
  <si>
    <t xml:space="preserve">Conversatorio
</t>
  </si>
  <si>
    <t>(Número de servidores judiciales participantes / Número de servidores judiciales programados) * 100</t>
  </si>
  <si>
    <t>Crear un espacio académico para tratar temas de vanguardia constitucional en el pais.</t>
  </si>
  <si>
    <r>
      <t xml:space="preserve">Programa de actualizacvión:
</t>
    </r>
    <r>
      <rPr>
        <sz val="10"/>
        <rFont val="Calibri"/>
        <family val="2"/>
      </rPr>
      <t>"II Ronda de talleres con ocasión de la XVIII edición de la Cumbre Judicial Iberoamericana"</t>
    </r>
  </si>
  <si>
    <t>(Número de servidores judiciales participantes/ Número de servidores judiciales programados) * 100</t>
  </si>
  <si>
    <t>Talleres</t>
  </si>
  <si>
    <t>Formación Especializada:
"Contratar la logística para la Formación de la Red Iberoamericana de Escuelas Judiciales."</t>
  </si>
  <si>
    <t>Servidores judiciales  participantes</t>
  </si>
  <si>
    <t>(Número de servidores judiciales participantes  / Número de servidores judiciales programados ) * 100</t>
  </si>
  <si>
    <t>Actualización de servidores judiciales en diferentes tematicas relacionadas con su función.</t>
  </si>
  <si>
    <t>Formación Especializada:
"Contratar la Inscripción de servidores  judiciales para la  participación en seminarios y  congresos."</t>
  </si>
  <si>
    <t>Formación Especializada:
"Prestar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</si>
  <si>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Formación Especializada:
"Prestar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</si>
  <si>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Jueces de Paz capacitados</t>
  </si>
  <si>
    <t>Indígenas y Grupos Étnicos</t>
  </si>
  <si>
    <t>Módulo sobre Justicia y Paz.</t>
  </si>
  <si>
    <t>(Número de modulos recibidos / Número de modulos contratados ) * 100</t>
  </si>
  <si>
    <t>Ofrecer a los Magistrados de Justicia y Paz conocimiento de crimenes de guerra y delitos trasnacionales que vulneran el Derecho Internacional Humanitario.</t>
  </si>
  <si>
    <t xml:space="preserve">Módulo sobre Sistema Acusatorio Penal y Justicia Penal Especializada. </t>
  </si>
  <si>
    <t>Capacitar a los servidores judiciales que tienen la responsabilidad de aplicar el Código de Extinción de Dominio.</t>
  </si>
  <si>
    <t>Módulo sobre Sistema Ejecución de Penas y Medidas de Seguridad.</t>
  </si>
  <si>
    <t>Módulo sobre Formación.</t>
  </si>
  <si>
    <t>Construcción del conocimiento:
"Contratar la prestación de servicios de acompañamiento y la Orientación y validación pedagógica y metodológica de formadores/as, materiales y programas académicos."</t>
  </si>
  <si>
    <t>Documentos contentivos de: sistematización de necesidades, macrocurriculos y microcurriculos  de los módulos construidos por la escuela y guias para cada uno de los módulos</t>
  </si>
  <si>
    <t>Construir  materiales academicos (macrocurriculo, microcurriculo y guias)  diseñados bajo la  metodología de la Escuela Judicial "Rodrigo Lara Bonilla", a fin de ser impartidos en los programas del Plan de Formación 2015.</t>
  </si>
  <si>
    <t>Módulos de Formación Impresos</t>
  </si>
  <si>
    <t>(Número de Módulos de Formación recibidos/ Número  de módulos  de formación contratados a imprimir ) * 100</t>
  </si>
  <si>
    <t xml:space="preserve">Contar con los materiales educativos a ser entregados  a los discentes participante de capacitaciones. </t>
  </si>
  <si>
    <t>(Número de cartillas recibidas  / Número de cartilla contratados ) * 100</t>
  </si>
  <si>
    <t>Facilitar la elaboración de proyectos de investigación  de los servidores judiciales.</t>
  </si>
  <si>
    <t>Investigación aplicada y proyección social:
"Contratar la prestación de servicios de acompañamiento a la EJRLB en la estructuración del paradigma Curricular"</t>
  </si>
  <si>
    <t>Investigación aplicada y proyección social:
"Contratar la logistica para actividades de formación  judicial y proyección social"</t>
  </si>
  <si>
    <t>Participantes</t>
  </si>
  <si>
    <t>(Número de participantes capacitados  / Número de participantes programados para capacitar ) * 100</t>
  </si>
  <si>
    <t>Documentos Académicos para cada uno de los modulos a contratar</t>
  </si>
  <si>
    <t xml:space="preserve">(Número de documentos académicos recibidos / Número de documentos académicos  contratados) * 100
</t>
  </si>
  <si>
    <t xml:space="preserve">Programas de formación judicial implementados con la norma de Calidad
</t>
  </si>
  <si>
    <t>Programas implementados con calidad</t>
  </si>
  <si>
    <t xml:space="preserve">(Número de programas implementados con la norma de calidad  / Número de programas  a implementar con la norma de calidad) * 100
</t>
  </si>
  <si>
    <r>
      <t>Lograr  la excelencia en la ejecución de los programas de formación continua de la Escuela Judicia</t>
    </r>
    <r>
      <rPr>
        <sz val="10"/>
        <rFont val="Calibri"/>
        <family val="2"/>
      </rPr>
      <t xml:space="preserve">,  a traves de la implementación de </t>
    </r>
    <r>
      <rPr>
        <sz val="10"/>
        <rFont val="Calibri"/>
        <family val="2"/>
      </rPr>
      <t xml:space="preserve">requisitos que impacten directamente la calidad del servicio prestado.
</t>
    </r>
  </si>
  <si>
    <t>PSAA15-10348</t>
  </si>
  <si>
    <t>Creación y/o actualización de las Tablas de Retención Documental y las Tablas de Valoración Documental (TRD y TVD), de los archivos correspondientes a la Jurisdicción Ordinaria (Tribunales Superiores y Juzgados) en los sistemas escrito y oral.</t>
  </si>
  <si>
    <t xml:space="preserve">Tablas de Retención Documental y de Valoración Documental (TRD y TVD) </t>
  </si>
  <si>
    <t>(Metros lineales de archivos organziados / Metros lineales proyectados para organizar) * 100</t>
  </si>
  <si>
    <t>Creación y/o actualización de las tablas de retención documental y las tablas de valoración documental (TRD y TVD) de los archivos correspondentes al Consejo Superior de la Judicatura y sus dependencias</t>
  </si>
  <si>
    <t>Tablas de Retención Documental y de Valoración Documental (TRD y TVD) del Consejo Superior de la Judicatura actualizadas</t>
  </si>
  <si>
    <t xml:space="preserve">Aplicación de la TRD y las TVD al programa piloto que se determine a la jurisdiicón ordinaria (Tribunales superiores y juzgados), Consejo Superior de la Judicatura y sus dependencias, incluyendo la capacitación al personal responsable de su aplicación. </t>
  </si>
  <si>
    <t>(Folios de Providencias recuperadas e ingresadas en el sistema / Folios de Providencias programadas para recuperar) *100</t>
  </si>
  <si>
    <t>Providencias digitalizadas</t>
  </si>
  <si>
    <t xml:space="preserve">Eventos </t>
  </si>
  <si>
    <t xml:space="preserve"> Estudio gestión documental</t>
  </si>
  <si>
    <t>Propiciar nuevas formas didáctivas e ilustrativas que permitan a grupos vulnerables apropiar conocimientos en temas judiciales: 
"Recopilar información administrativa y judicial con fines didacticos privilegiando como población objetivo los indigenas, niños, mujeres, personas en condición de discapacidad, víctimas de la violencia y aspectos medio ambientales."</t>
  </si>
  <si>
    <t>(Número de publicaciones recibidas / Número de publicaciones programadas) * 100</t>
  </si>
  <si>
    <t xml:space="preserve">Formas didácticas e ilustrativas de difusión de información
</t>
  </si>
  <si>
    <t>Divulgar la información Administrativa y judicial con fines didacticos privilegiando población vulnerable.</t>
  </si>
  <si>
    <t>Propiciar la aplicación de nuevas tecnologias de la información y comunicaciones en la actividad judicial: "Realizar soporte y mantenimiento preventivo de la biblioteca jurídica virtual."</t>
  </si>
  <si>
    <t>Mejorar el desarrollo evolutivo de los procedimientos administrativos que se utilizan para la publicación y consulta de la información jurídica en línea con el fin de poder brindar una mayor disponibilidad de contenidos web</t>
  </si>
  <si>
    <t>Para el fomento del conocimiento en la comunidad jurídica, servidores judiciales y ciudadanos en general.</t>
  </si>
  <si>
    <t>(No. de teleconferencias  y/o programas realizados y emitidos  / No. de teleconferencias y/o programas audiovisuales  programados) * 100</t>
  </si>
  <si>
    <t>Realizar teleconferencias y/o programas de televisión, que permitan dar cumplimiento a las solicitudes o requerimientos de las diferentes Corporaciones Judiciales, la producción y realización se podrá realizar en cualquier lugar del territorio nacional.</t>
  </si>
  <si>
    <t>Documento que contiene las Tablas de Retención Documental y de Valoración Documental (TRD y TVD) Jurisdicción Ordinaria actualizadas</t>
  </si>
  <si>
    <t>(Productos recibidos / productos programados) * 100</t>
  </si>
  <si>
    <t xml:space="preserve">Determinar a que tipo de archivo pertenece la unidad documental  de acuerdo a su ciclo vital.
</t>
  </si>
  <si>
    <t xml:space="preserve">metros lineales
</t>
  </si>
  <si>
    <t xml:space="preserve">(Metros lineales de archivos con TRD y TVD aplicadas / Metros lineales de archivos con TRD y TVD proyectados para aplicar) * 100
</t>
  </si>
  <si>
    <r>
      <t xml:space="preserve">Fortalecer los medios y canales de comunicación hacia los usuarios internos y externos:
</t>
    </r>
    <r>
      <rPr>
        <sz val="10"/>
        <rFont val="Calibri"/>
        <family val="2"/>
      </rPr>
      <t>"Realizar la logística necesaria que permita la participación de la Rama Judicial en eventos de interés."</t>
    </r>
  </si>
  <si>
    <t>Eventos en que participa la Rama Judicial</t>
  </si>
  <si>
    <t>(Número de eventos en que se participó  / Número de eventos prrogramados para participar) *100</t>
  </si>
  <si>
    <t>Portal Interactivo</t>
  </si>
  <si>
    <t>Herramienta en la nube que permita disponer de una base de conocimiento para la auto atención del ciudadano</t>
  </si>
  <si>
    <t>Contar con un manejo unificado de la información interna y externa en cuanto a la generación de solicitudes de atención, seguimiento, resolución y tiempos, indistintamente del canal que lo haya generado.</t>
  </si>
  <si>
    <t xml:space="preserve">Metros líneales </t>
  </si>
  <si>
    <t>(N° de metros líneales organizados / N° demetros líneales programados para organizar)* 100</t>
  </si>
  <si>
    <t>Diseñar un modelo para la  organización de fondos acumulados en especial estado de conservación y aplicarlos a 1.200 metros líneales como proyecto piloto.</t>
  </si>
  <si>
    <t>Aplicar las TRD y TVD que se encuentren aprobadas por la Sala Administrativa del Consejo Superior de la Judicatura, en los archivos centrales de la Corte Constitucional y del Consejo de Estado.</t>
  </si>
  <si>
    <t>Mantenimientos y ajustes al Aplicativo</t>
  </si>
  <si>
    <r>
      <rPr>
        <sz val="10"/>
        <color indexed="10"/>
        <rFont val="Calibri"/>
        <family val="2"/>
      </rPr>
      <t xml:space="preserve">
</t>
    </r>
    <r>
      <rPr>
        <sz val="10"/>
        <rFont val="Calibri"/>
        <family val="2"/>
      </rPr>
      <t>Mejoras en el Aplicativo de la BJV</t>
    </r>
  </si>
  <si>
    <t>(Nùmero de mantenimientos y ajustes recibidos / Nùmero de mantenimientos y ajustes programados) * 100</t>
  </si>
  <si>
    <t>Trabajos elaborados y reproducidos</t>
  </si>
  <si>
    <t>Tipos de Publicaciones</t>
  </si>
  <si>
    <t>(No. de tipos de publicaciones  realizadas / No. de tipos de publicaciones  programadas) * 100</t>
  </si>
  <si>
    <t>PSAA15-10298
PSAR15-65</t>
  </si>
  <si>
    <t xml:space="preserve">Adquisición de lote, construcción y adecuación sede Tribunales de Medellín y Antioquía </t>
  </si>
  <si>
    <t>Construcción y o adquisición adecuación y dotación sedes y salas de audiencias para los despachos de Justicia y Paz   nivel nacional.</t>
  </si>
  <si>
    <t>Construcción sede despachos judiciales de Acacias Meta.</t>
  </si>
  <si>
    <t>Construcción y adecuación salas de audiencias para oralidad en lo Contencioso Administrativo a nivel nacional</t>
  </si>
  <si>
    <t>Adquisición y/o Adecuación de Juzgados Desconcentración de Despachos a Nivel Nacional - Previo Concepto DNP</t>
  </si>
  <si>
    <t>Ejecución al 30 de Junio de 2015
[2]</t>
  </si>
  <si>
    <t>Eje 1. Modelo de expediente electrónico:
Suministro de insumos de impresión para los despacho judiciales y oficinas administrativas de la Rama Judicial</t>
  </si>
  <si>
    <t>Sistema de Información</t>
  </si>
  <si>
    <t>(Modulos del Sistema de información Implantados / Modulos de Sistema de Información programados) * 100</t>
  </si>
  <si>
    <t>(Número de folios digitalizados / Número de folios programados a digitalizar)*100</t>
  </si>
  <si>
    <t>(Número de productos entregados / Número de productos programados) * 100</t>
  </si>
  <si>
    <t>(Número de tarjetas entregadas / Número de tarjetas contratadas a entregar) * 100</t>
  </si>
  <si>
    <t>Sillas Ergonomicas y Puestos de trabajo ergonomicos</t>
  </si>
  <si>
    <t>Servidores Judiciales beneficiados con actividades de prevención del riesgo osteomuscular</t>
  </si>
  <si>
    <t xml:space="preserve">(No. de servidores judiciales beneficiados con dotacion de sillas y puestos de trabajo ergonomicos / No. de servidores judiciales programados a ser beneficiados con dotacion de sillas y puestos de trabajo ergonomicos) * 100              </t>
  </si>
  <si>
    <t>Fortaler la seguridad de sedes judiciales a nivel nacional.</t>
  </si>
  <si>
    <t>Fortaler la seguridad  de sedes judiciales a nivel nacional.</t>
  </si>
  <si>
    <t>Toners para impresoras laser</t>
  </si>
  <si>
    <t>Sistemas de Información a los cuales se les aplica la correlación automática de eventos de seguridad de la información</t>
  </si>
  <si>
    <t>(Número de sistemas de información conectados al SIEM / Número de sistemas oficiales y centralizados de información de la Rama Judicial) *100</t>
  </si>
  <si>
    <t>Realizar monitoreo y procesamiento permanente de los registros de eventos de los sistemas de información oficiales y centralizados de la Rama Judicial, para detectar posibles incidentes de seguridad que deben ser analizados y gestionados por el Centro de Operaciones de Seguridad (SOC).</t>
  </si>
  <si>
    <t>Disponer de espacios físicos adecuados  para el mejoramiento y facilidad en la prestación  del servicio de acceso  a la justicia en la ciudad de Bogotá.</t>
  </si>
  <si>
    <t>Mantener en buen estado  la infraestructura fisica de la Rama Judicial para la prestación del servicio de administración de justicia</t>
  </si>
  <si>
    <t>Contribuir al acceso a los servicios de la administración de justicia para los usuarios de la ley de Justicia y Paz  (Medellín)</t>
  </si>
  <si>
    <t>Número de publicaciones</t>
  </si>
  <si>
    <t>Jurisdicciones con Modelo de negocios implementado</t>
  </si>
  <si>
    <t>(Sumatoria de Salas de Audiencia equipadas con audio y video / Número de  Salas de Audiencia programadas para equipar con audio y video) *100</t>
  </si>
  <si>
    <t>Conformación de registros de elegibles para la provisión de cargos de empleados de tribunales, juzgados y centros de servicios por el sistema de méritos.</t>
  </si>
  <si>
    <t>Conformación de registros de elegibles para la provisión de cargos de funcionarios de la Rama Judicial por el sistema de méritos.</t>
  </si>
  <si>
    <t>Conformación de registros de elegibles para la provisión de cargos de empleados de Consejos Seccionales de la Judicatura y Direcciones Seccionales de Administración Judicial por el sistema de méritos.</t>
  </si>
  <si>
    <t xml:space="preserve">Diseño de un sistema de incentivos por competitividad para servidores de la Rama Judicial. </t>
  </si>
  <si>
    <t>Requisitos, funciones y perfiles por competencias para cargos de funcioanrios y empleados que presten sus servicios en centros comunitarios de justicia y/o competencia múltiple.</t>
  </si>
  <si>
    <t>Diseño, construcción y aplicación de pruebas sicotecnicas, de conocimientos, competencias, aptitudes y/o habilidades para cargos de empleados de tribunales, juzgados y centros de servicios</t>
  </si>
  <si>
    <t>Definición de requisitos, funciones y perfiles por competencias para cargos de funcionarios y empleados que presten sus servicios en centros comunitarios de justicia y/o de competencia múltiple por desconcentración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</si>
</sst>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_ ;\-#,##0\ "/>
  </numFmts>
  <fonts count="12" x14ac:knownFonts="1">
    <font>
      <sz val="11"/>
      <color theme="1"/>
      <name val="Calibri"/>
      <family val="2"/>
      <scheme val="minor"/>
    </font>
    <font>
      <sz val="9"/>
      <color theme="1"/>
      <name val="Trebuchet MS"/>
      <family val="2"/>
    </font>
    <font>
      <b/>
      <sz val="9"/>
      <color theme="1"/>
      <name val="Trebuchet MS"/>
      <family val="2"/>
    </font>
    <font>
      <sz val="11"/>
      <color theme="1"/>
      <name val="Calibri"/>
      <family val="2"/>
      <scheme val="minor"/>
    </font>
    <font>
      <sz val="10"/>
      <color theme="1"/>
      <name val="Calibri"/>
      <family val="2"/>
    </font>
    <font>
      <b/>
      <sz val="10"/>
      <color indexed="8"/>
      <name val="Calibri"/>
      <family val="2"/>
    </font>
    <font>
      <b/>
      <sz val="10"/>
      <color theme="1"/>
      <name val="Calibri"/>
      <family val="2"/>
    </font>
    <font>
      <sz val="10"/>
      <name val="Calibri"/>
      <family val="2"/>
    </font>
    <font>
      <b/>
      <sz val="10"/>
      <color rgb="FFC00000"/>
      <name val="Calibri"/>
      <family val="2"/>
    </font>
    <font>
      <sz val="10"/>
      <color theme="1"/>
      <name val="Calibri"/>
      <family val="2"/>
      <scheme val="minor"/>
    </font>
    <font>
      <sz val="10"/>
      <color rgb="FFFF0000"/>
      <name val="Calibri"/>
      <family val="2"/>
    </font>
    <font>
      <sz val="10"/>
      <color indexed="10"/>
      <name val="Calibri"/>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148">
    <xf numFmtId="0" fontId="0" fillId="0" borderId="0" xfId="0"/>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right" vertical="center" wrapText="1"/>
    </xf>
    <xf numFmtId="0" fontId="4" fillId="0" borderId="0" xfId="0" applyFont="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3" fontId="4" fillId="2"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4" fillId="0" borderId="1" xfId="0" applyNumberFormat="1" applyFont="1" applyFill="1" applyBorder="1" applyAlignment="1">
      <alignment horizontal="right" vertical="center" wrapText="1"/>
    </xf>
    <xf numFmtId="3" fontId="4" fillId="2" borderId="1" xfId="0" applyNumberFormat="1" applyFont="1" applyFill="1" applyBorder="1" applyAlignment="1">
      <alignment horizontal="center" vertical="center" wrapText="1"/>
    </xf>
    <xf numFmtId="0" fontId="4" fillId="0" borderId="0" xfId="0" applyFont="1" applyFill="1" applyAlignment="1">
      <alignment vertical="center" wrapText="1"/>
    </xf>
    <xf numFmtId="3"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0" xfId="0" applyFont="1" applyFill="1" applyAlignment="1">
      <alignment vertical="center" wrapText="1"/>
    </xf>
    <xf numFmtId="0" fontId="4" fillId="0" borderId="0" xfId="0" applyFont="1" applyFill="1" applyBorder="1" applyAlignment="1">
      <alignment horizontal="center" vertical="center" wrapText="1"/>
    </xf>
    <xf numFmtId="3" fontId="6" fillId="3" borderId="1" xfId="0" applyNumberFormat="1" applyFont="1" applyFill="1" applyBorder="1" applyAlignment="1">
      <alignment horizontal="right" vertical="center" wrapText="1"/>
    </xf>
    <xf numFmtId="3" fontId="4" fillId="0" borderId="0" xfId="0" applyNumberFormat="1" applyFont="1" applyFill="1" applyBorder="1" applyAlignment="1">
      <alignment horizontal="center" vertical="center" wrapText="1"/>
    </xf>
    <xf numFmtId="3" fontId="8" fillId="4" borderId="1" xfId="0" applyNumberFormat="1" applyFont="1" applyFill="1" applyBorder="1" applyAlignment="1">
      <alignment horizontal="right" vertical="center" wrapText="1"/>
    </xf>
    <xf numFmtId="3" fontId="4" fillId="0" borderId="0" xfId="0" applyNumberFormat="1" applyFont="1" applyAlignment="1">
      <alignment horizontal="center" vertical="center" wrapText="1"/>
    </xf>
    <xf numFmtId="3" fontId="4" fillId="0" borderId="0" xfId="0" applyNumberFormat="1" applyFont="1" applyAlignment="1">
      <alignment vertical="center" wrapText="1"/>
    </xf>
    <xf numFmtId="1" fontId="5" fillId="5" borderId="1"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3" fontId="5" fillId="5" borderId="13" xfId="0" applyNumberFormat="1" applyFont="1" applyFill="1" applyBorder="1" applyAlignment="1">
      <alignment horizontal="center" vertical="center" wrapText="1"/>
    </xf>
    <xf numFmtId="1" fontId="5" fillId="6" borderId="13"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top" wrapText="1"/>
    </xf>
    <xf numFmtId="17" fontId="4" fillId="0" borderId="1" xfId="0" applyNumberFormat="1" applyFont="1" applyBorder="1" applyAlignment="1">
      <alignment vertical="center" wrapText="1"/>
    </xf>
    <xf numFmtId="17"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3" fontId="4" fillId="0" borderId="1" xfId="0" applyNumberFormat="1" applyFont="1" applyFill="1" applyBorder="1" applyAlignment="1">
      <alignment vertical="center" wrapText="1"/>
    </xf>
    <xf numFmtId="17" fontId="4" fillId="0" borderId="1" xfId="0" applyNumberFormat="1" applyFont="1" applyFill="1" applyBorder="1" applyAlignment="1">
      <alignment horizontal="center" vertical="center" wrapText="1"/>
    </xf>
    <xf numFmtId="17" fontId="9" fillId="0" borderId="1" xfId="0"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17" fontId="4" fillId="2" borderId="1"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3" fontId="4" fillId="0" borderId="13"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164" fontId="4" fillId="0" borderId="1"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4" fillId="0" borderId="10" xfId="0" applyFont="1" applyFill="1" applyBorder="1" applyAlignment="1">
      <alignment vertical="center" wrapText="1"/>
    </xf>
    <xf numFmtId="3" fontId="4" fillId="2" borderId="1" xfId="0" applyNumberFormat="1" applyFont="1" applyFill="1" applyBorder="1" applyAlignment="1">
      <alignment vertical="center" wrapText="1"/>
    </xf>
    <xf numFmtId="4" fontId="1"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right" vertical="center" wrapText="1"/>
    </xf>
    <xf numFmtId="0" fontId="4" fillId="2" borderId="1" xfId="0" applyFont="1" applyFill="1" applyBorder="1" applyAlignment="1">
      <alignment horizontal="left" vertical="top" wrapText="1"/>
    </xf>
    <xf numFmtId="3" fontId="1" fillId="2" borderId="1" xfId="0" applyNumberFormat="1" applyFont="1" applyFill="1" applyBorder="1" applyAlignment="1">
      <alignment horizontal="right" vertical="center" wrapText="1"/>
    </xf>
    <xf numFmtId="0" fontId="7" fillId="0" borderId="1" xfId="0" applyFont="1" applyFill="1" applyBorder="1" applyAlignment="1">
      <alignment horizontal="justify" vertical="top" wrapText="1"/>
    </xf>
    <xf numFmtId="0" fontId="4" fillId="0" borderId="10" xfId="0" applyFont="1" applyFill="1" applyBorder="1" applyAlignment="1">
      <alignment horizontal="center" vertical="center" wrapText="1"/>
    </xf>
    <xf numFmtId="3" fontId="4" fillId="0" borderId="10" xfId="0" applyNumberFormat="1" applyFont="1" applyFill="1" applyBorder="1" applyAlignment="1">
      <alignment vertical="center" wrapText="1"/>
    </xf>
    <xf numFmtId="3" fontId="10" fillId="2" borderId="1" xfId="0" applyNumberFormat="1" applyFont="1" applyFill="1" applyBorder="1" applyAlignment="1">
      <alignment horizontal="righ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justify" vertical="top"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right" vertical="center" wrapText="1"/>
    </xf>
    <xf numFmtId="0" fontId="7" fillId="2" borderId="1" xfId="0" applyFont="1" applyFill="1" applyBorder="1" applyAlignment="1">
      <alignment horizontal="justify" vertical="center" wrapText="1"/>
    </xf>
    <xf numFmtId="165" fontId="1" fillId="2" borderId="1" xfId="1"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17"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3" fontId="4" fillId="2" borderId="1" xfId="0" applyNumberFormat="1" applyFont="1" applyFill="1" applyBorder="1" applyAlignment="1">
      <alignment horizontal="right" vertical="center" wrapText="1"/>
    </xf>
    <xf numFmtId="0" fontId="5" fillId="5" borderId="10" xfId="0" applyFont="1" applyFill="1" applyBorder="1" applyAlignment="1">
      <alignment horizontal="center" vertical="center" wrapText="1"/>
    </xf>
    <xf numFmtId="1" fontId="5" fillId="5" borderId="9"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3" fontId="4" fillId="2" borderId="13" xfId="0" applyNumberFormat="1" applyFont="1" applyFill="1" applyBorder="1" applyAlignment="1">
      <alignment horizontal="center" vertical="center" wrapText="1"/>
    </xf>
    <xf numFmtId="3" fontId="4" fillId="0" borderId="10" xfId="0" applyNumberFormat="1" applyFont="1" applyFill="1" applyBorder="1" applyAlignment="1">
      <alignment horizontal="right" vertical="center" wrapText="1"/>
    </xf>
    <xf numFmtId="3" fontId="4" fillId="0" borderId="10" xfId="0" applyNumberFormat="1" applyFont="1" applyFill="1" applyBorder="1" applyAlignment="1">
      <alignment horizontal="center" vertical="center" wrapText="1"/>
    </xf>
    <xf numFmtId="164" fontId="4" fillId="0" borderId="1" xfId="1" applyNumberFormat="1" applyFont="1" applyFill="1" applyBorder="1" applyAlignment="1">
      <alignment horizontal="right"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0" xfId="0" applyFont="1" applyFill="1" applyBorder="1" applyAlignment="1">
      <alignment horizontal="center" vertical="center" wrapText="1"/>
    </xf>
    <xf numFmtId="3" fontId="4" fillId="2" borderId="1" xfId="0" applyNumberFormat="1" applyFont="1" applyFill="1" applyBorder="1" applyAlignment="1">
      <alignment horizontal="right" vertical="top" wrapText="1"/>
    </xf>
    <xf numFmtId="3" fontId="4" fillId="0" borderId="12" xfId="0" applyNumberFormat="1" applyFont="1" applyFill="1" applyBorder="1" applyAlignment="1">
      <alignment vertical="center" wrapText="1"/>
    </xf>
    <xf numFmtId="0" fontId="7" fillId="0" borderId="0" xfId="0" applyFont="1" applyAlignment="1">
      <alignment vertical="center" wrapText="1"/>
    </xf>
    <xf numFmtId="17" fontId="4" fillId="8" borderId="1" xfId="0" applyNumberFormat="1" applyFont="1" applyFill="1" applyBorder="1" applyAlignment="1">
      <alignment horizontal="center" vertical="center" wrapText="1"/>
    </xf>
    <xf numFmtId="17" fontId="4" fillId="9"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wrapText="1"/>
    </xf>
    <xf numFmtId="4" fontId="4" fillId="2" borderId="1" xfId="0" applyNumberFormat="1" applyFont="1" applyFill="1" applyBorder="1" applyAlignment="1">
      <alignment vertical="center" wrapText="1"/>
    </xf>
    <xf numFmtId="3" fontId="7" fillId="0" borderId="1" xfId="0" applyNumberFormat="1" applyFont="1" applyFill="1" applyBorder="1" applyAlignment="1">
      <alignment horizontal="right" vertical="center" wrapText="1"/>
    </xf>
    <xf numFmtId="0" fontId="7" fillId="2" borderId="1" xfId="0" applyFont="1" applyFill="1" applyBorder="1" applyAlignment="1">
      <alignment vertical="top" wrapText="1"/>
    </xf>
    <xf numFmtId="3" fontId="4" fillId="2" borderId="10" xfId="0" applyNumberFormat="1" applyFont="1" applyFill="1" applyBorder="1" applyAlignment="1">
      <alignment horizontal="center" vertical="center" wrapText="1"/>
    </xf>
    <xf numFmtId="3" fontId="4" fillId="2" borderId="13" xfId="0" applyNumberFormat="1" applyFont="1" applyFill="1" applyBorder="1" applyAlignment="1">
      <alignment horizontal="center" vertical="center" wrapText="1"/>
    </xf>
    <xf numFmtId="3" fontId="4" fillId="2" borderId="1" xfId="0" applyNumberFormat="1" applyFont="1" applyFill="1" applyBorder="1" applyAlignment="1">
      <alignment horizontal="right" vertical="top" wrapText="1"/>
    </xf>
    <xf numFmtId="3" fontId="4" fillId="2" borderId="13" xfId="0" applyNumberFormat="1" applyFont="1" applyFill="1" applyBorder="1" applyAlignment="1">
      <alignment horizontal="right" vertical="top"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6" fillId="0" borderId="0" xfId="0" applyFont="1" applyBorder="1" applyAlignment="1">
      <alignment horizontal="right" vertical="center" wrapText="1"/>
    </xf>
    <xf numFmtId="0" fontId="6" fillId="0" borderId="3" xfId="0" applyFont="1" applyBorder="1" applyAlignment="1">
      <alignment horizontal="right" vertical="center" wrapText="1"/>
    </xf>
    <xf numFmtId="3" fontId="4" fillId="0" borderId="10" xfId="0" applyNumberFormat="1" applyFont="1" applyFill="1" applyBorder="1" applyAlignment="1">
      <alignment horizontal="center" vertical="top" wrapText="1"/>
    </xf>
    <xf numFmtId="3" fontId="4" fillId="0" borderId="12" xfId="0" applyNumberFormat="1" applyFont="1" applyFill="1" applyBorder="1" applyAlignment="1">
      <alignment horizontal="center" vertical="top" wrapText="1"/>
    </xf>
    <xf numFmtId="3" fontId="4" fillId="0" borderId="13" xfId="0" applyNumberFormat="1" applyFont="1" applyFill="1" applyBorder="1" applyAlignment="1">
      <alignment horizontal="center" vertical="top" wrapText="1"/>
    </xf>
    <xf numFmtId="3" fontId="4" fillId="2" borderId="10" xfId="0" applyNumberFormat="1" applyFont="1" applyFill="1" applyBorder="1" applyAlignment="1">
      <alignment horizontal="right" vertical="top" wrapText="1"/>
    </xf>
    <xf numFmtId="3" fontId="4" fillId="2" borderId="12" xfId="0" applyNumberFormat="1" applyFont="1" applyFill="1" applyBorder="1" applyAlignment="1">
      <alignment horizontal="right" vertical="top" wrapText="1"/>
    </xf>
    <xf numFmtId="3" fontId="4" fillId="2" borderId="10" xfId="0" applyNumberFormat="1" applyFont="1" applyFill="1" applyBorder="1" applyAlignment="1">
      <alignment horizontal="right" vertical="center" wrapText="1"/>
    </xf>
    <xf numFmtId="3" fontId="4" fillId="2" borderId="13" xfId="0"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4" fillId="0" borderId="13"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top" wrapText="1"/>
    </xf>
    <xf numFmtId="3" fontId="4" fillId="0" borderId="10" xfId="0" applyNumberFormat="1" applyFont="1" applyFill="1" applyBorder="1" applyAlignment="1">
      <alignment horizontal="right" vertical="top" wrapText="1"/>
    </xf>
    <xf numFmtId="3" fontId="4" fillId="0" borderId="12" xfId="0" applyNumberFormat="1" applyFont="1" applyFill="1" applyBorder="1" applyAlignment="1">
      <alignment horizontal="right" vertical="top" wrapText="1"/>
    </xf>
    <xf numFmtId="3" fontId="4" fillId="0" borderId="13" xfId="0" applyNumberFormat="1" applyFont="1" applyFill="1" applyBorder="1" applyAlignment="1">
      <alignment horizontal="righ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3" fontId="4" fillId="0" borderId="10"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3" fontId="5" fillId="5" borderId="7"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5" fillId="5" borderId="9"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1" xfId="0" applyFont="1" applyFill="1" applyBorder="1" applyAlignment="1">
      <alignment horizontal="center" vertical="center" wrapText="1"/>
    </xf>
    <xf numFmtId="164" fontId="4" fillId="0" borderId="1" xfId="1" applyNumberFormat="1" applyFont="1" applyFill="1" applyBorder="1" applyAlignment="1">
      <alignment horizontal="right" vertical="center" wrapText="1"/>
    </xf>
    <xf numFmtId="0" fontId="4" fillId="0" borderId="12" xfId="0" applyFont="1" applyBorder="1" applyAlignment="1">
      <alignment horizontal="right" vertical="top" wrapText="1"/>
    </xf>
    <xf numFmtId="0" fontId="4" fillId="0" borderId="13" xfId="0" applyFont="1" applyBorder="1" applyAlignment="1">
      <alignment horizontal="right" vertical="top" wrapText="1"/>
    </xf>
    <xf numFmtId="164" fontId="4" fillId="0" borderId="10" xfId="1" applyNumberFormat="1" applyFont="1" applyFill="1" applyBorder="1" applyAlignment="1">
      <alignment horizontal="center" vertical="center" wrapText="1"/>
    </xf>
    <xf numFmtId="164" fontId="4" fillId="0" borderId="12" xfId="1" applyNumberFormat="1" applyFont="1" applyFill="1" applyBorder="1" applyAlignment="1">
      <alignment horizontal="center" vertical="center" wrapText="1"/>
    </xf>
    <xf numFmtId="164" fontId="4" fillId="0" borderId="13" xfId="1" applyNumberFormat="1" applyFont="1" applyFill="1" applyBorder="1" applyAlignment="1">
      <alignment horizontal="center" vertical="center" wrapText="1"/>
    </xf>
    <xf numFmtId="164" fontId="7" fillId="0" borderId="10"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17" fontId="7" fillId="0" borderId="1" xfId="0" applyNumberFormat="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0066FF"/>
      <color rgb="FFFF33CC"/>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0"/>
  <sheetViews>
    <sheetView tabSelected="1" zoomScaleNormal="100" workbookViewId="0">
      <selection activeCell="A3" sqref="A3:A5"/>
    </sheetView>
  </sheetViews>
  <sheetFormatPr baseColWidth="10" defaultColWidth="11.42578125" defaultRowHeight="12.75" x14ac:dyDescent="0.25"/>
  <cols>
    <col min="1" max="1" width="12.28515625" style="4" customWidth="1"/>
    <col min="2" max="2" width="17.140625" style="5" customWidth="1"/>
    <col min="3" max="3" width="13.42578125" style="5" customWidth="1"/>
    <col min="4" max="4" width="17.5703125" style="3" customWidth="1"/>
    <col min="5" max="5" width="17" style="3" customWidth="1"/>
    <col min="6" max="6" width="18.140625" style="3" customWidth="1"/>
    <col min="7" max="7" width="11.85546875" style="3" customWidth="1"/>
    <col min="8" max="8" width="19.42578125" style="3" customWidth="1"/>
    <col min="9" max="9" width="15.85546875" style="3" customWidth="1"/>
    <col min="10" max="10" width="33.42578125" style="5" customWidth="1"/>
    <col min="11" max="11" width="11.7109375" style="3" customWidth="1"/>
    <col min="12" max="12" width="4.28515625" style="3" customWidth="1"/>
    <col min="13" max="13" width="12.140625" style="6" customWidth="1"/>
    <col min="14" max="14" width="14.42578125" style="5" customWidth="1"/>
    <col min="15" max="15" width="26.28515625" style="3" customWidth="1"/>
    <col min="16" max="16" width="11.28515625" style="3" customWidth="1"/>
    <col min="17" max="17" width="31.5703125" style="3" customWidth="1"/>
    <col min="18" max="18" width="11" style="3" customWidth="1"/>
    <col min="19" max="19" width="12.5703125" style="3" customWidth="1"/>
    <col min="20" max="20" width="11.140625" style="3" customWidth="1"/>
    <col min="21" max="16384" width="11.42578125" style="3"/>
  </cols>
  <sheetData>
    <row r="2" spans="1:20" ht="21" customHeight="1" x14ac:dyDescent="0.25">
      <c r="A2" s="116"/>
      <c r="B2" s="116"/>
      <c r="C2" s="131" t="s">
        <v>226</v>
      </c>
      <c r="D2" s="132"/>
      <c r="E2" s="116" t="s">
        <v>227</v>
      </c>
      <c r="F2" s="116"/>
      <c r="G2" s="116"/>
      <c r="H2" s="116"/>
      <c r="I2" s="116"/>
      <c r="J2" s="120" t="s">
        <v>231</v>
      </c>
      <c r="K2" s="121"/>
      <c r="L2" s="121"/>
      <c r="M2" s="121"/>
      <c r="N2" s="121"/>
      <c r="O2" s="121"/>
      <c r="P2" s="121"/>
      <c r="Q2" s="121"/>
      <c r="R2" s="121"/>
      <c r="S2" s="121"/>
      <c r="T2" s="112" t="s">
        <v>149</v>
      </c>
    </row>
    <row r="3" spans="1:20" ht="20.25" customHeight="1" x14ac:dyDescent="0.25">
      <c r="A3" s="115" t="s">
        <v>0</v>
      </c>
      <c r="B3" s="116" t="s">
        <v>233</v>
      </c>
      <c r="C3" s="133"/>
      <c r="D3" s="134"/>
      <c r="E3" s="117" t="s">
        <v>148</v>
      </c>
      <c r="F3" s="118"/>
      <c r="G3" s="118"/>
      <c r="H3" s="118"/>
      <c r="I3" s="119"/>
      <c r="J3" s="120" t="s">
        <v>232</v>
      </c>
      <c r="K3" s="121"/>
      <c r="L3" s="121"/>
      <c r="M3" s="121"/>
      <c r="N3" s="121"/>
      <c r="O3" s="121"/>
      <c r="P3" s="121"/>
      <c r="Q3" s="121"/>
      <c r="R3" s="121"/>
      <c r="S3" s="122"/>
      <c r="T3" s="113"/>
    </row>
    <row r="4" spans="1:20" ht="30" customHeight="1" x14ac:dyDescent="0.25">
      <c r="A4" s="115"/>
      <c r="B4" s="116"/>
      <c r="C4" s="135"/>
      <c r="D4" s="136"/>
      <c r="E4" s="22" t="s">
        <v>150</v>
      </c>
      <c r="F4" s="69"/>
      <c r="G4" s="123" t="s">
        <v>151</v>
      </c>
      <c r="H4" s="124"/>
      <c r="I4" s="23" t="s">
        <v>152</v>
      </c>
      <c r="J4" s="120" t="s">
        <v>153</v>
      </c>
      <c r="K4" s="121"/>
      <c r="L4" s="122"/>
      <c r="M4" s="127" t="s">
        <v>228</v>
      </c>
      <c r="N4" s="128"/>
      <c r="O4" s="120" t="s">
        <v>229</v>
      </c>
      <c r="P4" s="122"/>
      <c r="Q4" s="129" t="s">
        <v>155</v>
      </c>
      <c r="R4" s="125" t="s">
        <v>156</v>
      </c>
      <c r="S4" s="126"/>
      <c r="T4" s="113"/>
    </row>
    <row r="5" spans="1:20" ht="55.5" customHeight="1" x14ac:dyDescent="0.25">
      <c r="A5" s="115"/>
      <c r="B5" s="116"/>
      <c r="C5" s="75" t="s">
        <v>3</v>
      </c>
      <c r="D5" s="75" t="s">
        <v>4</v>
      </c>
      <c r="E5" s="24" t="s">
        <v>157</v>
      </c>
      <c r="F5" s="24" t="s">
        <v>158</v>
      </c>
      <c r="G5" s="26" t="s">
        <v>159</v>
      </c>
      <c r="H5" s="26" t="s">
        <v>245</v>
      </c>
      <c r="I5" s="25" t="s">
        <v>755</v>
      </c>
      <c r="J5" s="68" t="s">
        <v>1</v>
      </c>
      <c r="K5" s="68" t="s">
        <v>93</v>
      </c>
      <c r="L5" s="68" t="s">
        <v>2</v>
      </c>
      <c r="M5" s="27" t="s">
        <v>160</v>
      </c>
      <c r="N5" s="75" t="s">
        <v>161</v>
      </c>
      <c r="O5" s="75" t="s">
        <v>230</v>
      </c>
      <c r="P5" s="75" t="s">
        <v>154</v>
      </c>
      <c r="Q5" s="130"/>
      <c r="R5" s="70" t="s">
        <v>162</v>
      </c>
      <c r="S5" s="70" t="s">
        <v>163</v>
      </c>
      <c r="T5" s="114"/>
    </row>
    <row r="6" spans="1:20" s="11" customFormat="1" ht="95.25" customHeight="1" x14ac:dyDescent="0.25">
      <c r="A6" s="7" t="s">
        <v>5</v>
      </c>
      <c r="B6" s="7" t="s">
        <v>94</v>
      </c>
      <c r="C6" s="76" t="s">
        <v>125</v>
      </c>
      <c r="D6" s="7" t="s">
        <v>164</v>
      </c>
      <c r="E6" s="9">
        <v>17976715681</v>
      </c>
      <c r="F6" s="105">
        <v>162479000000</v>
      </c>
      <c r="G6" s="12" t="s">
        <v>348</v>
      </c>
      <c r="H6" s="67">
        <v>17976715681</v>
      </c>
      <c r="I6" s="9"/>
      <c r="J6" s="41" t="s">
        <v>335</v>
      </c>
      <c r="K6" s="13" t="s">
        <v>273</v>
      </c>
      <c r="L6" s="13" t="s">
        <v>6</v>
      </c>
      <c r="M6" s="47">
        <v>81712344.00454545</v>
      </c>
      <c r="N6" s="41" t="s">
        <v>337</v>
      </c>
      <c r="O6" s="41" t="s">
        <v>338</v>
      </c>
      <c r="P6" s="13" t="s">
        <v>165</v>
      </c>
      <c r="Q6" s="41" t="s">
        <v>274</v>
      </c>
      <c r="R6" s="42">
        <v>42217</v>
      </c>
      <c r="S6" s="42">
        <v>42339</v>
      </c>
      <c r="T6" s="7" t="s">
        <v>7</v>
      </c>
    </row>
    <row r="7" spans="1:20" s="11" customFormat="1" ht="137.25" customHeight="1" x14ac:dyDescent="0.25">
      <c r="A7" s="7" t="s">
        <v>5</v>
      </c>
      <c r="B7" s="7" t="s">
        <v>94</v>
      </c>
      <c r="C7" s="76" t="s">
        <v>125</v>
      </c>
      <c r="D7" s="7" t="s">
        <v>164</v>
      </c>
      <c r="E7" s="9">
        <v>14400000000</v>
      </c>
      <c r="F7" s="106"/>
      <c r="G7" s="12" t="s">
        <v>436</v>
      </c>
      <c r="H7" s="74">
        <v>5292000000</v>
      </c>
      <c r="I7" s="9"/>
      <c r="J7" s="41" t="s">
        <v>336</v>
      </c>
      <c r="K7" s="13" t="s">
        <v>339</v>
      </c>
      <c r="L7" s="13" t="s">
        <v>6</v>
      </c>
      <c r="M7" s="10">
        <v>1600</v>
      </c>
      <c r="N7" s="41" t="s">
        <v>284</v>
      </c>
      <c r="O7" s="41" t="s">
        <v>776</v>
      </c>
      <c r="P7" s="13" t="s">
        <v>93</v>
      </c>
      <c r="Q7" s="41" t="s">
        <v>340</v>
      </c>
      <c r="R7" s="42">
        <v>42156</v>
      </c>
      <c r="S7" s="42">
        <v>42339</v>
      </c>
      <c r="T7" s="7" t="s">
        <v>7</v>
      </c>
    </row>
    <row r="8" spans="1:20" s="11" customFormat="1" ht="119.25" customHeight="1" x14ac:dyDescent="0.25">
      <c r="A8" s="7" t="s">
        <v>5</v>
      </c>
      <c r="B8" s="7" t="s">
        <v>94</v>
      </c>
      <c r="C8" s="76" t="s">
        <v>125</v>
      </c>
      <c r="D8" s="7" t="s">
        <v>164</v>
      </c>
      <c r="E8" s="140">
        <v>19719470122</v>
      </c>
      <c r="F8" s="106"/>
      <c r="G8" s="73" t="s">
        <v>437</v>
      </c>
      <c r="H8" s="46">
        <v>4610981720</v>
      </c>
      <c r="I8" s="12"/>
      <c r="J8" s="34" t="s">
        <v>537</v>
      </c>
      <c r="K8" s="13" t="s">
        <v>538</v>
      </c>
      <c r="L8" s="7" t="s">
        <v>6</v>
      </c>
      <c r="M8" s="10">
        <v>6575</v>
      </c>
      <c r="N8" s="41" t="s">
        <v>538</v>
      </c>
      <c r="O8" s="41" t="s">
        <v>456</v>
      </c>
      <c r="P8" s="7" t="s">
        <v>93</v>
      </c>
      <c r="Q8" s="30" t="s">
        <v>343</v>
      </c>
      <c r="R8" s="39">
        <v>42156</v>
      </c>
      <c r="S8" s="39">
        <v>42339</v>
      </c>
      <c r="T8" s="7" t="s">
        <v>7</v>
      </c>
    </row>
    <row r="9" spans="1:20" s="11" customFormat="1" ht="111.75" customHeight="1" x14ac:dyDescent="0.25">
      <c r="A9" s="7" t="s">
        <v>5</v>
      </c>
      <c r="B9" s="7" t="s">
        <v>94</v>
      </c>
      <c r="C9" s="76" t="s">
        <v>125</v>
      </c>
      <c r="D9" s="7" t="s">
        <v>164</v>
      </c>
      <c r="E9" s="141"/>
      <c r="F9" s="106"/>
      <c r="G9" s="73" t="s">
        <v>439</v>
      </c>
      <c r="H9" s="46">
        <v>7500000000</v>
      </c>
      <c r="I9" s="12"/>
      <c r="J9" s="34" t="s">
        <v>446</v>
      </c>
      <c r="K9" s="7" t="s">
        <v>440</v>
      </c>
      <c r="L9" s="7" t="s">
        <v>6</v>
      </c>
      <c r="M9" s="10">
        <v>184</v>
      </c>
      <c r="N9" s="41" t="s">
        <v>440</v>
      </c>
      <c r="O9" s="41" t="s">
        <v>456</v>
      </c>
      <c r="P9" s="7" t="s">
        <v>93</v>
      </c>
      <c r="Q9" s="30" t="s">
        <v>343</v>
      </c>
      <c r="R9" s="39">
        <v>42217</v>
      </c>
      <c r="S9" s="39">
        <v>42339</v>
      </c>
      <c r="T9" s="7" t="s">
        <v>7</v>
      </c>
    </row>
    <row r="10" spans="1:20" s="11" customFormat="1" ht="140.25" customHeight="1" x14ac:dyDescent="0.25">
      <c r="A10" s="7" t="s">
        <v>5</v>
      </c>
      <c r="B10" s="7" t="s">
        <v>94</v>
      </c>
      <c r="C10" s="76" t="s">
        <v>125</v>
      </c>
      <c r="D10" s="7" t="s">
        <v>164</v>
      </c>
      <c r="E10" s="141"/>
      <c r="F10" s="106"/>
      <c r="G10" s="73" t="s">
        <v>348</v>
      </c>
      <c r="H10" s="143">
        <v>7608488402</v>
      </c>
      <c r="I10" s="12"/>
      <c r="J10" s="34" t="s">
        <v>447</v>
      </c>
      <c r="K10" s="13" t="s">
        <v>441</v>
      </c>
      <c r="L10" s="7" t="s">
        <v>6</v>
      </c>
      <c r="M10" s="10">
        <v>8</v>
      </c>
      <c r="N10" s="41" t="s">
        <v>441</v>
      </c>
      <c r="O10" s="41" t="s">
        <v>456</v>
      </c>
      <c r="P10" s="7" t="s">
        <v>93</v>
      </c>
      <c r="Q10" s="30" t="s">
        <v>343</v>
      </c>
      <c r="R10" s="39">
        <v>42217</v>
      </c>
      <c r="S10" s="39">
        <v>42339</v>
      </c>
      <c r="T10" s="7" t="s">
        <v>7</v>
      </c>
    </row>
    <row r="11" spans="1:20" s="11" customFormat="1" ht="92.25" customHeight="1" x14ac:dyDescent="0.25">
      <c r="A11" s="7" t="s">
        <v>5</v>
      </c>
      <c r="B11" s="7" t="s">
        <v>94</v>
      </c>
      <c r="C11" s="76" t="s">
        <v>125</v>
      </c>
      <c r="D11" s="7" t="s">
        <v>164</v>
      </c>
      <c r="E11" s="141"/>
      <c r="F11" s="106"/>
      <c r="G11" s="73" t="s">
        <v>348</v>
      </c>
      <c r="H11" s="144"/>
      <c r="I11" s="12"/>
      <c r="J11" s="34" t="s">
        <v>448</v>
      </c>
      <c r="K11" s="13" t="s">
        <v>442</v>
      </c>
      <c r="L11" s="7" t="s">
        <v>6</v>
      </c>
      <c r="M11" s="10">
        <v>1</v>
      </c>
      <c r="N11" s="41" t="s">
        <v>442</v>
      </c>
      <c r="O11" s="41" t="s">
        <v>456</v>
      </c>
      <c r="P11" s="7" t="s">
        <v>93</v>
      </c>
      <c r="Q11" s="30" t="s">
        <v>343</v>
      </c>
      <c r="R11" s="39">
        <v>42217</v>
      </c>
      <c r="S11" s="39">
        <v>42339</v>
      </c>
      <c r="T11" s="7" t="s">
        <v>7</v>
      </c>
    </row>
    <row r="12" spans="1:20" s="11" customFormat="1" ht="93" customHeight="1" x14ac:dyDescent="0.25">
      <c r="A12" s="7" t="s">
        <v>5</v>
      </c>
      <c r="B12" s="7" t="s">
        <v>94</v>
      </c>
      <c r="C12" s="76" t="s">
        <v>125</v>
      </c>
      <c r="D12" s="7" t="s">
        <v>164</v>
      </c>
      <c r="E12" s="141"/>
      <c r="F12" s="106"/>
      <c r="G12" s="73" t="s">
        <v>348</v>
      </c>
      <c r="H12" s="144"/>
      <c r="I12" s="12"/>
      <c r="J12" s="34" t="s">
        <v>449</v>
      </c>
      <c r="K12" s="13" t="s">
        <v>443</v>
      </c>
      <c r="L12" s="7" t="s">
        <v>6</v>
      </c>
      <c r="M12" s="10">
        <v>4</v>
      </c>
      <c r="N12" s="41" t="s">
        <v>443</v>
      </c>
      <c r="O12" s="41" t="s">
        <v>456</v>
      </c>
      <c r="P12" s="7" t="s">
        <v>93</v>
      </c>
      <c r="Q12" s="30" t="s">
        <v>343</v>
      </c>
      <c r="R12" s="39">
        <v>42217</v>
      </c>
      <c r="S12" s="39">
        <v>42339</v>
      </c>
      <c r="T12" s="7" t="s">
        <v>7</v>
      </c>
    </row>
    <row r="13" spans="1:20" s="11" customFormat="1" ht="88.5" customHeight="1" x14ac:dyDescent="0.25">
      <c r="A13" s="7" t="s">
        <v>5</v>
      </c>
      <c r="B13" s="7" t="s">
        <v>94</v>
      </c>
      <c r="C13" s="76" t="s">
        <v>125</v>
      </c>
      <c r="D13" s="7" t="s">
        <v>164</v>
      </c>
      <c r="E13" s="141"/>
      <c r="F13" s="106"/>
      <c r="G13" s="73" t="s">
        <v>348</v>
      </c>
      <c r="H13" s="144"/>
      <c r="I13" s="12"/>
      <c r="J13" s="34" t="s">
        <v>450</v>
      </c>
      <c r="K13" s="13" t="s">
        <v>444</v>
      </c>
      <c r="L13" s="7" t="s">
        <v>6</v>
      </c>
      <c r="M13" s="10">
        <v>8</v>
      </c>
      <c r="N13" s="41" t="s">
        <v>444</v>
      </c>
      <c r="O13" s="41" t="s">
        <v>456</v>
      </c>
      <c r="P13" s="7" t="s">
        <v>93</v>
      </c>
      <c r="Q13" s="30" t="s">
        <v>343</v>
      </c>
      <c r="R13" s="39">
        <v>42217</v>
      </c>
      <c r="S13" s="39">
        <v>42339</v>
      </c>
      <c r="T13" s="7" t="s">
        <v>7</v>
      </c>
    </row>
    <row r="14" spans="1:20" s="11" customFormat="1" ht="76.5" x14ac:dyDescent="0.25">
      <c r="A14" s="7" t="s">
        <v>5</v>
      </c>
      <c r="B14" s="7" t="s">
        <v>94</v>
      </c>
      <c r="C14" s="76" t="s">
        <v>125</v>
      </c>
      <c r="D14" s="7" t="s">
        <v>164</v>
      </c>
      <c r="E14" s="141"/>
      <c r="F14" s="106"/>
      <c r="G14" s="73" t="s">
        <v>348</v>
      </c>
      <c r="H14" s="144"/>
      <c r="I14" s="12"/>
      <c r="J14" s="34" t="s">
        <v>451</v>
      </c>
      <c r="K14" s="13" t="s">
        <v>453</v>
      </c>
      <c r="L14" s="7" t="s">
        <v>6</v>
      </c>
      <c r="M14" s="10">
        <v>40</v>
      </c>
      <c r="N14" s="41" t="s">
        <v>445</v>
      </c>
      <c r="O14" s="34" t="s">
        <v>438</v>
      </c>
      <c r="P14" s="7" t="s">
        <v>93</v>
      </c>
      <c r="Q14" s="30" t="s">
        <v>343</v>
      </c>
      <c r="R14" s="39">
        <v>42217</v>
      </c>
      <c r="S14" s="39">
        <v>42339</v>
      </c>
      <c r="T14" s="7" t="s">
        <v>7</v>
      </c>
    </row>
    <row r="15" spans="1:20" s="11" customFormat="1" ht="68.25" x14ac:dyDescent="0.25">
      <c r="A15" s="7" t="s">
        <v>5</v>
      </c>
      <c r="B15" s="7" t="s">
        <v>94</v>
      </c>
      <c r="C15" s="76" t="s">
        <v>125</v>
      </c>
      <c r="D15" s="7" t="s">
        <v>164</v>
      </c>
      <c r="E15" s="142"/>
      <c r="F15" s="106"/>
      <c r="G15" s="73" t="s">
        <v>348</v>
      </c>
      <c r="H15" s="145"/>
      <c r="I15" s="12"/>
      <c r="J15" s="34" t="s">
        <v>452</v>
      </c>
      <c r="K15" s="13" t="s">
        <v>454</v>
      </c>
      <c r="L15" s="7" t="s">
        <v>6</v>
      </c>
      <c r="M15" s="10">
        <v>1</v>
      </c>
      <c r="N15" s="41" t="s">
        <v>455</v>
      </c>
      <c r="O15" s="34" t="s">
        <v>438</v>
      </c>
      <c r="P15" s="7" t="s">
        <v>93</v>
      </c>
      <c r="Q15" s="30" t="s">
        <v>343</v>
      </c>
      <c r="R15" s="39">
        <v>42217</v>
      </c>
      <c r="S15" s="39">
        <v>42339</v>
      </c>
      <c r="T15" s="7" t="s">
        <v>7</v>
      </c>
    </row>
    <row r="16" spans="1:20" s="11" customFormat="1" ht="105.75" customHeight="1" x14ac:dyDescent="0.25">
      <c r="A16" s="7" t="s">
        <v>5</v>
      </c>
      <c r="B16" s="7" t="s">
        <v>94</v>
      </c>
      <c r="C16" s="76" t="s">
        <v>125</v>
      </c>
      <c r="D16" s="7" t="s">
        <v>164</v>
      </c>
      <c r="E16" s="9">
        <v>19146720521</v>
      </c>
      <c r="F16" s="106"/>
      <c r="G16" s="12" t="s">
        <v>457</v>
      </c>
      <c r="H16" s="74">
        <v>16970252668</v>
      </c>
      <c r="I16" s="9">
        <v>16970252668</v>
      </c>
      <c r="J16" s="34" t="s">
        <v>756</v>
      </c>
      <c r="K16" s="7" t="s">
        <v>344</v>
      </c>
      <c r="L16" s="7" t="s">
        <v>6</v>
      </c>
      <c r="M16" s="10">
        <v>25735</v>
      </c>
      <c r="N16" s="41" t="s">
        <v>767</v>
      </c>
      <c r="O16" s="41" t="s">
        <v>456</v>
      </c>
      <c r="P16" s="7" t="s">
        <v>93</v>
      </c>
      <c r="Q16" s="34" t="s">
        <v>345</v>
      </c>
      <c r="R16" s="39">
        <v>42005</v>
      </c>
      <c r="S16" s="42">
        <v>42339</v>
      </c>
      <c r="T16" s="7" t="s">
        <v>7</v>
      </c>
    </row>
    <row r="17" spans="1:20" s="11" customFormat="1" ht="63.75" x14ac:dyDescent="0.25">
      <c r="A17" s="7" t="s">
        <v>5</v>
      </c>
      <c r="B17" s="7" t="s">
        <v>94</v>
      </c>
      <c r="C17" s="76" t="s">
        <v>125</v>
      </c>
      <c r="D17" s="7" t="s">
        <v>164</v>
      </c>
      <c r="E17" s="9">
        <v>120000000</v>
      </c>
      <c r="F17" s="106"/>
      <c r="G17" s="12" t="s">
        <v>348</v>
      </c>
      <c r="H17" s="85">
        <v>120000000</v>
      </c>
      <c r="I17" s="9"/>
      <c r="J17" s="34" t="s">
        <v>341</v>
      </c>
      <c r="K17" s="7" t="s">
        <v>169</v>
      </c>
      <c r="L17" s="7" t="s">
        <v>6</v>
      </c>
      <c r="M17" s="10">
        <v>309</v>
      </c>
      <c r="N17" s="41" t="s">
        <v>276</v>
      </c>
      <c r="O17" s="54" t="s">
        <v>346</v>
      </c>
      <c r="P17" s="7" t="s">
        <v>165</v>
      </c>
      <c r="Q17" s="34" t="s">
        <v>347</v>
      </c>
      <c r="R17" s="42">
        <v>42156</v>
      </c>
      <c r="S17" s="39">
        <v>42339</v>
      </c>
      <c r="T17" s="7" t="s">
        <v>7</v>
      </c>
    </row>
    <row r="18" spans="1:20" s="11" customFormat="1" ht="137.25" customHeight="1" x14ac:dyDescent="0.25">
      <c r="A18" s="7" t="s">
        <v>5</v>
      </c>
      <c r="B18" s="7" t="s">
        <v>94</v>
      </c>
      <c r="C18" s="76" t="s">
        <v>125</v>
      </c>
      <c r="D18" s="7" t="s">
        <v>164</v>
      </c>
      <c r="E18" s="9">
        <v>890000000</v>
      </c>
      <c r="F18" s="106"/>
      <c r="G18" s="12" t="s">
        <v>458</v>
      </c>
      <c r="H18" s="74">
        <v>890000000</v>
      </c>
      <c r="I18" s="9"/>
      <c r="J18" s="34" t="s">
        <v>342</v>
      </c>
      <c r="K18" s="7" t="s">
        <v>95</v>
      </c>
      <c r="L18" s="7" t="s">
        <v>6</v>
      </c>
      <c r="M18" s="10">
        <v>150</v>
      </c>
      <c r="N18" s="41" t="s">
        <v>167</v>
      </c>
      <c r="O18" s="41" t="s">
        <v>456</v>
      </c>
      <c r="P18" s="7" t="s">
        <v>93</v>
      </c>
      <c r="Q18" s="34" t="s">
        <v>277</v>
      </c>
      <c r="R18" s="39">
        <v>42156</v>
      </c>
      <c r="S18" s="39">
        <v>42339</v>
      </c>
      <c r="T18" s="7" t="s">
        <v>7</v>
      </c>
    </row>
    <row r="19" spans="1:20" s="11" customFormat="1" ht="109.5" customHeight="1" x14ac:dyDescent="0.25">
      <c r="A19" s="55" t="s">
        <v>5</v>
      </c>
      <c r="B19" s="55" t="s">
        <v>94</v>
      </c>
      <c r="C19" s="77" t="s">
        <v>125</v>
      </c>
      <c r="D19" s="55" t="s">
        <v>164</v>
      </c>
      <c r="E19" s="72">
        <f>19591811300-1400000000</f>
        <v>18191811300</v>
      </c>
      <c r="F19" s="106"/>
      <c r="G19" s="110" t="s">
        <v>459</v>
      </c>
      <c r="H19" s="137">
        <f>19896955080+7184212600</f>
        <v>27081167680</v>
      </c>
      <c r="I19" s="137">
        <f>19896955080+7184212600</f>
        <v>27081167680</v>
      </c>
      <c r="J19" s="41" t="s">
        <v>460</v>
      </c>
      <c r="K19" s="13" t="s">
        <v>349</v>
      </c>
      <c r="L19" s="13" t="s">
        <v>6</v>
      </c>
      <c r="M19" s="10">
        <v>2897</v>
      </c>
      <c r="N19" s="41" t="s">
        <v>462</v>
      </c>
      <c r="O19" s="41" t="s">
        <v>456</v>
      </c>
      <c r="P19" s="13" t="s">
        <v>165</v>
      </c>
      <c r="Q19" s="52" t="s">
        <v>539</v>
      </c>
      <c r="R19" s="39">
        <v>42005</v>
      </c>
      <c r="S19" s="39">
        <v>42278</v>
      </c>
      <c r="T19" s="7" t="s">
        <v>7</v>
      </c>
    </row>
    <row r="20" spans="1:20" s="11" customFormat="1" ht="226.5" customHeight="1" x14ac:dyDescent="0.25">
      <c r="A20" s="7" t="s">
        <v>5</v>
      </c>
      <c r="B20" s="7" t="s">
        <v>94</v>
      </c>
      <c r="C20" s="76" t="s">
        <v>125</v>
      </c>
      <c r="D20" s="7" t="s">
        <v>164</v>
      </c>
      <c r="E20" s="9">
        <f>10700000000-700000000</f>
        <v>10000000000</v>
      </c>
      <c r="F20" s="106"/>
      <c r="G20" s="146"/>
      <c r="H20" s="137"/>
      <c r="I20" s="137"/>
      <c r="J20" s="34" t="s">
        <v>461</v>
      </c>
      <c r="K20" s="7" t="s">
        <v>350</v>
      </c>
      <c r="L20" s="7" t="s">
        <v>6</v>
      </c>
      <c r="M20" s="10">
        <v>24</v>
      </c>
      <c r="N20" s="41" t="s">
        <v>463</v>
      </c>
      <c r="O20" s="41" t="s">
        <v>456</v>
      </c>
      <c r="P20" s="7" t="s">
        <v>165</v>
      </c>
      <c r="Q20" s="30" t="s">
        <v>540</v>
      </c>
      <c r="R20" s="39">
        <v>42005</v>
      </c>
      <c r="S20" s="39">
        <v>42278</v>
      </c>
      <c r="T20" s="7" t="s">
        <v>7</v>
      </c>
    </row>
    <row r="21" spans="1:20" s="11" customFormat="1" ht="159" customHeight="1" x14ac:dyDescent="0.25">
      <c r="A21" s="7" t="s">
        <v>5</v>
      </c>
      <c r="B21" s="7" t="s">
        <v>94</v>
      </c>
      <c r="C21" s="76" t="s">
        <v>125</v>
      </c>
      <c r="D21" s="7" t="s">
        <v>164</v>
      </c>
      <c r="E21" s="9">
        <v>4514106583</v>
      </c>
      <c r="F21" s="106"/>
      <c r="G21" s="111"/>
      <c r="H21" s="137"/>
      <c r="I21" s="137"/>
      <c r="J21" s="34" t="s">
        <v>544</v>
      </c>
      <c r="K21" s="7" t="s">
        <v>279</v>
      </c>
      <c r="L21" s="7" t="s">
        <v>6</v>
      </c>
      <c r="M21" s="10">
        <v>5000</v>
      </c>
      <c r="N21" s="41" t="s">
        <v>464</v>
      </c>
      <c r="O21" s="41" t="s">
        <v>541</v>
      </c>
      <c r="P21" s="7" t="s">
        <v>165</v>
      </c>
      <c r="Q21" s="34" t="s">
        <v>542</v>
      </c>
      <c r="R21" s="39">
        <v>42005</v>
      </c>
      <c r="S21" s="39">
        <v>42278</v>
      </c>
      <c r="T21" s="7" t="s">
        <v>7</v>
      </c>
    </row>
    <row r="22" spans="1:20" s="11" customFormat="1" ht="178.5" customHeight="1" x14ac:dyDescent="0.25">
      <c r="A22" s="7" t="s">
        <v>5</v>
      </c>
      <c r="B22" s="7" t="s">
        <v>94</v>
      </c>
      <c r="C22" s="76" t="s">
        <v>125</v>
      </c>
      <c r="D22" s="7" t="s">
        <v>164</v>
      </c>
      <c r="E22" s="38">
        <v>1400000000</v>
      </c>
      <c r="F22" s="106"/>
      <c r="G22" s="12" t="s">
        <v>465</v>
      </c>
      <c r="H22" s="74">
        <v>400000000</v>
      </c>
      <c r="I22" s="9"/>
      <c r="J22" s="34" t="s">
        <v>543</v>
      </c>
      <c r="K22" s="14" t="s">
        <v>356</v>
      </c>
      <c r="L22" s="7" t="s">
        <v>6</v>
      </c>
      <c r="M22" s="10">
        <v>3</v>
      </c>
      <c r="N22" s="41" t="s">
        <v>188</v>
      </c>
      <c r="O22" s="7" t="s">
        <v>358</v>
      </c>
      <c r="P22" s="7" t="s">
        <v>93</v>
      </c>
      <c r="Q22" s="34" t="s">
        <v>359</v>
      </c>
      <c r="R22" s="39">
        <v>42156</v>
      </c>
      <c r="S22" s="39">
        <v>42339</v>
      </c>
      <c r="T22" s="7" t="s">
        <v>7</v>
      </c>
    </row>
    <row r="23" spans="1:20" s="11" customFormat="1" ht="144.75" customHeight="1" x14ac:dyDescent="0.25">
      <c r="A23" s="7" t="s">
        <v>5</v>
      </c>
      <c r="B23" s="7" t="s">
        <v>94</v>
      </c>
      <c r="C23" s="76" t="s">
        <v>125</v>
      </c>
      <c r="D23" s="7" t="s">
        <v>164</v>
      </c>
      <c r="E23" s="79">
        <v>700000000</v>
      </c>
      <c r="F23" s="106"/>
      <c r="G23" s="12" t="s">
        <v>465</v>
      </c>
      <c r="H23" s="74">
        <v>200000000</v>
      </c>
      <c r="I23" s="9"/>
      <c r="J23" s="34" t="s">
        <v>545</v>
      </c>
      <c r="K23" s="14" t="s">
        <v>356</v>
      </c>
      <c r="L23" s="7" t="s">
        <v>6</v>
      </c>
      <c r="M23" s="10">
        <v>3</v>
      </c>
      <c r="N23" s="41" t="s">
        <v>188</v>
      </c>
      <c r="O23" s="7" t="s">
        <v>358</v>
      </c>
      <c r="P23" s="7" t="s">
        <v>93</v>
      </c>
      <c r="Q23" s="34" t="s">
        <v>359</v>
      </c>
      <c r="R23" s="39">
        <v>42156</v>
      </c>
      <c r="S23" s="39">
        <v>42339</v>
      </c>
      <c r="T23" s="7" t="s">
        <v>7</v>
      </c>
    </row>
    <row r="24" spans="1:20" s="11" customFormat="1" ht="212.25" customHeight="1" x14ac:dyDescent="0.25">
      <c r="A24" s="7" t="s">
        <v>5</v>
      </c>
      <c r="B24" s="7" t="s">
        <v>94</v>
      </c>
      <c r="C24" s="76" t="s">
        <v>125</v>
      </c>
      <c r="D24" s="7" t="s">
        <v>164</v>
      </c>
      <c r="E24" s="9">
        <v>13000000000</v>
      </c>
      <c r="F24" s="106"/>
      <c r="G24" s="12" t="s">
        <v>466</v>
      </c>
      <c r="H24" s="74">
        <v>5500000000</v>
      </c>
      <c r="I24" s="9"/>
      <c r="J24" s="41" t="s">
        <v>354</v>
      </c>
      <c r="K24" s="13" t="s">
        <v>351</v>
      </c>
      <c r="L24" s="13" t="s">
        <v>6</v>
      </c>
      <c r="M24" s="10">
        <v>12918</v>
      </c>
      <c r="N24" s="41" t="s">
        <v>278</v>
      </c>
      <c r="O24" s="41" t="s">
        <v>546</v>
      </c>
      <c r="P24" s="13" t="s">
        <v>93</v>
      </c>
      <c r="Q24" s="52" t="s">
        <v>467</v>
      </c>
      <c r="R24" s="42">
        <v>42156</v>
      </c>
      <c r="S24" s="42">
        <v>42339</v>
      </c>
      <c r="T24" s="7" t="s">
        <v>7</v>
      </c>
    </row>
    <row r="25" spans="1:20" s="11" customFormat="1" ht="208.5" customHeight="1" x14ac:dyDescent="0.25">
      <c r="A25" s="7" t="s">
        <v>5</v>
      </c>
      <c r="B25" s="7" t="s">
        <v>94</v>
      </c>
      <c r="C25" s="76" t="s">
        <v>125</v>
      </c>
      <c r="D25" s="7" t="s">
        <v>164</v>
      </c>
      <c r="E25" s="9">
        <v>360000000</v>
      </c>
      <c r="F25" s="106"/>
      <c r="G25" s="12" t="s">
        <v>457</v>
      </c>
      <c r="H25" s="74">
        <v>300000000</v>
      </c>
      <c r="I25" s="9">
        <v>300000000</v>
      </c>
      <c r="J25" s="34" t="s">
        <v>547</v>
      </c>
      <c r="K25" s="7" t="s">
        <v>353</v>
      </c>
      <c r="L25" s="7" t="s">
        <v>6</v>
      </c>
      <c r="M25" s="10">
        <v>3791</v>
      </c>
      <c r="N25" s="41" t="s">
        <v>275</v>
      </c>
      <c r="O25" s="34" t="s">
        <v>352</v>
      </c>
      <c r="P25" s="13" t="s">
        <v>165</v>
      </c>
      <c r="Q25" s="52" t="s">
        <v>468</v>
      </c>
      <c r="R25" s="39">
        <v>42005</v>
      </c>
      <c r="S25" s="39">
        <v>42339</v>
      </c>
      <c r="T25" s="7" t="s">
        <v>7</v>
      </c>
    </row>
    <row r="26" spans="1:20" s="11" customFormat="1" ht="93" customHeight="1" x14ac:dyDescent="0.25">
      <c r="A26" s="7" t="s">
        <v>5</v>
      </c>
      <c r="B26" s="7" t="s">
        <v>94</v>
      </c>
      <c r="C26" s="76" t="s">
        <v>125</v>
      </c>
      <c r="D26" s="7" t="s">
        <v>164</v>
      </c>
      <c r="E26" s="9">
        <v>823600000</v>
      </c>
      <c r="F26" s="106"/>
      <c r="G26" s="12" t="s">
        <v>348</v>
      </c>
      <c r="H26" s="85">
        <v>823600000</v>
      </c>
      <c r="I26" s="9"/>
      <c r="J26" s="34" t="s">
        <v>357</v>
      </c>
      <c r="K26" s="7" t="s">
        <v>272</v>
      </c>
      <c r="L26" s="7" t="s">
        <v>6</v>
      </c>
      <c r="M26" s="10">
        <v>22</v>
      </c>
      <c r="N26" s="41" t="s">
        <v>281</v>
      </c>
      <c r="O26" s="34" t="s">
        <v>280</v>
      </c>
      <c r="P26" s="7" t="s">
        <v>93</v>
      </c>
      <c r="Q26" s="30" t="s">
        <v>469</v>
      </c>
      <c r="R26" s="82">
        <v>42005</v>
      </c>
      <c r="S26" s="39">
        <v>42339</v>
      </c>
      <c r="T26" s="7" t="s">
        <v>7</v>
      </c>
    </row>
    <row r="27" spans="1:20" s="11" customFormat="1" ht="267.75" customHeight="1" x14ac:dyDescent="0.25">
      <c r="A27" s="7" t="s">
        <v>5</v>
      </c>
      <c r="B27" s="7" t="s">
        <v>94</v>
      </c>
      <c r="C27" s="76" t="s">
        <v>125</v>
      </c>
      <c r="D27" s="7" t="s">
        <v>164</v>
      </c>
      <c r="E27" s="9">
        <v>800000000</v>
      </c>
      <c r="F27" s="106"/>
      <c r="G27" s="12" t="s">
        <v>457</v>
      </c>
      <c r="H27" s="9">
        <v>648056358</v>
      </c>
      <c r="I27" s="9">
        <v>648056358</v>
      </c>
      <c r="J27" s="34" t="s">
        <v>548</v>
      </c>
      <c r="K27" s="7" t="s">
        <v>549</v>
      </c>
      <c r="L27" s="7" t="s">
        <v>6</v>
      </c>
      <c r="M27" s="10">
        <v>12</v>
      </c>
      <c r="N27" s="41" t="s">
        <v>768</v>
      </c>
      <c r="O27" s="34" t="s">
        <v>769</v>
      </c>
      <c r="P27" s="7" t="s">
        <v>93</v>
      </c>
      <c r="Q27" s="30" t="s">
        <v>770</v>
      </c>
      <c r="R27" s="42">
        <v>42005</v>
      </c>
      <c r="S27" s="39">
        <v>42339</v>
      </c>
      <c r="T27" s="7" t="s">
        <v>7</v>
      </c>
    </row>
    <row r="28" spans="1:20" s="11" customFormat="1" ht="156.75" customHeight="1" x14ac:dyDescent="0.25">
      <c r="A28" s="7" t="s">
        <v>5</v>
      </c>
      <c r="B28" s="7" t="s">
        <v>94</v>
      </c>
      <c r="C28" s="76" t="s">
        <v>125</v>
      </c>
      <c r="D28" s="7" t="s">
        <v>164</v>
      </c>
      <c r="E28" s="9">
        <v>2000000000</v>
      </c>
      <c r="F28" s="106"/>
      <c r="G28" s="12" t="s">
        <v>348</v>
      </c>
      <c r="H28" s="85">
        <v>2000000000</v>
      </c>
      <c r="I28" s="9"/>
      <c r="J28" s="34" t="s">
        <v>360</v>
      </c>
      <c r="K28" s="7" t="s">
        <v>282</v>
      </c>
      <c r="L28" s="7" t="s">
        <v>6</v>
      </c>
      <c r="M28" s="10">
        <v>25</v>
      </c>
      <c r="N28" s="41" t="s">
        <v>470</v>
      </c>
      <c r="O28" s="34" t="s">
        <v>550</v>
      </c>
      <c r="P28" s="7" t="s">
        <v>93</v>
      </c>
      <c r="Q28" s="30" t="s">
        <v>551</v>
      </c>
      <c r="R28" s="81">
        <v>42005</v>
      </c>
      <c r="S28" s="39">
        <v>42339</v>
      </c>
      <c r="T28" s="7" t="s">
        <v>7</v>
      </c>
    </row>
    <row r="29" spans="1:20" s="11" customFormat="1" ht="63.75" x14ac:dyDescent="0.25">
      <c r="A29" s="7" t="s">
        <v>5</v>
      </c>
      <c r="B29" s="7" t="s">
        <v>94</v>
      </c>
      <c r="C29" s="76" t="s">
        <v>125</v>
      </c>
      <c r="D29" s="7" t="s">
        <v>164</v>
      </c>
      <c r="E29" s="9">
        <v>630000000</v>
      </c>
      <c r="F29" s="106"/>
      <c r="G29" s="12" t="s">
        <v>348</v>
      </c>
      <c r="H29" s="85">
        <v>630000000</v>
      </c>
      <c r="I29" s="9"/>
      <c r="J29" s="34" t="s">
        <v>361</v>
      </c>
      <c r="K29" s="13" t="s">
        <v>301</v>
      </c>
      <c r="L29" s="7" t="s">
        <v>6</v>
      </c>
      <c r="M29" s="10">
        <v>10</v>
      </c>
      <c r="N29" s="41" t="s">
        <v>471</v>
      </c>
      <c r="O29" s="34" t="s">
        <v>283</v>
      </c>
      <c r="P29" s="7" t="s">
        <v>552</v>
      </c>
      <c r="Q29" s="30" t="s">
        <v>362</v>
      </c>
      <c r="R29" s="39">
        <v>42217</v>
      </c>
      <c r="S29" s="39">
        <v>42339</v>
      </c>
      <c r="T29" s="7" t="s">
        <v>7</v>
      </c>
    </row>
    <row r="30" spans="1:20" s="11" customFormat="1" ht="89.25" x14ac:dyDescent="0.25">
      <c r="A30" s="7" t="s">
        <v>5</v>
      </c>
      <c r="B30" s="7" t="s">
        <v>94</v>
      </c>
      <c r="C30" s="76" t="s">
        <v>125</v>
      </c>
      <c r="D30" s="7" t="s">
        <v>164</v>
      </c>
      <c r="E30" s="9">
        <v>2050000000</v>
      </c>
      <c r="F30" s="106"/>
      <c r="G30" s="45" t="s">
        <v>472</v>
      </c>
      <c r="H30" s="45">
        <v>1708333333</v>
      </c>
      <c r="I30" s="9">
        <v>1067708333</v>
      </c>
      <c r="J30" s="34" t="s">
        <v>363</v>
      </c>
      <c r="K30" s="7" t="s">
        <v>554</v>
      </c>
      <c r="L30" s="7" t="s">
        <v>6</v>
      </c>
      <c r="M30" s="10">
        <v>1</v>
      </c>
      <c r="N30" s="41" t="s">
        <v>553</v>
      </c>
      <c r="O30" s="34" t="s">
        <v>555</v>
      </c>
      <c r="P30" s="7" t="s">
        <v>552</v>
      </c>
      <c r="Q30" s="30" t="s">
        <v>556</v>
      </c>
      <c r="R30" s="39">
        <v>42005</v>
      </c>
      <c r="S30" s="39">
        <v>42339</v>
      </c>
      <c r="T30" s="7" t="s">
        <v>7</v>
      </c>
    </row>
    <row r="31" spans="1:20" s="11" customFormat="1" ht="70.5" customHeight="1" x14ac:dyDescent="0.25">
      <c r="A31" s="7" t="s">
        <v>5</v>
      </c>
      <c r="B31" s="7" t="s">
        <v>94</v>
      </c>
      <c r="C31" s="76" t="s">
        <v>125</v>
      </c>
      <c r="D31" s="7" t="s">
        <v>164</v>
      </c>
      <c r="E31" s="79">
        <v>699160000</v>
      </c>
      <c r="F31" s="106"/>
      <c r="G31" s="12" t="s">
        <v>348</v>
      </c>
      <c r="H31" s="85">
        <v>699160000</v>
      </c>
      <c r="I31" s="9"/>
      <c r="J31" s="34" t="s">
        <v>557</v>
      </c>
      <c r="K31" s="14" t="s">
        <v>364</v>
      </c>
      <c r="L31" s="7" t="s">
        <v>6</v>
      </c>
      <c r="M31" s="10">
        <v>3</v>
      </c>
      <c r="N31" s="41" t="s">
        <v>188</v>
      </c>
      <c r="O31" s="34" t="s">
        <v>358</v>
      </c>
      <c r="P31" s="7" t="s">
        <v>93</v>
      </c>
      <c r="Q31" s="30" t="s">
        <v>359</v>
      </c>
      <c r="R31" s="39">
        <v>42248</v>
      </c>
      <c r="S31" s="39">
        <v>42339</v>
      </c>
      <c r="T31" s="7" t="s">
        <v>7</v>
      </c>
    </row>
    <row r="32" spans="1:20" s="11" customFormat="1" ht="338.25" customHeight="1" x14ac:dyDescent="0.25">
      <c r="A32" s="7" t="s">
        <v>5</v>
      </c>
      <c r="B32" s="7" t="s">
        <v>94</v>
      </c>
      <c r="C32" s="76" t="s">
        <v>125</v>
      </c>
      <c r="D32" s="7" t="s">
        <v>164</v>
      </c>
      <c r="E32" s="9">
        <f>16246059757+676758741</f>
        <v>16922818498</v>
      </c>
      <c r="F32" s="106"/>
      <c r="G32" s="12" t="s">
        <v>457</v>
      </c>
      <c r="H32" s="74">
        <v>16246059757</v>
      </c>
      <c r="I32" s="9">
        <v>16246059757</v>
      </c>
      <c r="J32" s="34" t="s">
        <v>558</v>
      </c>
      <c r="K32" s="7" t="s">
        <v>285</v>
      </c>
      <c r="L32" s="7" t="s">
        <v>6</v>
      </c>
      <c r="M32" s="10">
        <v>14500</v>
      </c>
      <c r="N32" s="41" t="s">
        <v>365</v>
      </c>
      <c r="O32" s="34" t="s">
        <v>559</v>
      </c>
      <c r="P32" s="7" t="s">
        <v>165</v>
      </c>
      <c r="Q32" s="34" t="s">
        <v>560</v>
      </c>
      <c r="R32" s="39">
        <v>42005</v>
      </c>
      <c r="S32" s="39">
        <v>42339</v>
      </c>
      <c r="T32" s="7" t="s">
        <v>7</v>
      </c>
    </row>
    <row r="33" spans="1:20" s="11" customFormat="1" ht="93" customHeight="1" x14ac:dyDescent="0.25">
      <c r="A33" s="7" t="s">
        <v>5</v>
      </c>
      <c r="B33" s="7" t="s">
        <v>94</v>
      </c>
      <c r="C33" s="76" t="s">
        <v>125</v>
      </c>
      <c r="D33" s="7" t="s">
        <v>164</v>
      </c>
      <c r="E33" s="9">
        <v>1142026765</v>
      </c>
      <c r="F33" s="106"/>
      <c r="G33" s="12" t="s">
        <v>473</v>
      </c>
      <c r="H33" s="74">
        <v>474212054</v>
      </c>
      <c r="I33" s="9"/>
      <c r="J33" s="41" t="s">
        <v>355</v>
      </c>
      <c r="K33" s="14" t="s">
        <v>364</v>
      </c>
      <c r="L33" s="7" t="s">
        <v>6</v>
      </c>
      <c r="M33" s="10">
        <v>3</v>
      </c>
      <c r="N33" s="41" t="s">
        <v>188</v>
      </c>
      <c r="O33" s="34" t="s">
        <v>358</v>
      </c>
      <c r="P33" s="7" t="s">
        <v>93</v>
      </c>
      <c r="Q33" s="34" t="s">
        <v>359</v>
      </c>
      <c r="R33" s="39">
        <v>42156</v>
      </c>
      <c r="S33" s="39">
        <v>42339</v>
      </c>
      <c r="T33" s="7" t="s">
        <v>7</v>
      </c>
    </row>
    <row r="34" spans="1:20" s="11" customFormat="1" ht="135" customHeight="1" x14ac:dyDescent="0.25">
      <c r="A34" s="7" t="s">
        <v>5</v>
      </c>
      <c r="B34" s="7" t="s">
        <v>94</v>
      </c>
      <c r="C34" s="76" t="s">
        <v>125</v>
      </c>
      <c r="D34" s="7" t="s">
        <v>164</v>
      </c>
      <c r="E34" s="9">
        <v>800000000</v>
      </c>
      <c r="F34" s="106"/>
      <c r="G34" s="12" t="s">
        <v>348</v>
      </c>
      <c r="H34" s="85">
        <v>800000000</v>
      </c>
      <c r="I34" s="9"/>
      <c r="J34" s="34" t="s">
        <v>561</v>
      </c>
      <c r="K34" s="32" t="s">
        <v>562</v>
      </c>
      <c r="L34" s="7" t="s">
        <v>6</v>
      </c>
      <c r="M34" s="10">
        <v>5</v>
      </c>
      <c r="N34" s="41" t="s">
        <v>302</v>
      </c>
      <c r="O34" s="41" t="s">
        <v>569</v>
      </c>
      <c r="P34" s="7" t="s">
        <v>93</v>
      </c>
      <c r="Q34" s="41" t="s">
        <v>563</v>
      </c>
      <c r="R34" s="39">
        <v>42217</v>
      </c>
      <c r="S34" s="39">
        <v>42339</v>
      </c>
      <c r="T34" s="7" t="s">
        <v>7</v>
      </c>
    </row>
    <row r="35" spans="1:20" s="11" customFormat="1" ht="208.5" customHeight="1" x14ac:dyDescent="0.25">
      <c r="A35" s="7" t="s">
        <v>5</v>
      </c>
      <c r="B35" s="7" t="s">
        <v>94</v>
      </c>
      <c r="C35" s="76" t="s">
        <v>125</v>
      </c>
      <c r="D35" s="7" t="s">
        <v>164</v>
      </c>
      <c r="E35" s="9">
        <v>150000000</v>
      </c>
      <c r="F35" s="106"/>
      <c r="G35" s="12" t="s">
        <v>348</v>
      </c>
      <c r="H35" s="85">
        <v>150000000</v>
      </c>
      <c r="I35" s="9"/>
      <c r="J35" s="34" t="s">
        <v>366</v>
      </c>
      <c r="K35" s="14" t="s">
        <v>564</v>
      </c>
      <c r="L35" s="7" t="s">
        <v>6</v>
      </c>
      <c r="M35" s="10">
        <v>33</v>
      </c>
      <c r="N35" s="41" t="s">
        <v>367</v>
      </c>
      <c r="O35" s="41" t="s">
        <v>565</v>
      </c>
      <c r="P35" s="7" t="s">
        <v>93</v>
      </c>
      <c r="Q35" s="41" t="s">
        <v>286</v>
      </c>
      <c r="R35" s="39">
        <v>42217</v>
      </c>
      <c r="S35" s="39">
        <v>42339</v>
      </c>
      <c r="T35" s="7" t="s">
        <v>7</v>
      </c>
    </row>
    <row r="36" spans="1:20" s="11" customFormat="1" ht="102" x14ac:dyDescent="0.25">
      <c r="A36" s="7" t="s">
        <v>5</v>
      </c>
      <c r="B36" s="7" t="s">
        <v>94</v>
      </c>
      <c r="C36" s="76" t="s">
        <v>125</v>
      </c>
      <c r="D36" s="7" t="s">
        <v>164</v>
      </c>
      <c r="E36" s="45">
        <v>1000000000</v>
      </c>
      <c r="F36" s="107"/>
      <c r="G36" s="12" t="s">
        <v>474</v>
      </c>
      <c r="H36" s="74">
        <v>1000000000</v>
      </c>
      <c r="I36" s="9"/>
      <c r="J36" s="34" t="s">
        <v>368</v>
      </c>
      <c r="K36" s="7" t="s">
        <v>566</v>
      </c>
      <c r="L36" s="7" t="s">
        <v>6</v>
      </c>
      <c r="M36" s="10">
        <v>5000</v>
      </c>
      <c r="N36" s="31" t="s">
        <v>367</v>
      </c>
      <c r="O36" s="31" t="s">
        <v>567</v>
      </c>
      <c r="P36" s="7" t="s">
        <v>165</v>
      </c>
      <c r="Q36" s="52" t="s">
        <v>568</v>
      </c>
      <c r="R36" s="39">
        <v>42156</v>
      </c>
      <c r="S36" s="39">
        <v>42339</v>
      </c>
      <c r="T36" s="7" t="s">
        <v>7</v>
      </c>
    </row>
    <row r="37" spans="1:20" s="11" customFormat="1" ht="144" customHeight="1" x14ac:dyDescent="0.25">
      <c r="A37" s="7" t="s">
        <v>81</v>
      </c>
      <c r="B37" s="7" t="s">
        <v>122</v>
      </c>
      <c r="C37" s="76" t="s">
        <v>126</v>
      </c>
      <c r="D37" s="13" t="s">
        <v>170</v>
      </c>
      <c r="E37" s="67">
        <v>870000000</v>
      </c>
      <c r="F37" s="105">
        <v>1835000000</v>
      </c>
      <c r="G37" s="51"/>
      <c r="H37" s="9"/>
      <c r="I37" s="9"/>
      <c r="J37" s="34" t="s">
        <v>87</v>
      </c>
      <c r="K37" s="7" t="s">
        <v>309</v>
      </c>
      <c r="L37" s="7"/>
      <c r="M37" s="10"/>
      <c r="N37" s="7" t="s">
        <v>171</v>
      </c>
      <c r="O37" s="7" t="s">
        <v>711</v>
      </c>
      <c r="P37" s="7" t="s">
        <v>165</v>
      </c>
      <c r="Q37" s="34" t="s">
        <v>310</v>
      </c>
      <c r="R37" s="7"/>
      <c r="S37" s="7"/>
      <c r="T37" s="7" t="s">
        <v>65</v>
      </c>
    </row>
    <row r="38" spans="1:20" s="11" customFormat="1" ht="153" x14ac:dyDescent="0.25">
      <c r="A38" s="7" t="s">
        <v>81</v>
      </c>
      <c r="B38" s="7" t="s">
        <v>122</v>
      </c>
      <c r="C38" s="76" t="s">
        <v>126</v>
      </c>
      <c r="D38" s="13" t="s">
        <v>170</v>
      </c>
      <c r="E38" s="67"/>
      <c r="F38" s="106"/>
      <c r="G38" s="12" t="s">
        <v>708</v>
      </c>
      <c r="H38" s="9">
        <v>1185000000</v>
      </c>
      <c r="I38" s="9">
        <v>0</v>
      </c>
      <c r="J38" s="34" t="s">
        <v>709</v>
      </c>
      <c r="K38" s="7" t="s">
        <v>728</v>
      </c>
      <c r="L38" s="7"/>
      <c r="M38" s="60">
        <v>1</v>
      </c>
      <c r="N38" s="7" t="s">
        <v>710</v>
      </c>
      <c r="O38" s="7" t="s">
        <v>729</v>
      </c>
      <c r="P38" s="13" t="s">
        <v>93</v>
      </c>
      <c r="Q38" s="41" t="s">
        <v>730</v>
      </c>
      <c r="R38" s="39">
        <v>42217</v>
      </c>
      <c r="S38" s="39">
        <v>42369</v>
      </c>
      <c r="T38" s="7" t="s">
        <v>65</v>
      </c>
    </row>
    <row r="39" spans="1:20" s="11" customFormat="1" ht="134.25" customHeight="1" x14ac:dyDescent="0.25">
      <c r="A39" s="7" t="s">
        <v>81</v>
      </c>
      <c r="B39" s="7" t="s">
        <v>122</v>
      </c>
      <c r="C39" s="76" t="s">
        <v>126</v>
      </c>
      <c r="D39" s="13" t="s">
        <v>170</v>
      </c>
      <c r="E39" s="67">
        <v>261000000</v>
      </c>
      <c r="F39" s="138"/>
      <c r="G39" s="51"/>
      <c r="H39" s="9"/>
      <c r="I39" s="9"/>
      <c r="J39" s="34" t="s">
        <v>88</v>
      </c>
      <c r="K39" s="7" t="s">
        <v>309</v>
      </c>
      <c r="L39" s="7"/>
      <c r="M39" s="10"/>
      <c r="N39" s="7" t="s">
        <v>171</v>
      </c>
      <c r="O39" s="7" t="s">
        <v>172</v>
      </c>
      <c r="P39" s="7" t="s">
        <v>165</v>
      </c>
      <c r="Q39" s="34" t="s">
        <v>310</v>
      </c>
      <c r="R39" s="7"/>
      <c r="S39" s="7"/>
      <c r="T39" s="7" t="s">
        <v>65</v>
      </c>
    </row>
    <row r="40" spans="1:20" s="11" customFormat="1" ht="140.25" x14ac:dyDescent="0.25">
      <c r="A40" s="7" t="s">
        <v>81</v>
      </c>
      <c r="B40" s="7" t="s">
        <v>122</v>
      </c>
      <c r="C40" s="76" t="s">
        <v>126</v>
      </c>
      <c r="D40" s="13" t="s">
        <v>170</v>
      </c>
      <c r="E40" s="67"/>
      <c r="F40" s="138"/>
      <c r="G40" s="12" t="s">
        <v>708</v>
      </c>
      <c r="H40" s="9">
        <v>400000000</v>
      </c>
      <c r="I40" s="9">
        <v>0</v>
      </c>
      <c r="J40" s="34" t="s">
        <v>712</v>
      </c>
      <c r="K40" s="7" t="s">
        <v>713</v>
      </c>
      <c r="L40" s="7"/>
      <c r="M40" s="60">
        <v>1</v>
      </c>
      <c r="N40" s="7" t="s">
        <v>710</v>
      </c>
      <c r="P40" s="13" t="s">
        <v>93</v>
      </c>
      <c r="Q40" s="41" t="s">
        <v>730</v>
      </c>
      <c r="R40" s="39">
        <v>42217</v>
      </c>
      <c r="S40" s="39">
        <v>42369</v>
      </c>
      <c r="T40" s="7" t="s">
        <v>65</v>
      </c>
    </row>
    <row r="41" spans="1:20" s="11" customFormat="1" ht="147" customHeight="1" x14ac:dyDescent="0.25">
      <c r="A41" s="7" t="s">
        <v>81</v>
      </c>
      <c r="B41" s="7" t="s">
        <v>122</v>
      </c>
      <c r="C41" s="76" t="s">
        <v>126</v>
      </c>
      <c r="D41" s="13" t="s">
        <v>170</v>
      </c>
      <c r="E41" s="67">
        <v>704000000</v>
      </c>
      <c r="F41" s="138"/>
      <c r="G41" s="51"/>
      <c r="H41" s="9"/>
      <c r="I41" s="9"/>
      <c r="J41" s="34" t="s">
        <v>89</v>
      </c>
      <c r="K41" s="7" t="s">
        <v>309</v>
      </c>
      <c r="L41" s="7"/>
      <c r="M41" s="10"/>
      <c r="N41" s="7" t="s">
        <v>171</v>
      </c>
      <c r="O41" s="7" t="s">
        <v>172</v>
      </c>
      <c r="P41" s="7" t="s">
        <v>165</v>
      </c>
      <c r="Q41" s="34" t="s">
        <v>310</v>
      </c>
      <c r="R41" s="7"/>
      <c r="S41" s="7"/>
      <c r="T41" s="7" t="s">
        <v>65</v>
      </c>
    </row>
    <row r="42" spans="1:20" s="11" customFormat="1" ht="121.5" customHeight="1" x14ac:dyDescent="0.25">
      <c r="A42" s="7" t="s">
        <v>81</v>
      </c>
      <c r="B42" s="7" t="s">
        <v>122</v>
      </c>
      <c r="C42" s="76" t="s">
        <v>126</v>
      </c>
      <c r="D42" s="13" t="s">
        <v>170</v>
      </c>
      <c r="E42" s="67"/>
      <c r="F42" s="139"/>
      <c r="G42" s="12" t="s">
        <v>708</v>
      </c>
      <c r="H42" s="9">
        <v>250000000</v>
      </c>
      <c r="I42" s="9">
        <v>0</v>
      </c>
      <c r="J42" s="34" t="s">
        <v>714</v>
      </c>
      <c r="K42" s="7" t="s">
        <v>309</v>
      </c>
      <c r="L42" s="7"/>
      <c r="M42" s="60">
        <v>200</v>
      </c>
      <c r="N42" s="7" t="s">
        <v>731</v>
      </c>
      <c r="O42" s="13" t="s">
        <v>732</v>
      </c>
      <c r="P42" s="7" t="s">
        <v>165</v>
      </c>
      <c r="Q42" s="34" t="s">
        <v>310</v>
      </c>
      <c r="R42" s="39">
        <v>42217</v>
      </c>
      <c r="S42" s="39">
        <v>42369</v>
      </c>
      <c r="T42" s="7" t="s">
        <v>65</v>
      </c>
    </row>
    <row r="43" spans="1:20" s="11" customFormat="1" ht="82.5" customHeight="1" x14ac:dyDescent="0.25">
      <c r="A43" s="7" t="s">
        <v>40</v>
      </c>
      <c r="B43" s="7" t="s">
        <v>111</v>
      </c>
      <c r="C43" s="76" t="s">
        <v>48</v>
      </c>
      <c r="D43" s="7" t="s">
        <v>67</v>
      </c>
      <c r="E43" s="9">
        <v>1689000000</v>
      </c>
      <c r="F43" s="105">
        <f>4815240767+15759233</f>
        <v>4831000000</v>
      </c>
      <c r="G43" s="12" t="s">
        <v>536</v>
      </c>
      <c r="H43" s="9">
        <v>1689000000</v>
      </c>
      <c r="I43" s="9"/>
      <c r="J43" s="34" t="s">
        <v>782</v>
      </c>
      <c r="K43" s="8"/>
      <c r="L43" s="13"/>
      <c r="M43" s="10">
        <v>1</v>
      </c>
      <c r="N43" s="1" t="s">
        <v>297</v>
      </c>
      <c r="O43" s="34" t="s">
        <v>174</v>
      </c>
      <c r="P43" s="50" t="s">
        <v>165</v>
      </c>
      <c r="Q43" s="34" t="s">
        <v>777</v>
      </c>
      <c r="R43" s="39">
        <v>42158</v>
      </c>
      <c r="S43" s="39">
        <v>42369</v>
      </c>
      <c r="T43" s="7" t="s">
        <v>50</v>
      </c>
    </row>
    <row r="44" spans="1:20" s="11" customFormat="1" ht="71.25" customHeight="1" x14ac:dyDescent="0.25">
      <c r="A44" s="7" t="s">
        <v>40</v>
      </c>
      <c r="B44" s="7" t="s">
        <v>99</v>
      </c>
      <c r="C44" s="76" t="s">
        <v>48</v>
      </c>
      <c r="D44" s="7" t="s">
        <v>49</v>
      </c>
      <c r="E44" s="67">
        <v>1613763000</v>
      </c>
      <c r="F44" s="138"/>
      <c r="G44" s="12" t="s">
        <v>536</v>
      </c>
      <c r="H44" s="9">
        <v>1613763000</v>
      </c>
      <c r="I44" s="9"/>
      <c r="J44" s="34" t="s">
        <v>298</v>
      </c>
      <c r="K44" s="8"/>
      <c r="L44" s="13"/>
      <c r="M44" s="10">
        <v>1</v>
      </c>
      <c r="N44" s="1" t="s">
        <v>297</v>
      </c>
      <c r="O44" s="34" t="s">
        <v>174</v>
      </c>
      <c r="P44" s="50" t="s">
        <v>165</v>
      </c>
      <c r="Q44" s="34" t="s">
        <v>778</v>
      </c>
      <c r="R44" s="39">
        <v>42158</v>
      </c>
      <c r="S44" s="39">
        <v>42369</v>
      </c>
      <c r="T44" s="7" t="s">
        <v>50</v>
      </c>
    </row>
    <row r="45" spans="1:20" s="11" customFormat="1" ht="95.25" customHeight="1" x14ac:dyDescent="0.25">
      <c r="A45" s="7" t="s">
        <v>40</v>
      </c>
      <c r="B45" s="7" t="s">
        <v>99</v>
      </c>
      <c r="C45" s="76" t="s">
        <v>48</v>
      </c>
      <c r="D45" s="7" t="s">
        <v>51</v>
      </c>
      <c r="E45" s="67">
        <v>1128237000</v>
      </c>
      <c r="F45" s="138"/>
      <c r="G45" s="12" t="s">
        <v>536</v>
      </c>
      <c r="H45" s="9">
        <v>1128237000</v>
      </c>
      <c r="I45" s="9"/>
      <c r="J45" s="34" t="s">
        <v>299</v>
      </c>
      <c r="K45" s="8"/>
      <c r="L45" s="13"/>
      <c r="M45" s="10">
        <v>1</v>
      </c>
      <c r="N45" s="1" t="s">
        <v>297</v>
      </c>
      <c r="O45" s="34" t="s">
        <v>174</v>
      </c>
      <c r="P45" s="50" t="s">
        <v>165</v>
      </c>
      <c r="Q45" s="34" t="s">
        <v>779</v>
      </c>
      <c r="R45" s="39">
        <v>42158</v>
      </c>
      <c r="S45" s="39">
        <v>42369</v>
      </c>
      <c r="T45" s="7" t="s">
        <v>50</v>
      </c>
    </row>
    <row r="46" spans="1:20" s="11" customFormat="1" ht="65.25" customHeight="1" x14ac:dyDescent="0.25">
      <c r="A46" s="7" t="s">
        <v>40</v>
      </c>
      <c r="B46" s="7" t="s">
        <v>99</v>
      </c>
      <c r="C46" s="76" t="s">
        <v>48</v>
      </c>
      <c r="D46" s="7" t="s">
        <v>51</v>
      </c>
      <c r="E46" s="67">
        <v>200000000</v>
      </c>
      <c r="F46" s="138"/>
      <c r="G46" s="12" t="s">
        <v>536</v>
      </c>
      <c r="H46" s="9">
        <v>200000000</v>
      </c>
      <c r="I46" s="9"/>
      <c r="J46" s="34" t="s">
        <v>300</v>
      </c>
      <c r="K46" s="8"/>
      <c r="L46" s="13"/>
      <c r="M46" s="10">
        <v>1</v>
      </c>
      <c r="N46" s="1" t="s">
        <v>166</v>
      </c>
      <c r="O46" s="34" t="s">
        <v>175</v>
      </c>
      <c r="P46" s="50" t="s">
        <v>93</v>
      </c>
      <c r="Q46" s="34" t="s">
        <v>780</v>
      </c>
      <c r="R46" s="39">
        <v>42158</v>
      </c>
      <c r="S46" s="39">
        <v>42369</v>
      </c>
      <c r="T46" s="7" t="s">
        <v>50</v>
      </c>
    </row>
    <row r="47" spans="1:20" s="11" customFormat="1" ht="97.5" customHeight="1" x14ac:dyDescent="0.25">
      <c r="A47" s="7" t="s">
        <v>40</v>
      </c>
      <c r="B47" s="7" t="s">
        <v>99</v>
      </c>
      <c r="C47" s="76" t="s">
        <v>48</v>
      </c>
      <c r="D47" s="7" t="s">
        <v>51</v>
      </c>
      <c r="E47" s="67">
        <v>200000000</v>
      </c>
      <c r="F47" s="139"/>
      <c r="G47" s="12" t="s">
        <v>536</v>
      </c>
      <c r="H47" s="9">
        <v>200000000</v>
      </c>
      <c r="I47" s="9"/>
      <c r="J47" s="34" t="s">
        <v>783</v>
      </c>
      <c r="K47" s="8"/>
      <c r="L47" s="13"/>
      <c r="M47" s="10">
        <v>1</v>
      </c>
      <c r="N47" s="1" t="s">
        <v>166</v>
      </c>
      <c r="O47" s="34" t="s">
        <v>175</v>
      </c>
      <c r="P47" s="50" t="s">
        <v>93</v>
      </c>
      <c r="Q47" s="34" t="s">
        <v>781</v>
      </c>
      <c r="R47" s="39">
        <v>42158</v>
      </c>
      <c r="S47" s="39">
        <v>42369</v>
      </c>
      <c r="T47" s="7" t="s">
        <v>50</v>
      </c>
    </row>
    <row r="48" spans="1:20" s="11" customFormat="1" ht="151.5" customHeight="1" x14ac:dyDescent="0.25">
      <c r="A48" s="7" t="s">
        <v>52</v>
      </c>
      <c r="B48" s="7" t="s">
        <v>104</v>
      </c>
      <c r="C48" s="76" t="s">
        <v>53</v>
      </c>
      <c r="D48" s="7" t="s">
        <v>54</v>
      </c>
      <c r="E48" s="67">
        <v>1438000000</v>
      </c>
      <c r="F48" s="78">
        <v>1438000000</v>
      </c>
      <c r="G48" s="10"/>
      <c r="H48" s="67"/>
      <c r="I48" s="9"/>
      <c r="J48" s="34" t="s">
        <v>234</v>
      </c>
      <c r="K48" s="7" t="s">
        <v>287</v>
      </c>
      <c r="L48" s="7"/>
      <c r="M48" s="10"/>
      <c r="N48" s="7" t="s">
        <v>173</v>
      </c>
      <c r="O48" s="54" t="s">
        <v>175</v>
      </c>
      <c r="P48" s="7" t="s">
        <v>93</v>
      </c>
      <c r="Q48" s="34"/>
      <c r="R48" s="42">
        <v>42186</v>
      </c>
      <c r="S48" s="42">
        <v>42369</v>
      </c>
      <c r="T48" s="7" t="s">
        <v>55</v>
      </c>
    </row>
    <row r="49" spans="1:20" s="11" customFormat="1" ht="76.5" customHeight="1" x14ac:dyDescent="0.25">
      <c r="A49" s="7" t="s">
        <v>70</v>
      </c>
      <c r="B49" s="7" t="s">
        <v>112</v>
      </c>
      <c r="C49" s="76" t="s">
        <v>71</v>
      </c>
      <c r="D49" s="7" t="s">
        <v>72</v>
      </c>
      <c r="E49" s="9">
        <v>153500000</v>
      </c>
      <c r="F49" s="105">
        <f>1553400000+1446600000</f>
        <v>3000000000</v>
      </c>
      <c r="G49" s="12"/>
      <c r="H49" s="38"/>
      <c r="I49" s="9"/>
      <c r="J49" s="34" t="s">
        <v>73</v>
      </c>
      <c r="K49" s="33" t="s">
        <v>113</v>
      </c>
      <c r="L49" s="7"/>
      <c r="M49" s="10"/>
      <c r="N49" s="31" t="s">
        <v>176</v>
      </c>
      <c r="O49" s="54" t="s">
        <v>177</v>
      </c>
      <c r="P49" s="7" t="s">
        <v>93</v>
      </c>
      <c r="Q49" s="34" t="s">
        <v>259</v>
      </c>
      <c r="R49" s="35"/>
      <c r="S49" s="35"/>
      <c r="T49" s="7" t="s">
        <v>74</v>
      </c>
    </row>
    <row r="50" spans="1:20" s="11" customFormat="1" ht="76.5" customHeight="1" x14ac:dyDescent="0.25">
      <c r="A50" s="7" t="s">
        <v>70</v>
      </c>
      <c r="B50" s="7" t="s">
        <v>112</v>
      </c>
      <c r="C50" s="76" t="s">
        <v>71</v>
      </c>
      <c r="D50" s="7" t="s">
        <v>72</v>
      </c>
      <c r="E50" s="9">
        <v>100000000</v>
      </c>
      <c r="F50" s="138"/>
      <c r="G50" s="12"/>
      <c r="H50" s="38"/>
      <c r="I50" s="9"/>
      <c r="J50" s="34" t="s">
        <v>75</v>
      </c>
      <c r="K50" s="33" t="s">
        <v>114</v>
      </c>
      <c r="L50" s="7"/>
      <c r="M50" s="10"/>
      <c r="N50" s="31" t="s">
        <v>176</v>
      </c>
      <c r="O50" s="54" t="s">
        <v>178</v>
      </c>
      <c r="P50" s="7" t="s">
        <v>93</v>
      </c>
      <c r="Q50" s="34" t="s">
        <v>259</v>
      </c>
      <c r="R50" s="35"/>
      <c r="S50" s="35"/>
      <c r="T50" s="7" t="s">
        <v>74</v>
      </c>
    </row>
    <row r="51" spans="1:20" s="11" customFormat="1" ht="76.5" customHeight="1" x14ac:dyDescent="0.25">
      <c r="A51" s="7" t="s">
        <v>70</v>
      </c>
      <c r="B51" s="7" t="s">
        <v>112</v>
      </c>
      <c r="C51" s="76" t="s">
        <v>71</v>
      </c>
      <c r="D51" s="7" t="s">
        <v>72</v>
      </c>
      <c r="E51" s="9">
        <v>30000000</v>
      </c>
      <c r="F51" s="138"/>
      <c r="G51" s="12"/>
      <c r="H51" s="38"/>
      <c r="I51" s="9"/>
      <c r="J51" s="34" t="s">
        <v>76</v>
      </c>
      <c r="K51" s="33" t="s">
        <v>115</v>
      </c>
      <c r="L51" s="7"/>
      <c r="M51" s="10"/>
      <c r="N51" s="31" t="s">
        <v>176</v>
      </c>
      <c r="O51" s="54" t="s">
        <v>179</v>
      </c>
      <c r="P51" s="7" t="s">
        <v>93</v>
      </c>
      <c r="Q51" s="34" t="s">
        <v>765</v>
      </c>
      <c r="R51" s="35"/>
      <c r="S51" s="35"/>
      <c r="T51" s="7" t="s">
        <v>74</v>
      </c>
    </row>
    <row r="52" spans="1:20" s="11" customFormat="1" ht="76.5" customHeight="1" x14ac:dyDescent="0.25">
      <c r="A52" s="7" t="s">
        <v>70</v>
      </c>
      <c r="B52" s="7" t="s">
        <v>112</v>
      </c>
      <c r="C52" s="76" t="s">
        <v>71</v>
      </c>
      <c r="D52" s="7" t="s">
        <v>72</v>
      </c>
      <c r="E52" s="9">
        <v>16500000</v>
      </c>
      <c r="F52" s="138"/>
      <c r="G52" s="12"/>
      <c r="H52" s="38"/>
      <c r="I52" s="9"/>
      <c r="J52" s="34" t="s">
        <v>77</v>
      </c>
      <c r="K52" s="33" t="s">
        <v>116</v>
      </c>
      <c r="L52" s="7" t="s">
        <v>6</v>
      </c>
      <c r="M52" s="10"/>
      <c r="N52" s="31" t="s">
        <v>176</v>
      </c>
      <c r="O52" s="54" t="s">
        <v>180</v>
      </c>
      <c r="P52" s="7" t="s">
        <v>93</v>
      </c>
      <c r="Q52" s="34" t="s">
        <v>766</v>
      </c>
      <c r="R52" s="35"/>
      <c r="S52" s="35"/>
      <c r="T52" s="7" t="s">
        <v>74</v>
      </c>
    </row>
    <row r="53" spans="1:20" s="11" customFormat="1" ht="120" customHeight="1" x14ac:dyDescent="0.25">
      <c r="A53" s="7" t="s">
        <v>70</v>
      </c>
      <c r="B53" s="7" t="s">
        <v>112</v>
      </c>
      <c r="C53" s="76" t="s">
        <v>71</v>
      </c>
      <c r="D53" s="7" t="s">
        <v>72</v>
      </c>
      <c r="E53" s="9">
        <v>1200000000</v>
      </c>
      <c r="F53" s="138"/>
      <c r="G53" s="12" t="s">
        <v>257</v>
      </c>
      <c r="H53" s="38">
        <v>750000000</v>
      </c>
      <c r="I53" s="9">
        <v>0</v>
      </c>
      <c r="J53" s="34" t="s">
        <v>78</v>
      </c>
      <c r="K53" s="33" t="s">
        <v>117</v>
      </c>
      <c r="L53" s="7" t="s">
        <v>6</v>
      </c>
      <c r="M53" s="10">
        <v>6</v>
      </c>
      <c r="N53" s="31" t="s">
        <v>176</v>
      </c>
      <c r="O53" s="54" t="s">
        <v>181</v>
      </c>
      <c r="P53" s="7" t="s">
        <v>93</v>
      </c>
      <c r="Q53" s="34" t="s">
        <v>259</v>
      </c>
      <c r="R53" s="36">
        <v>42095</v>
      </c>
      <c r="S53" s="36">
        <v>42339</v>
      </c>
      <c r="T53" s="7" t="s">
        <v>74</v>
      </c>
    </row>
    <row r="54" spans="1:20" s="11" customFormat="1" ht="123.75" customHeight="1" x14ac:dyDescent="0.25">
      <c r="A54" s="7" t="s">
        <v>70</v>
      </c>
      <c r="B54" s="7" t="s">
        <v>112</v>
      </c>
      <c r="C54" s="76" t="s">
        <v>71</v>
      </c>
      <c r="D54" s="7" t="s">
        <v>72</v>
      </c>
      <c r="E54" s="9">
        <v>1500000000</v>
      </c>
      <c r="F54" s="138"/>
      <c r="G54" s="43" t="s">
        <v>257</v>
      </c>
      <c r="H54" s="9">
        <v>2000000000</v>
      </c>
      <c r="I54" s="9">
        <v>0</v>
      </c>
      <c r="J54" s="34" t="s">
        <v>79</v>
      </c>
      <c r="K54" s="33" t="s">
        <v>118</v>
      </c>
      <c r="L54" s="7"/>
      <c r="M54" s="10">
        <v>10</v>
      </c>
      <c r="N54" s="31" t="s">
        <v>176</v>
      </c>
      <c r="O54" s="54" t="s">
        <v>182</v>
      </c>
      <c r="P54" s="7" t="s">
        <v>93</v>
      </c>
      <c r="Q54" s="34" t="s">
        <v>258</v>
      </c>
      <c r="R54" s="36">
        <v>42217</v>
      </c>
      <c r="S54" s="36">
        <v>42339</v>
      </c>
      <c r="T54" s="7" t="s">
        <v>74</v>
      </c>
    </row>
    <row r="55" spans="1:20" s="11" customFormat="1" ht="121.5" customHeight="1" x14ac:dyDescent="0.25">
      <c r="A55" s="7" t="s">
        <v>70</v>
      </c>
      <c r="B55" s="7" t="s">
        <v>112</v>
      </c>
      <c r="C55" s="76" t="s">
        <v>71</v>
      </c>
      <c r="D55" s="7" t="s">
        <v>72</v>
      </c>
      <c r="E55" s="9"/>
      <c r="F55" s="139"/>
      <c r="G55" s="43" t="s">
        <v>257</v>
      </c>
      <c r="H55" s="9">
        <v>250000000</v>
      </c>
      <c r="I55" s="9">
        <v>0</v>
      </c>
      <c r="J55" s="34" t="s">
        <v>80</v>
      </c>
      <c r="K55" s="33" t="s">
        <v>119</v>
      </c>
      <c r="L55" s="7"/>
      <c r="M55" s="10">
        <v>10</v>
      </c>
      <c r="N55" s="31" t="s">
        <v>176</v>
      </c>
      <c r="O55" s="54" t="s">
        <v>183</v>
      </c>
      <c r="P55" s="7" t="s">
        <v>93</v>
      </c>
      <c r="Q55" s="34" t="s">
        <v>258</v>
      </c>
      <c r="R55" s="36">
        <v>42217</v>
      </c>
      <c r="S55" s="36">
        <v>42339</v>
      </c>
      <c r="T55" s="7" t="s">
        <v>74</v>
      </c>
    </row>
    <row r="56" spans="1:20" s="11" customFormat="1" ht="144" customHeight="1" x14ac:dyDescent="0.25">
      <c r="A56" s="7" t="s">
        <v>81</v>
      </c>
      <c r="B56" s="7" t="s">
        <v>120</v>
      </c>
      <c r="C56" s="76" t="s">
        <v>127</v>
      </c>
      <c r="D56" s="7" t="s">
        <v>82</v>
      </c>
      <c r="E56" s="9">
        <v>650000000</v>
      </c>
      <c r="F56" s="95">
        <f>207000000+993000000</f>
        <v>1200000000</v>
      </c>
      <c r="G56" s="12" t="s">
        <v>260</v>
      </c>
      <c r="H56" s="9">
        <v>650000000</v>
      </c>
      <c r="I56" s="9">
        <v>0</v>
      </c>
      <c r="J56" s="34" t="s">
        <v>261</v>
      </c>
      <c r="K56" s="7" t="s">
        <v>121</v>
      </c>
      <c r="L56" s="7" t="s">
        <v>6</v>
      </c>
      <c r="M56" s="10">
        <v>1300000</v>
      </c>
      <c r="N56" s="7" t="s">
        <v>262</v>
      </c>
      <c r="O56" s="54" t="s">
        <v>759</v>
      </c>
      <c r="P56" s="7" t="s">
        <v>165</v>
      </c>
      <c r="Q56" s="34" t="s">
        <v>369</v>
      </c>
      <c r="R56" s="39">
        <v>42248</v>
      </c>
      <c r="S56" s="39">
        <v>42339</v>
      </c>
      <c r="T56" s="7" t="s">
        <v>83</v>
      </c>
    </row>
    <row r="57" spans="1:20" s="11" customFormat="1" ht="146.25" customHeight="1" x14ac:dyDescent="0.25">
      <c r="A57" s="7" t="s">
        <v>81</v>
      </c>
      <c r="B57" s="7" t="s">
        <v>120</v>
      </c>
      <c r="C57" s="76" t="s">
        <v>127</v>
      </c>
      <c r="D57" s="7" t="s">
        <v>82</v>
      </c>
      <c r="E57" s="9">
        <v>400000000</v>
      </c>
      <c r="F57" s="96"/>
      <c r="G57" s="12" t="s">
        <v>260</v>
      </c>
      <c r="H57" s="9">
        <v>400000000</v>
      </c>
      <c r="I57" s="9">
        <v>0</v>
      </c>
      <c r="J57" s="34" t="s">
        <v>244</v>
      </c>
      <c r="K57" s="13" t="s">
        <v>372</v>
      </c>
      <c r="L57" s="7"/>
      <c r="M57" s="10">
        <v>1</v>
      </c>
      <c r="N57" s="7" t="s">
        <v>184</v>
      </c>
      <c r="O57" s="54" t="s">
        <v>760</v>
      </c>
      <c r="P57" s="7" t="s">
        <v>165</v>
      </c>
      <c r="Q57" s="34" t="s">
        <v>264</v>
      </c>
      <c r="R57" s="39">
        <v>42248</v>
      </c>
      <c r="S57" s="39">
        <v>42339</v>
      </c>
      <c r="T57" s="7" t="s">
        <v>83</v>
      </c>
    </row>
    <row r="58" spans="1:20" s="11" customFormat="1" ht="202.5" customHeight="1" x14ac:dyDescent="0.25">
      <c r="A58" s="7" t="s">
        <v>81</v>
      </c>
      <c r="B58" s="7" t="s">
        <v>120</v>
      </c>
      <c r="C58" s="76" t="s">
        <v>127</v>
      </c>
      <c r="D58" s="7" t="s">
        <v>82</v>
      </c>
      <c r="E58" s="9">
        <v>150000000</v>
      </c>
      <c r="F58" s="97"/>
      <c r="G58" s="12" t="s">
        <v>260</v>
      </c>
      <c r="H58" s="9">
        <v>150000000</v>
      </c>
      <c r="I58" s="9">
        <v>0</v>
      </c>
      <c r="J58" s="34" t="s">
        <v>370</v>
      </c>
      <c r="K58" s="7" t="s">
        <v>371</v>
      </c>
      <c r="L58" s="7"/>
      <c r="M58" s="10">
        <v>12000</v>
      </c>
      <c r="N58" s="7" t="s">
        <v>263</v>
      </c>
      <c r="O58" s="54" t="s">
        <v>761</v>
      </c>
      <c r="P58" s="7" t="s">
        <v>165</v>
      </c>
      <c r="Q58" s="34" t="s">
        <v>373</v>
      </c>
      <c r="R58" s="39">
        <v>42248</v>
      </c>
      <c r="S58" s="39">
        <v>42339</v>
      </c>
      <c r="T58" s="7" t="s">
        <v>83</v>
      </c>
    </row>
    <row r="59" spans="1:20" s="11" customFormat="1" ht="156.75" customHeight="1" x14ac:dyDescent="0.25">
      <c r="A59" s="7" t="s">
        <v>5</v>
      </c>
      <c r="B59" s="7" t="s">
        <v>94</v>
      </c>
      <c r="C59" s="76" t="s">
        <v>128</v>
      </c>
      <c r="D59" s="7" t="s">
        <v>8</v>
      </c>
      <c r="E59" s="9">
        <v>1574138295</v>
      </c>
      <c r="F59" s="95">
        <v>7041353000</v>
      </c>
      <c r="G59" s="12" t="s">
        <v>290</v>
      </c>
      <c r="H59" s="9">
        <v>1255700000</v>
      </c>
      <c r="I59" s="9">
        <v>0</v>
      </c>
      <c r="J59" s="34" t="s">
        <v>238</v>
      </c>
      <c r="K59" s="7" t="s">
        <v>397</v>
      </c>
      <c r="L59" s="7" t="s">
        <v>6</v>
      </c>
      <c r="M59" s="10">
        <v>1</v>
      </c>
      <c r="N59" s="13" t="s">
        <v>757</v>
      </c>
      <c r="O59" s="86" t="s">
        <v>758</v>
      </c>
      <c r="P59" s="7" t="s">
        <v>93</v>
      </c>
      <c r="Q59" s="34" t="s">
        <v>398</v>
      </c>
      <c r="R59" s="42">
        <v>42005</v>
      </c>
      <c r="S59" s="42">
        <v>42339</v>
      </c>
      <c r="T59" s="7" t="s">
        <v>9</v>
      </c>
    </row>
    <row r="60" spans="1:20" s="11" customFormat="1" ht="69.75" customHeight="1" x14ac:dyDescent="0.25">
      <c r="A60" s="7" t="s">
        <v>5</v>
      </c>
      <c r="B60" s="7" t="s">
        <v>94</v>
      </c>
      <c r="C60" s="76" t="s">
        <v>128</v>
      </c>
      <c r="D60" s="7" t="s">
        <v>8</v>
      </c>
      <c r="E60" s="9">
        <v>250000282</v>
      </c>
      <c r="F60" s="97"/>
      <c r="G60" s="12" t="s">
        <v>290</v>
      </c>
      <c r="H60" s="9">
        <v>302000000</v>
      </c>
      <c r="I60" s="9">
        <v>0</v>
      </c>
      <c r="J60" s="34" t="s">
        <v>241</v>
      </c>
      <c r="K60" s="7" t="s">
        <v>403</v>
      </c>
      <c r="L60" s="7" t="s">
        <v>6</v>
      </c>
      <c r="M60" s="10">
        <v>15</v>
      </c>
      <c r="N60" s="7" t="s">
        <v>304</v>
      </c>
      <c r="O60" s="54" t="s">
        <v>185</v>
      </c>
      <c r="P60" s="7" t="s">
        <v>93</v>
      </c>
      <c r="Q60" s="34" t="s">
        <v>399</v>
      </c>
      <c r="R60" s="39">
        <v>42156</v>
      </c>
      <c r="S60" s="39">
        <v>42339</v>
      </c>
      <c r="T60" s="7" t="s">
        <v>9</v>
      </c>
    </row>
    <row r="61" spans="1:20" s="11" customFormat="1" ht="84.75" customHeight="1" x14ac:dyDescent="0.25">
      <c r="A61" s="7" t="s">
        <v>10</v>
      </c>
      <c r="B61" s="7" t="s">
        <v>96</v>
      </c>
      <c r="C61" s="76" t="s">
        <v>128</v>
      </c>
      <c r="D61" s="7" t="s">
        <v>39</v>
      </c>
      <c r="E61" s="9">
        <v>475000100</v>
      </c>
      <c r="F61" s="96"/>
      <c r="G61" s="12" t="s">
        <v>290</v>
      </c>
      <c r="H61" s="9">
        <v>545976214</v>
      </c>
      <c r="I61" s="9">
        <v>0</v>
      </c>
      <c r="J61" s="34" t="s">
        <v>242</v>
      </c>
      <c r="K61" s="13" t="s">
        <v>423</v>
      </c>
      <c r="L61" s="7" t="s">
        <v>6</v>
      </c>
      <c r="M61" s="10">
        <v>2000</v>
      </c>
      <c r="N61" s="13" t="s">
        <v>424</v>
      </c>
      <c r="O61" s="54" t="s">
        <v>425</v>
      </c>
      <c r="P61" s="7" t="s">
        <v>93</v>
      </c>
      <c r="Q61" s="34" t="s">
        <v>400</v>
      </c>
      <c r="R61" s="39">
        <v>42156</v>
      </c>
      <c r="S61" s="39">
        <v>42339</v>
      </c>
      <c r="T61" s="7" t="s">
        <v>9</v>
      </c>
    </row>
    <row r="62" spans="1:20" s="11" customFormat="1" ht="138.75" customHeight="1" x14ac:dyDescent="0.25">
      <c r="A62" s="7" t="s">
        <v>10</v>
      </c>
      <c r="B62" s="7" t="s">
        <v>96</v>
      </c>
      <c r="C62" s="76" t="s">
        <v>128</v>
      </c>
      <c r="D62" s="7" t="s">
        <v>39</v>
      </c>
      <c r="E62" s="9">
        <v>1360940560</v>
      </c>
      <c r="F62" s="96"/>
      <c r="G62" s="12" t="s">
        <v>290</v>
      </c>
      <c r="H62" s="9">
        <f>302000000+250000000+922370000</f>
        <v>1474370000</v>
      </c>
      <c r="I62" s="9">
        <v>199791208</v>
      </c>
      <c r="J62" s="34" t="s">
        <v>240</v>
      </c>
      <c r="K62" s="7" t="s">
        <v>404</v>
      </c>
      <c r="L62" s="7"/>
      <c r="M62" s="10">
        <v>50</v>
      </c>
      <c r="N62" s="7" t="s">
        <v>186</v>
      </c>
      <c r="O62" s="54" t="s">
        <v>303</v>
      </c>
      <c r="P62" s="7" t="s">
        <v>93</v>
      </c>
      <c r="Q62" s="34" t="s">
        <v>405</v>
      </c>
      <c r="R62" s="42">
        <v>42156</v>
      </c>
      <c r="S62" s="42">
        <v>42217</v>
      </c>
      <c r="T62" s="7" t="s">
        <v>9</v>
      </c>
    </row>
    <row r="63" spans="1:20" s="11" customFormat="1" ht="137.25" customHeight="1" x14ac:dyDescent="0.25">
      <c r="A63" s="8" t="s">
        <v>52</v>
      </c>
      <c r="B63" s="7" t="s">
        <v>104</v>
      </c>
      <c r="C63" s="76" t="s">
        <v>128</v>
      </c>
      <c r="D63" s="7" t="s">
        <v>66</v>
      </c>
      <c r="E63" s="9">
        <v>1857572059</v>
      </c>
      <c r="F63" s="108"/>
      <c r="G63" s="12" t="s">
        <v>290</v>
      </c>
      <c r="H63" s="9">
        <v>1723570000</v>
      </c>
      <c r="I63" s="9">
        <v>1723570000</v>
      </c>
      <c r="J63" s="34" t="s">
        <v>239</v>
      </c>
      <c r="K63" s="7" t="s">
        <v>110</v>
      </c>
      <c r="L63" s="7" t="s">
        <v>6</v>
      </c>
      <c r="M63" s="10">
        <v>1</v>
      </c>
      <c r="N63" s="7" t="s">
        <v>775</v>
      </c>
      <c r="O63" s="54" t="s">
        <v>187</v>
      </c>
      <c r="P63" s="7" t="s">
        <v>93</v>
      </c>
      <c r="Q63" s="34" t="s">
        <v>426</v>
      </c>
      <c r="R63" s="39">
        <v>42064</v>
      </c>
      <c r="S63" s="39">
        <v>42339</v>
      </c>
      <c r="T63" s="7" t="s">
        <v>9</v>
      </c>
    </row>
    <row r="64" spans="1:20" s="11" customFormat="1" ht="100.5" customHeight="1" x14ac:dyDescent="0.25">
      <c r="A64" s="7" t="s">
        <v>52</v>
      </c>
      <c r="B64" s="7" t="s">
        <v>109</v>
      </c>
      <c r="C64" s="76" t="s">
        <v>128</v>
      </c>
      <c r="D64" s="7" t="s">
        <v>66</v>
      </c>
      <c r="E64" s="9">
        <v>14577250</v>
      </c>
      <c r="F64" s="108"/>
      <c r="G64" s="12" t="s">
        <v>290</v>
      </c>
      <c r="H64" s="9">
        <v>14970168</v>
      </c>
      <c r="I64" s="9">
        <v>0</v>
      </c>
      <c r="J64" s="34" t="s">
        <v>243</v>
      </c>
      <c r="K64" s="7" t="s">
        <v>427</v>
      </c>
      <c r="L64" s="7"/>
      <c r="M64" s="10">
        <v>10000</v>
      </c>
      <c r="N64" s="7" t="s">
        <v>774</v>
      </c>
      <c r="O64" s="54" t="s">
        <v>428</v>
      </c>
      <c r="P64" s="7" t="s">
        <v>93</v>
      </c>
      <c r="Q64" s="34" t="s">
        <v>401</v>
      </c>
      <c r="R64" s="39">
        <v>42156</v>
      </c>
      <c r="S64" s="39">
        <v>42339</v>
      </c>
      <c r="T64" s="7" t="s">
        <v>9</v>
      </c>
    </row>
    <row r="65" spans="1:20" s="11" customFormat="1" ht="126" customHeight="1" x14ac:dyDescent="0.25">
      <c r="A65" s="7" t="s">
        <v>52</v>
      </c>
      <c r="B65" s="7" t="s">
        <v>111</v>
      </c>
      <c r="C65" s="76" t="s">
        <v>128</v>
      </c>
      <c r="D65" s="7" t="s">
        <v>66</v>
      </c>
      <c r="E65" s="9">
        <v>76234315</v>
      </c>
      <c r="F65" s="108"/>
      <c r="G65" s="12" t="s">
        <v>290</v>
      </c>
      <c r="H65" s="9">
        <f>110316832-44224000</f>
        <v>66092832</v>
      </c>
      <c r="I65" s="9">
        <v>30316832</v>
      </c>
      <c r="J65" s="34" t="s">
        <v>68</v>
      </c>
      <c r="K65" s="7" t="s">
        <v>429</v>
      </c>
      <c r="L65" s="7"/>
      <c r="M65" s="10">
        <v>1</v>
      </c>
      <c r="N65" s="7" t="s">
        <v>188</v>
      </c>
      <c r="O65" s="54" t="s">
        <v>189</v>
      </c>
      <c r="P65" s="7" t="s">
        <v>93</v>
      </c>
      <c r="Q65" s="41" t="s">
        <v>430</v>
      </c>
      <c r="R65" s="39">
        <v>42156</v>
      </c>
      <c r="S65" s="39">
        <v>42339</v>
      </c>
      <c r="T65" s="7" t="s">
        <v>9</v>
      </c>
    </row>
    <row r="66" spans="1:20" s="11" customFormat="1" ht="129" customHeight="1" x14ac:dyDescent="0.25">
      <c r="A66" s="7" t="s">
        <v>52</v>
      </c>
      <c r="B66" s="7" t="s">
        <v>111</v>
      </c>
      <c r="C66" s="76" t="s">
        <v>128</v>
      </c>
      <c r="D66" s="7" t="s">
        <v>66</v>
      </c>
      <c r="E66" s="9">
        <v>932889575</v>
      </c>
      <c r="F66" s="108"/>
      <c r="G66" s="12" t="s">
        <v>290</v>
      </c>
      <c r="H66" s="9">
        <f>388275000+543375000</f>
        <v>931650000</v>
      </c>
      <c r="I66" s="9">
        <v>931500000</v>
      </c>
      <c r="J66" s="34" t="s">
        <v>406</v>
      </c>
      <c r="K66" s="7" t="s">
        <v>431</v>
      </c>
      <c r="L66" s="7"/>
      <c r="M66" s="10">
        <v>2</v>
      </c>
      <c r="N66" s="7" t="s">
        <v>188</v>
      </c>
      <c r="O66" s="54" t="s">
        <v>190</v>
      </c>
      <c r="P66" s="7" t="s">
        <v>93</v>
      </c>
      <c r="Q66" s="34" t="s">
        <v>407</v>
      </c>
      <c r="R66" s="39">
        <v>42005</v>
      </c>
      <c r="S66" s="39">
        <v>42369</v>
      </c>
      <c r="T66" s="7" t="s">
        <v>9</v>
      </c>
    </row>
    <row r="67" spans="1:20" s="11" customFormat="1" ht="149.25" customHeight="1" x14ac:dyDescent="0.25">
      <c r="A67" s="7" t="s">
        <v>52</v>
      </c>
      <c r="B67" s="7" t="s">
        <v>105</v>
      </c>
      <c r="C67" s="76" t="s">
        <v>128</v>
      </c>
      <c r="D67" s="7" t="s">
        <v>66</v>
      </c>
      <c r="E67" s="9">
        <v>500000564</v>
      </c>
      <c r="F67" s="108"/>
      <c r="G67" s="12" t="s">
        <v>290</v>
      </c>
      <c r="H67" s="9">
        <v>573000000</v>
      </c>
      <c r="I67" s="9">
        <v>0</v>
      </c>
      <c r="J67" s="34" t="s">
        <v>69</v>
      </c>
      <c r="K67" s="7" t="s">
        <v>402</v>
      </c>
      <c r="L67" s="7"/>
      <c r="M67" s="10">
        <v>1</v>
      </c>
      <c r="N67" s="7" t="s">
        <v>191</v>
      </c>
      <c r="O67" s="54" t="s">
        <v>168</v>
      </c>
      <c r="P67" s="7" t="s">
        <v>93</v>
      </c>
      <c r="Q67" s="34" t="s">
        <v>432</v>
      </c>
      <c r="R67" s="39">
        <v>42156</v>
      </c>
      <c r="S67" s="39">
        <v>42339</v>
      </c>
      <c r="T67" s="7" t="s">
        <v>9</v>
      </c>
    </row>
    <row r="68" spans="1:20" ht="121.5" customHeight="1" x14ac:dyDescent="0.25">
      <c r="A68" s="7" t="s">
        <v>52</v>
      </c>
      <c r="B68" s="7" t="s">
        <v>105</v>
      </c>
      <c r="C68" s="76" t="s">
        <v>128</v>
      </c>
      <c r="D68" s="7" t="s">
        <v>66</v>
      </c>
      <c r="E68" s="9"/>
      <c r="F68" s="109"/>
      <c r="G68" s="12" t="s">
        <v>290</v>
      </c>
      <c r="H68" s="85">
        <v>154023786</v>
      </c>
      <c r="I68" s="61">
        <v>0</v>
      </c>
      <c r="J68" s="34" t="s">
        <v>395</v>
      </c>
      <c r="K68" s="7" t="s">
        <v>396</v>
      </c>
      <c r="L68" s="28"/>
      <c r="M68" s="10">
        <v>1</v>
      </c>
      <c r="N68" s="7" t="s">
        <v>433</v>
      </c>
      <c r="O68" s="7" t="s">
        <v>434</v>
      </c>
      <c r="P68" s="7" t="s">
        <v>93</v>
      </c>
      <c r="Q68" s="34" t="s">
        <v>435</v>
      </c>
      <c r="R68" s="39">
        <v>42156</v>
      </c>
      <c r="S68" s="39">
        <v>42339</v>
      </c>
      <c r="T68" s="7" t="s">
        <v>9</v>
      </c>
    </row>
    <row r="69" spans="1:20" s="11" customFormat="1" ht="187.5" customHeight="1" x14ac:dyDescent="0.25">
      <c r="A69" s="7" t="s">
        <v>10</v>
      </c>
      <c r="B69" s="7" t="s">
        <v>96</v>
      </c>
      <c r="C69" s="76" t="s">
        <v>192</v>
      </c>
      <c r="D69" s="7" t="s">
        <v>129</v>
      </c>
      <c r="E69" s="67">
        <v>1708619646</v>
      </c>
      <c r="F69" s="9">
        <v>3737000000</v>
      </c>
      <c r="G69" s="12" t="s">
        <v>265</v>
      </c>
      <c r="H69" s="9">
        <v>1708619646</v>
      </c>
      <c r="I69" s="9"/>
      <c r="J69" s="34" t="s">
        <v>570</v>
      </c>
      <c r="K69" s="7" t="s">
        <v>571</v>
      </c>
      <c r="L69" s="7"/>
      <c r="M69" s="10">
        <v>1</v>
      </c>
      <c r="N69" s="13" t="s">
        <v>572</v>
      </c>
      <c r="O69" s="54" t="s">
        <v>575</v>
      </c>
      <c r="P69" s="7" t="s">
        <v>93</v>
      </c>
      <c r="Q69" s="34" t="s">
        <v>771</v>
      </c>
      <c r="R69" s="39">
        <v>42186</v>
      </c>
      <c r="S69" s="39">
        <v>42339</v>
      </c>
      <c r="T69" s="7" t="s">
        <v>11</v>
      </c>
    </row>
    <row r="70" spans="1:20" s="11" customFormat="1" ht="110.25" customHeight="1" x14ac:dyDescent="0.25">
      <c r="A70" s="7" t="s">
        <v>10</v>
      </c>
      <c r="B70" s="7" t="s">
        <v>96</v>
      </c>
      <c r="C70" s="76" t="s">
        <v>130</v>
      </c>
      <c r="D70" s="7" t="s">
        <v>750</v>
      </c>
      <c r="E70" s="57"/>
      <c r="F70" s="9">
        <v>8000000000</v>
      </c>
      <c r="G70" s="12" t="s">
        <v>265</v>
      </c>
      <c r="H70" s="9">
        <v>3657735000</v>
      </c>
      <c r="I70" s="9"/>
      <c r="J70" s="34" t="s">
        <v>12</v>
      </c>
      <c r="K70" s="7" t="s">
        <v>573</v>
      </c>
      <c r="L70" s="7"/>
      <c r="M70" s="60">
        <v>19000</v>
      </c>
      <c r="N70" s="13" t="s">
        <v>574</v>
      </c>
      <c r="O70" s="54" t="s">
        <v>296</v>
      </c>
      <c r="P70" s="7" t="s">
        <v>93</v>
      </c>
      <c r="Q70" s="34" t="s">
        <v>266</v>
      </c>
      <c r="R70" s="39">
        <v>42186</v>
      </c>
      <c r="S70" s="39">
        <v>42339</v>
      </c>
      <c r="T70" s="7" t="s">
        <v>11</v>
      </c>
    </row>
    <row r="71" spans="1:20" s="11" customFormat="1" ht="108" customHeight="1" x14ac:dyDescent="0.25">
      <c r="A71" s="7" t="s">
        <v>10</v>
      </c>
      <c r="B71" s="7" t="s">
        <v>96</v>
      </c>
      <c r="C71" s="76" t="s">
        <v>131</v>
      </c>
      <c r="D71" s="7" t="s">
        <v>132</v>
      </c>
      <c r="E71" s="67">
        <v>8000000000</v>
      </c>
      <c r="F71" s="9">
        <v>8000000000</v>
      </c>
      <c r="G71" s="12" t="s">
        <v>265</v>
      </c>
      <c r="H71" s="9">
        <v>8000000000</v>
      </c>
      <c r="I71" s="9"/>
      <c r="J71" s="34" t="s">
        <v>13</v>
      </c>
      <c r="K71" s="7" t="s">
        <v>576</v>
      </c>
      <c r="L71" s="7"/>
      <c r="M71" s="10">
        <v>1500</v>
      </c>
      <c r="N71" s="13" t="s">
        <v>193</v>
      </c>
      <c r="O71" s="54" t="s">
        <v>194</v>
      </c>
      <c r="P71" s="7" t="s">
        <v>93</v>
      </c>
      <c r="Q71" s="34" t="s">
        <v>577</v>
      </c>
      <c r="R71" s="39">
        <v>42186</v>
      </c>
      <c r="S71" s="42">
        <v>42339</v>
      </c>
      <c r="T71" s="7" t="s">
        <v>11</v>
      </c>
    </row>
    <row r="72" spans="1:20" s="11" customFormat="1" ht="144" customHeight="1" x14ac:dyDescent="0.25">
      <c r="A72" s="7" t="s">
        <v>10</v>
      </c>
      <c r="B72" s="7" t="s">
        <v>96</v>
      </c>
      <c r="C72" s="76" t="s">
        <v>133</v>
      </c>
      <c r="D72" s="7" t="s">
        <v>14</v>
      </c>
      <c r="E72" s="67">
        <v>11337600001</v>
      </c>
      <c r="F72" s="110">
        <v>12500000000</v>
      </c>
      <c r="G72" s="12" t="s">
        <v>265</v>
      </c>
      <c r="H72" s="102">
        <v>12500000000</v>
      </c>
      <c r="I72" s="9">
        <v>424438420</v>
      </c>
      <c r="J72" s="34" t="s">
        <v>15</v>
      </c>
      <c r="K72" s="7" t="s">
        <v>374</v>
      </c>
      <c r="L72" s="7"/>
      <c r="M72" s="10">
        <v>370</v>
      </c>
      <c r="N72" s="13" t="s">
        <v>186</v>
      </c>
      <c r="O72" s="54" t="s">
        <v>376</v>
      </c>
      <c r="P72" s="7" t="s">
        <v>93</v>
      </c>
      <c r="Q72" s="34" t="s">
        <v>580</v>
      </c>
      <c r="R72" s="39">
        <v>42186</v>
      </c>
      <c r="S72" s="39">
        <v>42339</v>
      </c>
      <c r="T72" s="7" t="s">
        <v>11</v>
      </c>
    </row>
    <row r="73" spans="1:20" s="11" customFormat="1" ht="120" customHeight="1" x14ac:dyDescent="0.25">
      <c r="A73" s="7" t="s">
        <v>10</v>
      </c>
      <c r="B73" s="7" t="s">
        <v>96</v>
      </c>
      <c r="C73" s="76" t="s">
        <v>133</v>
      </c>
      <c r="D73" s="7" t="s">
        <v>14</v>
      </c>
      <c r="E73" s="67">
        <v>1162399999</v>
      </c>
      <c r="F73" s="111"/>
      <c r="G73" s="12" t="s">
        <v>265</v>
      </c>
      <c r="H73" s="103"/>
      <c r="I73" s="9"/>
      <c r="J73" s="34" t="s">
        <v>16</v>
      </c>
      <c r="K73" s="7" t="s">
        <v>375</v>
      </c>
      <c r="L73" s="7"/>
      <c r="M73" s="10">
        <v>9</v>
      </c>
      <c r="N73" s="13" t="s">
        <v>578</v>
      </c>
      <c r="O73" s="54" t="s">
        <v>377</v>
      </c>
      <c r="P73" s="7" t="s">
        <v>93</v>
      </c>
      <c r="Q73" s="34" t="s">
        <v>579</v>
      </c>
      <c r="R73" s="39">
        <v>42186</v>
      </c>
      <c r="S73" s="39">
        <v>42339</v>
      </c>
      <c r="T73" s="7" t="s">
        <v>11</v>
      </c>
    </row>
    <row r="74" spans="1:20" s="11" customFormat="1" ht="141" customHeight="1" x14ac:dyDescent="0.25">
      <c r="A74" s="7" t="s">
        <v>10</v>
      </c>
      <c r="B74" s="7" t="s">
        <v>96</v>
      </c>
      <c r="C74" s="76" t="s">
        <v>134</v>
      </c>
      <c r="D74" s="7" t="s">
        <v>17</v>
      </c>
      <c r="E74" s="67">
        <v>5000000000</v>
      </c>
      <c r="F74" s="9">
        <v>5000000000</v>
      </c>
      <c r="G74" s="12" t="s">
        <v>265</v>
      </c>
      <c r="H74" s="9">
        <v>5000000000</v>
      </c>
      <c r="I74" s="9"/>
      <c r="J74" s="34" t="s">
        <v>18</v>
      </c>
      <c r="K74" s="7" t="s">
        <v>374</v>
      </c>
      <c r="L74" s="7"/>
      <c r="M74" s="10">
        <v>50</v>
      </c>
      <c r="N74" s="13" t="s">
        <v>186</v>
      </c>
      <c r="O74" s="54" t="s">
        <v>195</v>
      </c>
      <c r="P74" s="7" t="s">
        <v>93</v>
      </c>
      <c r="Q74" s="34" t="s">
        <v>580</v>
      </c>
      <c r="R74" s="39">
        <v>42186</v>
      </c>
      <c r="S74" s="39">
        <v>42339</v>
      </c>
      <c r="T74" s="7" t="s">
        <v>11</v>
      </c>
    </row>
    <row r="75" spans="1:20" s="11" customFormat="1" ht="102" x14ac:dyDescent="0.25">
      <c r="A75" s="7" t="s">
        <v>10</v>
      </c>
      <c r="B75" s="7" t="s">
        <v>96</v>
      </c>
      <c r="C75" s="76" t="s">
        <v>135</v>
      </c>
      <c r="D75" s="7" t="s">
        <v>751</v>
      </c>
      <c r="E75" s="67">
        <v>500000000</v>
      </c>
      <c r="F75" s="110">
        <v>1000000000</v>
      </c>
      <c r="G75" s="12" t="s">
        <v>265</v>
      </c>
      <c r="H75" s="102">
        <v>1000000000</v>
      </c>
      <c r="I75" s="9"/>
      <c r="J75" s="34" t="s">
        <v>197</v>
      </c>
      <c r="K75" s="7" t="s">
        <v>374</v>
      </c>
      <c r="L75" s="7"/>
      <c r="M75" s="10">
        <v>4</v>
      </c>
      <c r="N75" s="13" t="s">
        <v>196</v>
      </c>
      <c r="O75" s="54" t="s">
        <v>195</v>
      </c>
      <c r="P75" s="7" t="s">
        <v>93</v>
      </c>
      <c r="Q75" s="34" t="s">
        <v>773</v>
      </c>
      <c r="R75" s="39">
        <v>42186</v>
      </c>
      <c r="S75" s="39">
        <v>42339</v>
      </c>
      <c r="T75" s="7" t="s">
        <v>11</v>
      </c>
    </row>
    <row r="76" spans="1:20" s="11" customFormat="1" ht="102" x14ac:dyDescent="0.25">
      <c r="A76" s="7" t="s">
        <v>10</v>
      </c>
      <c r="B76" s="7" t="s">
        <v>96</v>
      </c>
      <c r="C76" s="76" t="s">
        <v>135</v>
      </c>
      <c r="D76" s="7" t="s">
        <v>751</v>
      </c>
      <c r="E76" s="67">
        <v>500000000</v>
      </c>
      <c r="F76" s="111"/>
      <c r="G76" s="12" t="s">
        <v>265</v>
      </c>
      <c r="H76" s="103"/>
      <c r="I76" s="9"/>
      <c r="J76" s="34" t="s">
        <v>198</v>
      </c>
      <c r="K76" s="7" t="s">
        <v>378</v>
      </c>
      <c r="L76" s="7"/>
      <c r="M76" s="10">
        <v>4</v>
      </c>
      <c r="N76" s="13" t="s">
        <v>199</v>
      </c>
      <c r="O76" s="54" t="s">
        <v>379</v>
      </c>
      <c r="P76" s="7" t="s">
        <v>93</v>
      </c>
      <c r="Q76" s="34" t="s">
        <v>380</v>
      </c>
      <c r="R76" s="39">
        <v>42186</v>
      </c>
      <c r="S76" s="39">
        <v>42339</v>
      </c>
      <c r="T76" s="7" t="s">
        <v>11</v>
      </c>
    </row>
    <row r="77" spans="1:20" s="11" customFormat="1" ht="93.75" customHeight="1" x14ac:dyDescent="0.25">
      <c r="A77" s="7" t="s">
        <v>10</v>
      </c>
      <c r="B77" s="7" t="s">
        <v>96</v>
      </c>
      <c r="C77" s="76" t="s">
        <v>136</v>
      </c>
      <c r="D77" s="7" t="s">
        <v>753</v>
      </c>
      <c r="E77" s="67">
        <v>4100000000</v>
      </c>
      <c r="F77" s="56">
        <v>4100000000</v>
      </c>
      <c r="G77" s="12" t="s">
        <v>265</v>
      </c>
      <c r="H77" s="9">
        <v>4100000000</v>
      </c>
      <c r="I77" s="9">
        <v>1769367058</v>
      </c>
      <c r="J77" s="34" t="s">
        <v>200</v>
      </c>
      <c r="K77" s="7" t="s">
        <v>374</v>
      </c>
      <c r="L77" s="7"/>
      <c r="M77" s="10">
        <v>32</v>
      </c>
      <c r="N77" s="13" t="s">
        <v>196</v>
      </c>
      <c r="O77" s="54" t="s">
        <v>195</v>
      </c>
      <c r="P77" s="7" t="s">
        <v>93</v>
      </c>
      <c r="Q77" s="34" t="s">
        <v>381</v>
      </c>
      <c r="R77" s="39">
        <v>42125</v>
      </c>
      <c r="S77" s="39">
        <v>42339</v>
      </c>
      <c r="T77" s="7" t="s">
        <v>11</v>
      </c>
    </row>
    <row r="78" spans="1:20" s="11" customFormat="1" ht="107.25" customHeight="1" x14ac:dyDescent="0.25">
      <c r="A78" s="7" t="s">
        <v>10</v>
      </c>
      <c r="B78" s="7" t="s">
        <v>96</v>
      </c>
      <c r="C78" s="76" t="s">
        <v>137</v>
      </c>
      <c r="D78" s="7" t="s">
        <v>752</v>
      </c>
      <c r="E78" s="67">
        <v>4000000000</v>
      </c>
      <c r="F78" s="9">
        <v>4000000000</v>
      </c>
      <c r="G78" s="12" t="s">
        <v>265</v>
      </c>
      <c r="H78" s="9">
        <v>1000000000</v>
      </c>
      <c r="I78" s="9">
        <v>1000000000</v>
      </c>
      <c r="J78" s="34" t="s">
        <v>19</v>
      </c>
      <c r="K78" s="7" t="s">
        <v>382</v>
      </c>
      <c r="L78" s="7"/>
      <c r="M78" s="10">
        <v>3367</v>
      </c>
      <c r="N78" s="13" t="s">
        <v>201</v>
      </c>
      <c r="O78" s="54" t="s">
        <v>202</v>
      </c>
      <c r="P78" s="7" t="s">
        <v>93</v>
      </c>
      <c r="Q78" s="34" t="s">
        <v>267</v>
      </c>
      <c r="R78" s="39">
        <v>42005</v>
      </c>
      <c r="S78" s="39">
        <v>42339</v>
      </c>
      <c r="T78" s="7" t="s">
        <v>11</v>
      </c>
    </row>
    <row r="79" spans="1:20" s="11" customFormat="1" ht="97.5" customHeight="1" x14ac:dyDescent="0.25">
      <c r="A79" s="7" t="s">
        <v>10</v>
      </c>
      <c r="B79" s="7" t="s">
        <v>96</v>
      </c>
      <c r="C79" s="76" t="s">
        <v>138</v>
      </c>
      <c r="D79" s="7" t="s">
        <v>139</v>
      </c>
      <c r="E79" s="67">
        <v>4000000000</v>
      </c>
      <c r="F79" s="9">
        <v>4000000000</v>
      </c>
      <c r="G79" s="12" t="s">
        <v>265</v>
      </c>
      <c r="H79" s="9">
        <f>4000000000+1000000000</f>
        <v>5000000000</v>
      </c>
      <c r="I79" s="9">
        <v>4000000000</v>
      </c>
      <c r="J79" s="34" t="s">
        <v>20</v>
      </c>
      <c r="K79" s="7" t="s">
        <v>383</v>
      </c>
      <c r="L79" s="7"/>
      <c r="M79" s="10">
        <v>4500</v>
      </c>
      <c r="N79" s="13" t="s">
        <v>193</v>
      </c>
      <c r="O79" s="54" t="s">
        <v>202</v>
      </c>
      <c r="P79" s="7" t="s">
        <v>93</v>
      </c>
      <c r="Q79" s="34" t="s">
        <v>268</v>
      </c>
      <c r="R79" s="39">
        <v>42005</v>
      </c>
      <c r="S79" s="39">
        <v>42339</v>
      </c>
      <c r="T79" s="7" t="s">
        <v>11</v>
      </c>
    </row>
    <row r="80" spans="1:20" s="11" customFormat="1" ht="159" customHeight="1" x14ac:dyDescent="0.25">
      <c r="A80" s="7" t="s">
        <v>10</v>
      </c>
      <c r="B80" s="7" t="s">
        <v>96</v>
      </c>
      <c r="C80" s="76" t="s">
        <v>140</v>
      </c>
      <c r="D80" s="7" t="s">
        <v>141</v>
      </c>
      <c r="E80" s="67">
        <v>8000000000</v>
      </c>
      <c r="F80" s="9">
        <v>8000000000</v>
      </c>
      <c r="G80" s="12" t="s">
        <v>265</v>
      </c>
      <c r="H80" s="9">
        <v>8000000000</v>
      </c>
      <c r="I80" s="9"/>
      <c r="J80" s="34" t="s">
        <v>21</v>
      </c>
      <c r="K80" s="7" t="s">
        <v>384</v>
      </c>
      <c r="L80" s="7"/>
      <c r="M80" s="10">
        <v>5000</v>
      </c>
      <c r="N80" s="13" t="s">
        <v>203</v>
      </c>
      <c r="O80" s="54" t="s">
        <v>581</v>
      </c>
      <c r="P80" s="7" t="s">
        <v>93</v>
      </c>
      <c r="Q80" s="34" t="s">
        <v>582</v>
      </c>
      <c r="R80" s="39">
        <v>42005</v>
      </c>
      <c r="S80" s="39">
        <v>42339</v>
      </c>
      <c r="T80" s="7" t="s">
        <v>11</v>
      </c>
    </row>
    <row r="81" spans="1:20" s="11" customFormat="1" ht="168.75" customHeight="1" x14ac:dyDescent="0.25">
      <c r="A81" s="7" t="s">
        <v>10</v>
      </c>
      <c r="B81" s="7" t="s">
        <v>96</v>
      </c>
      <c r="C81" s="76" t="s">
        <v>142</v>
      </c>
      <c r="D81" s="7" t="s">
        <v>22</v>
      </c>
      <c r="E81" s="61">
        <v>7500000000</v>
      </c>
      <c r="F81" s="9">
        <v>7500000000</v>
      </c>
      <c r="G81" s="12" t="s">
        <v>265</v>
      </c>
      <c r="H81" s="9">
        <v>3842265000</v>
      </c>
      <c r="I81" s="9"/>
      <c r="J81" s="34" t="s">
        <v>23</v>
      </c>
      <c r="K81" s="7" t="s">
        <v>385</v>
      </c>
      <c r="L81" s="7"/>
      <c r="M81" s="10">
        <v>4400</v>
      </c>
      <c r="N81" s="13" t="s">
        <v>203</v>
      </c>
      <c r="O81" s="54" t="s">
        <v>581</v>
      </c>
      <c r="P81" s="7" t="s">
        <v>93</v>
      </c>
      <c r="Q81" s="34" t="s">
        <v>583</v>
      </c>
      <c r="R81" s="42">
        <v>42217</v>
      </c>
      <c r="S81" s="42">
        <v>42705</v>
      </c>
      <c r="T81" s="7" t="s">
        <v>11</v>
      </c>
    </row>
    <row r="82" spans="1:20" s="11" customFormat="1" ht="124.5" customHeight="1" x14ac:dyDescent="0.25">
      <c r="A82" s="7" t="s">
        <v>10</v>
      </c>
      <c r="B82" s="7" t="s">
        <v>96</v>
      </c>
      <c r="C82" s="76" t="s">
        <v>143</v>
      </c>
      <c r="D82" s="7" t="s">
        <v>24</v>
      </c>
      <c r="E82" s="67">
        <v>5800000141</v>
      </c>
      <c r="F82" s="9">
        <v>5800000141</v>
      </c>
      <c r="G82" s="12" t="s">
        <v>265</v>
      </c>
      <c r="H82" s="9">
        <v>5800000141</v>
      </c>
      <c r="I82" s="9">
        <v>4694760583</v>
      </c>
      <c r="J82" s="34" t="s">
        <v>25</v>
      </c>
      <c r="K82" s="7" t="s">
        <v>386</v>
      </c>
      <c r="L82" s="7"/>
      <c r="M82" s="10">
        <v>6945</v>
      </c>
      <c r="N82" s="13" t="s">
        <v>201</v>
      </c>
      <c r="O82" s="54" t="s">
        <v>202</v>
      </c>
      <c r="P82" s="7" t="s">
        <v>93</v>
      </c>
      <c r="Q82" s="34" t="s">
        <v>584</v>
      </c>
      <c r="R82" s="39">
        <v>42005</v>
      </c>
      <c r="S82" s="39">
        <v>42278</v>
      </c>
      <c r="T82" s="7" t="s">
        <v>11</v>
      </c>
    </row>
    <row r="83" spans="1:20" s="11" customFormat="1" ht="102" customHeight="1" x14ac:dyDescent="0.25">
      <c r="A83" s="7" t="s">
        <v>10</v>
      </c>
      <c r="B83" s="7" t="s">
        <v>96</v>
      </c>
      <c r="C83" s="76" t="s">
        <v>26</v>
      </c>
      <c r="D83" s="7" t="s">
        <v>27</v>
      </c>
      <c r="E83" s="67">
        <v>1000000000</v>
      </c>
      <c r="F83" s="9">
        <v>1000000000</v>
      </c>
      <c r="G83" s="12" t="s">
        <v>265</v>
      </c>
      <c r="H83" s="9">
        <v>1000000000</v>
      </c>
      <c r="I83" s="9">
        <v>1000000000</v>
      </c>
      <c r="J83" s="34" t="s">
        <v>25</v>
      </c>
      <c r="K83" s="7" t="s">
        <v>387</v>
      </c>
      <c r="L83" s="7"/>
      <c r="M83" s="10">
        <v>1500</v>
      </c>
      <c r="N83" s="13" t="s">
        <v>201</v>
      </c>
      <c r="O83" s="54" t="s">
        <v>388</v>
      </c>
      <c r="P83" s="7" t="s">
        <v>93</v>
      </c>
      <c r="Q83" s="34" t="s">
        <v>585</v>
      </c>
      <c r="R83" s="39">
        <v>42005</v>
      </c>
      <c r="S83" s="39">
        <v>42278</v>
      </c>
      <c r="T83" s="7" t="s">
        <v>11</v>
      </c>
    </row>
    <row r="84" spans="1:20" s="11" customFormat="1" ht="108.75" customHeight="1" x14ac:dyDescent="0.25">
      <c r="A84" s="7" t="s">
        <v>10</v>
      </c>
      <c r="B84" s="7" t="s">
        <v>96</v>
      </c>
      <c r="C84" s="76" t="s">
        <v>144</v>
      </c>
      <c r="D84" s="7" t="s">
        <v>28</v>
      </c>
      <c r="E84" s="67">
        <v>1000000000</v>
      </c>
      <c r="F84" s="9">
        <v>1000000000</v>
      </c>
      <c r="G84" s="12" t="s">
        <v>265</v>
      </c>
      <c r="H84" s="9">
        <v>1000000000</v>
      </c>
      <c r="I84" s="9"/>
      <c r="J84" s="34" t="s">
        <v>29</v>
      </c>
      <c r="K84" s="7" t="s">
        <v>389</v>
      </c>
      <c r="L84" s="7"/>
      <c r="M84" s="10">
        <v>31</v>
      </c>
      <c r="N84" s="13" t="s">
        <v>199</v>
      </c>
      <c r="O84" s="54" t="s">
        <v>204</v>
      </c>
      <c r="P84" s="7" t="s">
        <v>93</v>
      </c>
      <c r="Q84" s="34" t="s">
        <v>390</v>
      </c>
      <c r="R84" s="39">
        <v>42186</v>
      </c>
      <c r="S84" s="39">
        <v>42339</v>
      </c>
      <c r="T84" s="7" t="s">
        <v>11</v>
      </c>
    </row>
    <row r="85" spans="1:20" s="11" customFormat="1" ht="67.5" customHeight="1" x14ac:dyDescent="0.25">
      <c r="A85" s="7" t="s">
        <v>10</v>
      </c>
      <c r="B85" s="7" t="s">
        <v>96</v>
      </c>
      <c r="C85" s="76" t="s">
        <v>30</v>
      </c>
      <c r="D85" s="7" t="s">
        <v>205</v>
      </c>
      <c r="E85" s="67">
        <v>13000000000</v>
      </c>
      <c r="F85" s="9">
        <v>13000000000</v>
      </c>
      <c r="G85" s="12" t="s">
        <v>265</v>
      </c>
      <c r="H85" s="9">
        <v>13000000000</v>
      </c>
      <c r="I85" s="9">
        <v>10352406600</v>
      </c>
      <c r="J85" s="34" t="s">
        <v>597</v>
      </c>
      <c r="K85" s="7" t="s">
        <v>391</v>
      </c>
      <c r="L85" s="7"/>
      <c r="M85" s="10">
        <v>514</v>
      </c>
      <c r="N85" s="13" t="s">
        <v>201</v>
      </c>
      <c r="O85" s="54" t="s">
        <v>206</v>
      </c>
      <c r="P85" s="7" t="s">
        <v>93</v>
      </c>
      <c r="Q85" s="34" t="s">
        <v>586</v>
      </c>
      <c r="R85" s="39">
        <v>42095</v>
      </c>
      <c r="S85" s="39">
        <v>42339</v>
      </c>
      <c r="T85" s="7" t="s">
        <v>11</v>
      </c>
    </row>
    <row r="86" spans="1:20" s="11" customFormat="1" ht="93" customHeight="1" x14ac:dyDescent="0.25">
      <c r="A86" s="7" t="s">
        <v>10</v>
      </c>
      <c r="B86" s="7" t="s">
        <v>96</v>
      </c>
      <c r="C86" s="76" t="s">
        <v>31</v>
      </c>
      <c r="D86" s="7" t="s">
        <v>754</v>
      </c>
      <c r="E86" s="67">
        <v>5000000000</v>
      </c>
      <c r="F86" s="9">
        <v>5000000000</v>
      </c>
      <c r="G86" s="12" t="s">
        <v>265</v>
      </c>
      <c r="H86" s="9">
        <v>5000000000</v>
      </c>
      <c r="I86" s="9"/>
      <c r="J86" s="34" t="s">
        <v>598</v>
      </c>
      <c r="K86" s="7" t="s">
        <v>97</v>
      </c>
      <c r="L86" s="7"/>
      <c r="M86" s="10">
        <v>2</v>
      </c>
      <c r="N86" s="13" t="s">
        <v>594</v>
      </c>
      <c r="O86" s="54" t="s">
        <v>596</v>
      </c>
      <c r="P86" s="13" t="s">
        <v>93</v>
      </c>
      <c r="Q86" s="34" t="s">
        <v>595</v>
      </c>
      <c r="R86" s="39">
        <v>42186</v>
      </c>
      <c r="S86" s="39">
        <v>42339</v>
      </c>
      <c r="T86" s="7" t="s">
        <v>11</v>
      </c>
    </row>
    <row r="87" spans="1:20" s="15" customFormat="1" ht="99.75" customHeight="1" x14ac:dyDescent="0.25">
      <c r="A87" s="13" t="s">
        <v>10</v>
      </c>
      <c r="B87" s="13" t="s">
        <v>96</v>
      </c>
      <c r="C87" s="76" t="s">
        <v>32</v>
      </c>
      <c r="D87" s="13" t="s">
        <v>33</v>
      </c>
      <c r="E87" s="67">
        <v>5000000000</v>
      </c>
      <c r="F87" s="67">
        <v>5000000000</v>
      </c>
      <c r="G87" s="12" t="s">
        <v>265</v>
      </c>
      <c r="H87" s="9">
        <v>5000000000</v>
      </c>
      <c r="I87" s="67"/>
      <c r="J87" s="34" t="s">
        <v>599</v>
      </c>
      <c r="K87" s="13" t="s">
        <v>97</v>
      </c>
      <c r="L87" s="13"/>
      <c r="M87" s="10">
        <v>1250</v>
      </c>
      <c r="N87" s="13" t="s">
        <v>207</v>
      </c>
      <c r="O87" s="54" t="s">
        <v>208</v>
      </c>
      <c r="P87" s="13" t="s">
        <v>93</v>
      </c>
      <c r="Q87" s="34" t="s">
        <v>600</v>
      </c>
      <c r="R87" s="42">
        <v>42125</v>
      </c>
      <c r="S87" s="42">
        <v>42339</v>
      </c>
      <c r="T87" s="13" t="s">
        <v>11</v>
      </c>
    </row>
    <row r="88" spans="1:20" s="11" customFormat="1" ht="123" customHeight="1" x14ac:dyDescent="0.25">
      <c r="A88" s="7" t="s">
        <v>10</v>
      </c>
      <c r="B88" s="7" t="s">
        <v>96</v>
      </c>
      <c r="C88" s="76" t="s">
        <v>145</v>
      </c>
      <c r="D88" s="7" t="s">
        <v>209</v>
      </c>
      <c r="E88" s="67">
        <v>2000000000</v>
      </c>
      <c r="F88" s="9">
        <v>2000000000</v>
      </c>
      <c r="G88" s="12" t="s">
        <v>265</v>
      </c>
      <c r="H88" s="9">
        <v>2000000000</v>
      </c>
      <c r="I88" s="9"/>
      <c r="J88" s="34" t="s">
        <v>601</v>
      </c>
      <c r="K88" s="7" t="s">
        <v>97</v>
      </c>
      <c r="L88" s="7"/>
      <c r="M88" s="10">
        <v>642</v>
      </c>
      <c r="N88" s="13" t="s">
        <v>207</v>
      </c>
      <c r="O88" s="54" t="s">
        <v>208</v>
      </c>
      <c r="P88" s="7" t="s">
        <v>93</v>
      </c>
      <c r="Q88" s="34" t="s">
        <v>392</v>
      </c>
      <c r="R88" s="39">
        <v>42125</v>
      </c>
      <c r="S88" s="39">
        <v>42339</v>
      </c>
      <c r="T88" s="7" t="s">
        <v>11</v>
      </c>
    </row>
    <row r="89" spans="1:20" s="11" customFormat="1" ht="105.75" customHeight="1" x14ac:dyDescent="0.25">
      <c r="A89" s="7" t="s">
        <v>10</v>
      </c>
      <c r="B89" s="7" t="s">
        <v>96</v>
      </c>
      <c r="C89" s="76" t="s">
        <v>146</v>
      </c>
      <c r="D89" s="7" t="s">
        <v>34</v>
      </c>
      <c r="E89" s="67">
        <v>21088759233</v>
      </c>
      <c r="F89" s="9">
        <v>21088759233</v>
      </c>
      <c r="G89" s="12" t="s">
        <v>265</v>
      </c>
      <c r="H89" s="9">
        <v>21088759233</v>
      </c>
      <c r="I89" s="9">
        <v>494133650</v>
      </c>
      <c r="J89" s="34" t="s">
        <v>35</v>
      </c>
      <c r="K89" s="8" t="s">
        <v>394</v>
      </c>
      <c r="L89" s="7"/>
      <c r="M89" s="10">
        <v>105</v>
      </c>
      <c r="N89" s="13" t="s">
        <v>210</v>
      </c>
      <c r="O89" s="54" t="s">
        <v>393</v>
      </c>
      <c r="P89" s="7" t="s">
        <v>93</v>
      </c>
      <c r="Q89" s="34" t="s">
        <v>772</v>
      </c>
      <c r="R89" s="39">
        <v>42095</v>
      </c>
      <c r="S89" s="39">
        <v>42339</v>
      </c>
      <c r="T89" s="7" t="s">
        <v>11</v>
      </c>
    </row>
    <row r="90" spans="1:20" s="11" customFormat="1" ht="89.25" x14ac:dyDescent="0.25">
      <c r="A90" s="7" t="s">
        <v>10</v>
      </c>
      <c r="B90" s="7" t="s">
        <v>96</v>
      </c>
      <c r="C90" s="76" t="s">
        <v>147</v>
      </c>
      <c r="D90" s="7" t="s">
        <v>36</v>
      </c>
      <c r="E90" s="87">
        <v>7000000000</v>
      </c>
      <c r="F90" s="67">
        <v>5446600000</v>
      </c>
      <c r="G90" s="12" t="s">
        <v>265</v>
      </c>
      <c r="H90" s="102">
        <v>7000000000</v>
      </c>
      <c r="I90" s="9"/>
      <c r="J90" s="34" t="s">
        <v>602</v>
      </c>
      <c r="K90" s="7" t="s">
        <v>374</v>
      </c>
      <c r="L90" s="7"/>
      <c r="M90" s="87">
        <v>100</v>
      </c>
      <c r="N90" s="13" t="s">
        <v>186</v>
      </c>
      <c r="O90" s="54" t="s">
        <v>211</v>
      </c>
      <c r="P90" s="7" t="s">
        <v>93</v>
      </c>
      <c r="Q90" s="34" t="s">
        <v>269</v>
      </c>
      <c r="R90" s="39">
        <v>42186</v>
      </c>
      <c r="S90" s="42">
        <v>42339</v>
      </c>
      <c r="T90" s="7" t="s">
        <v>11</v>
      </c>
    </row>
    <row r="91" spans="1:20" s="11" customFormat="1" ht="89.25" x14ac:dyDescent="0.25">
      <c r="A91" s="7" t="s">
        <v>10</v>
      </c>
      <c r="B91" s="7" t="s">
        <v>96</v>
      </c>
      <c r="C91" s="76" t="s">
        <v>147</v>
      </c>
      <c r="D91" s="7" t="s">
        <v>36</v>
      </c>
      <c r="E91" s="88"/>
      <c r="F91" s="67">
        <v>1553400000</v>
      </c>
      <c r="G91" s="12" t="s">
        <v>265</v>
      </c>
      <c r="H91" s="103"/>
      <c r="I91" s="9"/>
      <c r="J91" s="34" t="s">
        <v>602</v>
      </c>
      <c r="K91" s="7" t="s">
        <v>374</v>
      </c>
      <c r="L91" s="7"/>
      <c r="M91" s="88"/>
      <c r="N91" s="13" t="s">
        <v>186</v>
      </c>
      <c r="O91" s="54" t="s">
        <v>211</v>
      </c>
      <c r="P91" s="7" t="s">
        <v>93</v>
      </c>
      <c r="Q91" s="34" t="s">
        <v>269</v>
      </c>
      <c r="R91" s="39">
        <v>42186</v>
      </c>
      <c r="S91" s="42">
        <v>42339</v>
      </c>
      <c r="T91" s="7" t="s">
        <v>11</v>
      </c>
    </row>
    <row r="92" spans="1:20" s="11" customFormat="1" ht="125.25" customHeight="1" x14ac:dyDescent="0.25">
      <c r="A92" s="7" t="s">
        <v>10</v>
      </c>
      <c r="B92" s="7" t="s">
        <v>96</v>
      </c>
      <c r="C92" s="7" t="s">
        <v>37</v>
      </c>
      <c r="D92" s="7" t="s">
        <v>38</v>
      </c>
      <c r="E92" s="67"/>
      <c r="F92" s="9"/>
      <c r="G92" s="12" t="s">
        <v>265</v>
      </c>
      <c r="H92" s="9">
        <v>2000000000</v>
      </c>
      <c r="I92" s="9"/>
      <c r="J92" s="34" t="s">
        <v>603</v>
      </c>
      <c r="K92" s="7" t="s">
        <v>98</v>
      </c>
      <c r="L92" s="7"/>
      <c r="M92" s="10">
        <v>800</v>
      </c>
      <c r="N92" s="13" t="s">
        <v>201</v>
      </c>
      <c r="O92" s="54" t="s">
        <v>604</v>
      </c>
      <c r="P92" s="7" t="s">
        <v>93</v>
      </c>
      <c r="Q92" s="34" t="s">
        <v>605</v>
      </c>
      <c r="R92" s="40">
        <v>42156</v>
      </c>
      <c r="S92" s="40">
        <v>42339</v>
      </c>
      <c r="T92" s="7" t="s">
        <v>11</v>
      </c>
    </row>
    <row r="93" spans="1:20" ht="217.5" customHeight="1" x14ac:dyDescent="0.25">
      <c r="A93" s="7" t="s">
        <v>40</v>
      </c>
      <c r="B93" s="7" t="s">
        <v>99</v>
      </c>
      <c r="C93" s="76" t="s">
        <v>41</v>
      </c>
      <c r="D93" s="7" t="s">
        <v>42</v>
      </c>
      <c r="E93" s="67">
        <v>62850000</v>
      </c>
      <c r="F93" s="104">
        <f>9261400000+172600000</f>
        <v>9434000000</v>
      </c>
      <c r="G93" s="43" t="s">
        <v>247</v>
      </c>
      <c r="H93" s="9">
        <v>62850000</v>
      </c>
      <c r="I93" s="28">
        <v>0</v>
      </c>
      <c r="J93" s="34" t="s">
        <v>482</v>
      </c>
      <c r="K93" s="34" t="s">
        <v>606</v>
      </c>
      <c r="L93" s="10" t="s">
        <v>6</v>
      </c>
      <c r="M93" s="10">
        <v>1</v>
      </c>
      <c r="N93" s="32" t="s">
        <v>607</v>
      </c>
      <c r="O93" s="54" t="s">
        <v>608</v>
      </c>
      <c r="P93" s="7" t="s">
        <v>93</v>
      </c>
      <c r="Q93" s="34" t="s">
        <v>609</v>
      </c>
      <c r="R93" s="36">
        <v>42247</v>
      </c>
      <c r="S93" s="42">
        <v>42369</v>
      </c>
      <c r="T93" s="7" t="s">
        <v>43</v>
      </c>
    </row>
    <row r="94" spans="1:20" ht="220.5" customHeight="1" x14ac:dyDescent="0.25">
      <c r="A94" s="7" t="s">
        <v>40</v>
      </c>
      <c r="B94" s="7" t="s">
        <v>99</v>
      </c>
      <c r="C94" s="76" t="s">
        <v>41</v>
      </c>
      <c r="D94" s="7" t="s">
        <v>42</v>
      </c>
      <c r="E94" s="67">
        <v>1950000</v>
      </c>
      <c r="F94" s="104"/>
      <c r="G94" s="43" t="s">
        <v>247</v>
      </c>
      <c r="H94" s="9">
        <v>1950000</v>
      </c>
      <c r="I94" s="28">
        <v>0</v>
      </c>
      <c r="J94" s="34" t="s">
        <v>483</v>
      </c>
      <c r="K94" s="52" t="s">
        <v>610</v>
      </c>
      <c r="L94" s="10" t="s">
        <v>6</v>
      </c>
      <c r="M94" s="10">
        <v>1500</v>
      </c>
      <c r="N94" s="32" t="s">
        <v>611</v>
      </c>
      <c r="O94" s="59" t="s">
        <v>612</v>
      </c>
      <c r="P94" s="7" t="s">
        <v>93</v>
      </c>
      <c r="Q94" s="34" t="s">
        <v>613</v>
      </c>
      <c r="R94" s="36">
        <v>42247</v>
      </c>
      <c r="S94" s="42">
        <v>42369</v>
      </c>
      <c r="T94" s="7" t="s">
        <v>43</v>
      </c>
    </row>
    <row r="95" spans="1:20" ht="217.5" customHeight="1" x14ac:dyDescent="0.25">
      <c r="A95" s="7" t="s">
        <v>40</v>
      </c>
      <c r="B95" s="7" t="s">
        <v>99</v>
      </c>
      <c r="C95" s="76" t="s">
        <v>41</v>
      </c>
      <c r="D95" s="7" t="s">
        <v>42</v>
      </c>
      <c r="E95" s="67">
        <v>2520000</v>
      </c>
      <c r="F95" s="104"/>
      <c r="G95" s="43" t="s">
        <v>247</v>
      </c>
      <c r="H95" s="9">
        <v>2520000</v>
      </c>
      <c r="I95" s="28">
        <v>0</v>
      </c>
      <c r="J95" s="34" t="s">
        <v>484</v>
      </c>
      <c r="K95" s="30" t="s">
        <v>250</v>
      </c>
      <c r="L95" s="10" t="s">
        <v>6</v>
      </c>
      <c r="M95" s="14">
        <v>200</v>
      </c>
      <c r="N95" s="32" t="s">
        <v>246</v>
      </c>
      <c r="O95" s="59" t="s">
        <v>251</v>
      </c>
      <c r="P95" s="13" t="s">
        <v>165</v>
      </c>
      <c r="Q95" s="34" t="s">
        <v>614</v>
      </c>
      <c r="R95" s="42">
        <v>42247</v>
      </c>
      <c r="S95" s="42">
        <v>42369</v>
      </c>
      <c r="T95" s="7" t="s">
        <v>43</v>
      </c>
    </row>
    <row r="96" spans="1:20" ht="218.25" customHeight="1" x14ac:dyDescent="0.25">
      <c r="A96" s="7" t="s">
        <v>40</v>
      </c>
      <c r="B96" s="7" t="s">
        <v>99</v>
      </c>
      <c r="C96" s="76" t="s">
        <v>41</v>
      </c>
      <c r="D96" s="7" t="s">
        <v>42</v>
      </c>
      <c r="E96" s="67">
        <v>536790000</v>
      </c>
      <c r="F96" s="104"/>
      <c r="G96" s="43" t="s">
        <v>247</v>
      </c>
      <c r="H96" s="9">
        <f>172600000+364190000</f>
        <v>536790000</v>
      </c>
      <c r="I96" s="28">
        <v>0</v>
      </c>
      <c r="J96" s="34" t="s">
        <v>485</v>
      </c>
      <c r="K96" s="52" t="s">
        <v>615</v>
      </c>
      <c r="L96" s="10" t="s">
        <v>6</v>
      </c>
      <c r="M96" s="60">
        <v>1500</v>
      </c>
      <c r="N96" s="32" t="s">
        <v>212</v>
      </c>
      <c r="O96" s="59" t="s">
        <v>252</v>
      </c>
      <c r="P96" s="13" t="s">
        <v>165</v>
      </c>
      <c r="Q96" s="34" t="s">
        <v>616</v>
      </c>
      <c r="R96" s="42">
        <v>42247</v>
      </c>
      <c r="S96" s="42">
        <v>42369</v>
      </c>
      <c r="T96" s="7" t="s">
        <v>43</v>
      </c>
    </row>
    <row r="97" spans="1:20" ht="216" customHeight="1" x14ac:dyDescent="0.25">
      <c r="A97" s="7" t="s">
        <v>40</v>
      </c>
      <c r="B97" s="7" t="s">
        <v>99</v>
      </c>
      <c r="C97" s="76" t="s">
        <v>41</v>
      </c>
      <c r="D97" s="7" t="s">
        <v>42</v>
      </c>
      <c r="E97" s="67">
        <v>32850000</v>
      </c>
      <c r="F97" s="104"/>
      <c r="G97" s="43" t="s">
        <v>247</v>
      </c>
      <c r="H97" s="9">
        <v>32850000</v>
      </c>
      <c r="I97" s="28">
        <v>0</v>
      </c>
      <c r="J97" s="34" t="s">
        <v>486</v>
      </c>
      <c r="K97" s="52" t="s">
        <v>620</v>
      </c>
      <c r="L97" s="10" t="s">
        <v>6</v>
      </c>
      <c r="M97" s="13">
        <v>15</v>
      </c>
      <c r="N97" s="32" t="s">
        <v>253</v>
      </c>
      <c r="O97" s="59" t="s">
        <v>254</v>
      </c>
      <c r="P97" s="13" t="s">
        <v>93</v>
      </c>
      <c r="Q97" s="34" t="s">
        <v>313</v>
      </c>
      <c r="R97" s="42">
        <v>42247</v>
      </c>
      <c r="S97" s="42">
        <v>42369</v>
      </c>
      <c r="T97" s="7" t="s">
        <v>43</v>
      </c>
    </row>
    <row r="98" spans="1:20" ht="225.75" customHeight="1" x14ac:dyDescent="0.25">
      <c r="A98" s="7" t="s">
        <v>40</v>
      </c>
      <c r="B98" s="7" t="s">
        <v>99</v>
      </c>
      <c r="C98" s="76" t="s">
        <v>41</v>
      </c>
      <c r="D98" s="7" t="s">
        <v>42</v>
      </c>
      <c r="E98" s="67">
        <v>21600000</v>
      </c>
      <c r="F98" s="104"/>
      <c r="G98" s="43" t="s">
        <v>247</v>
      </c>
      <c r="H98" s="9">
        <v>21600000</v>
      </c>
      <c r="I98" s="28">
        <v>0</v>
      </c>
      <c r="J98" s="34" t="s">
        <v>487</v>
      </c>
      <c r="K98" s="52" t="s">
        <v>617</v>
      </c>
      <c r="L98" s="10"/>
      <c r="M98" s="13">
        <v>1</v>
      </c>
      <c r="N98" s="32" t="s">
        <v>621</v>
      </c>
      <c r="O98" s="59" t="s">
        <v>618</v>
      </c>
      <c r="P98" s="13" t="s">
        <v>93</v>
      </c>
      <c r="Q98" s="34" t="s">
        <v>619</v>
      </c>
      <c r="R98" s="42">
        <v>42247</v>
      </c>
      <c r="S98" s="42">
        <v>42369</v>
      </c>
      <c r="T98" s="7" t="s">
        <v>43</v>
      </c>
    </row>
    <row r="99" spans="1:20" ht="222" customHeight="1" x14ac:dyDescent="0.25">
      <c r="A99" s="7" t="s">
        <v>40</v>
      </c>
      <c r="B99" s="7" t="s">
        <v>99</v>
      </c>
      <c r="C99" s="76" t="s">
        <v>41</v>
      </c>
      <c r="D99" s="7" t="s">
        <v>42</v>
      </c>
      <c r="E99" s="67">
        <v>309825000</v>
      </c>
      <c r="F99" s="104"/>
      <c r="G99" s="43" t="s">
        <v>247</v>
      </c>
      <c r="H99" s="9">
        <v>309825000</v>
      </c>
      <c r="I99" s="28">
        <v>0</v>
      </c>
      <c r="J99" s="34" t="s">
        <v>488</v>
      </c>
      <c r="K99" s="62" t="s">
        <v>622</v>
      </c>
      <c r="L99" s="52"/>
      <c r="M99" s="13">
        <v>108</v>
      </c>
      <c r="N99" s="32" t="s">
        <v>623</v>
      </c>
      <c r="O99" s="59" t="s">
        <v>624</v>
      </c>
      <c r="P99" s="13" t="s">
        <v>165</v>
      </c>
      <c r="Q99" s="34" t="s">
        <v>625</v>
      </c>
      <c r="R99" s="42">
        <v>42247</v>
      </c>
      <c r="S99" s="42">
        <v>42369</v>
      </c>
      <c r="T99" s="7" t="s">
        <v>43</v>
      </c>
    </row>
    <row r="100" spans="1:20" ht="214.5" customHeight="1" x14ac:dyDescent="0.25">
      <c r="A100" s="7" t="s">
        <v>40</v>
      </c>
      <c r="B100" s="7" t="s">
        <v>99</v>
      </c>
      <c r="C100" s="76" t="s">
        <v>41</v>
      </c>
      <c r="D100" s="7" t="s">
        <v>42</v>
      </c>
      <c r="E100" s="67"/>
      <c r="F100" s="104"/>
      <c r="G100" s="43" t="s">
        <v>247</v>
      </c>
      <c r="H100" s="9">
        <v>1800000</v>
      </c>
      <c r="I100" s="28">
        <v>0</v>
      </c>
      <c r="J100" s="34" t="s">
        <v>489</v>
      </c>
      <c r="K100" s="13" t="s">
        <v>626</v>
      </c>
      <c r="L100" s="10" t="s">
        <v>6</v>
      </c>
      <c r="M100" s="13">
        <v>1</v>
      </c>
      <c r="N100" s="13" t="s">
        <v>475</v>
      </c>
      <c r="O100" s="13" t="s">
        <v>476</v>
      </c>
      <c r="P100" s="13" t="s">
        <v>93</v>
      </c>
      <c r="Q100" s="34" t="s">
        <v>627</v>
      </c>
      <c r="R100" s="42">
        <v>42247</v>
      </c>
      <c r="S100" s="42">
        <v>42369</v>
      </c>
      <c r="T100" s="7" t="s">
        <v>43</v>
      </c>
    </row>
    <row r="101" spans="1:20" ht="216" customHeight="1" x14ac:dyDescent="0.25">
      <c r="A101" s="7" t="s">
        <v>40</v>
      </c>
      <c r="B101" s="7" t="s">
        <v>99</v>
      </c>
      <c r="C101" s="76" t="s">
        <v>41</v>
      </c>
      <c r="D101" s="7" t="s">
        <v>42</v>
      </c>
      <c r="E101" s="67">
        <v>1800000</v>
      </c>
      <c r="F101" s="104"/>
      <c r="G101" s="43" t="s">
        <v>247</v>
      </c>
      <c r="H101" s="9">
        <v>74250000</v>
      </c>
      <c r="I101" s="28">
        <v>0</v>
      </c>
      <c r="J101" s="34" t="s">
        <v>490</v>
      </c>
      <c r="K101" s="13" t="s">
        <v>478</v>
      </c>
      <c r="L101" s="52"/>
      <c r="M101" s="13">
        <v>1</v>
      </c>
      <c r="N101" s="32" t="s">
        <v>188</v>
      </c>
      <c r="O101" s="59" t="s">
        <v>477</v>
      </c>
      <c r="P101" s="7" t="s">
        <v>165</v>
      </c>
      <c r="Q101" s="34" t="s">
        <v>628</v>
      </c>
      <c r="R101" s="42">
        <v>42247</v>
      </c>
      <c r="S101" s="42">
        <v>42369</v>
      </c>
      <c r="T101" s="7" t="s">
        <v>43</v>
      </c>
    </row>
    <row r="102" spans="1:20" ht="88.5" customHeight="1" x14ac:dyDescent="0.25">
      <c r="A102" s="7" t="s">
        <v>40</v>
      </c>
      <c r="B102" s="7" t="s">
        <v>99</v>
      </c>
      <c r="C102" s="76" t="s">
        <v>41</v>
      </c>
      <c r="D102" s="7" t="s">
        <v>42</v>
      </c>
      <c r="E102" s="67">
        <v>74250000</v>
      </c>
      <c r="F102" s="104"/>
      <c r="G102" s="64"/>
      <c r="H102" s="67"/>
      <c r="I102" s="28"/>
      <c r="J102" s="41" t="s">
        <v>491</v>
      </c>
      <c r="K102" s="52"/>
      <c r="L102" s="52"/>
      <c r="M102" s="63"/>
      <c r="N102" s="32"/>
      <c r="O102" s="59"/>
      <c r="P102" s="13"/>
      <c r="Q102" s="34"/>
      <c r="R102" s="42"/>
      <c r="S102" s="42"/>
      <c r="T102" s="7" t="s">
        <v>43</v>
      </c>
    </row>
    <row r="103" spans="1:20" ht="216" customHeight="1" x14ac:dyDescent="0.25">
      <c r="A103" s="7" t="s">
        <v>40</v>
      </c>
      <c r="B103" s="7" t="s">
        <v>99</v>
      </c>
      <c r="C103" s="76" t="s">
        <v>41</v>
      </c>
      <c r="D103" s="7" t="s">
        <v>42</v>
      </c>
      <c r="E103" s="67">
        <v>225152458</v>
      </c>
      <c r="F103" s="104"/>
      <c r="G103" s="43" t="s">
        <v>247</v>
      </c>
      <c r="H103" s="9">
        <v>225152458</v>
      </c>
      <c r="I103" s="28">
        <v>0</v>
      </c>
      <c r="J103" s="34" t="s">
        <v>492</v>
      </c>
      <c r="K103" s="30" t="s">
        <v>100</v>
      </c>
      <c r="L103" s="30"/>
      <c r="M103" s="13">
        <v>300</v>
      </c>
      <c r="N103" s="32" t="s">
        <v>479</v>
      </c>
      <c r="O103" s="59" t="s">
        <v>480</v>
      </c>
      <c r="P103" s="13" t="s">
        <v>165</v>
      </c>
      <c r="Q103" s="34" t="s">
        <v>629</v>
      </c>
      <c r="R103" s="42">
        <v>42247</v>
      </c>
      <c r="S103" s="42">
        <v>42369</v>
      </c>
      <c r="T103" s="7" t="s">
        <v>43</v>
      </c>
    </row>
    <row r="104" spans="1:20" ht="213.75" customHeight="1" x14ac:dyDescent="0.25">
      <c r="A104" s="7" t="s">
        <v>40</v>
      </c>
      <c r="B104" s="7" t="s">
        <v>99</v>
      </c>
      <c r="C104" s="76" t="s">
        <v>41</v>
      </c>
      <c r="D104" s="7" t="s">
        <v>42</v>
      </c>
      <c r="E104" s="67">
        <v>265584439</v>
      </c>
      <c r="F104" s="104"/>
      <c r="G104" s="43" t="s">
        <v>247</v>
      </c>
      <c r="H104" s="67">
        <v>265584439</v>
      </c>
      <c r="I104" s="28">
        <v>0</v>
      </c>
      <c r="J104" s="34" t="s">
        <v>493</v>
      </c>
      <c r="K104" s="52" t="s">
        <v>630</v>
      </c>
      <c r="L104" s="52"/>
      <c r="M104" s="13">
        <v>350</v>
      </c>
      <c r="N104" s="32" t="s">
        <v>479</v>
      </c>
      <c r="O104" s="59" t="s">
        <v>480</v>
      </c>
      <c r="P104" s="13" t="s">
        <v>165</v>
      </c>
      <c r="Q104" s="34" t="s">
        <v>631</v>
      </c>
      <c r="R104" s="42">
        <v>42247</v>
      </c>
      <c r="S104" s="42">
        <v>42369</v>
      </c>
      <c r="T104" s="7" t="s">
        <v>43</v>
      </c>
    </row>
    <row r="105" spans="1:20" ht="215.25" customHeight="1" x14ac:dyDescent="0.25">
      <c r="A105" s="7" t="s">
        <v>40</v>
      </c>
      <c r="B105" s="7" t="s">
        <v>99</v>
      </c>
      <c r="C105" s="76" t="s">
        <v>41</v>
      </c>
      <c r="D105" s="7" t="s">
        <v>42</v>
      </c>
      <c r="E105" s="67">
        <v>391280196</v>
      </c>
      <c r="F105" s="104"/>
      <c r="G105" s="43" t="s">
        <v>247</v>
      </c>
      <c r="H105" s="9">
        <v>391280196</v>
      </c>
      <c r="I105" s="28">
        <v>0</v>
      </c>
      <c r="J105" s="34" t="s">
        <v>481</v>
      </c>
      <c r="K105" s="52" t="s">
        <v>630</v>
      </c>
      <c r="L105" s="52"/>
      <c r="M105" s="13">
        <v>400</v>
      </c>
      <c r="N105" s="32" t="s">
        <v>479</v>
      </c>
      <c r="O105" s="59" t="s">
        <v>480</v>
      </c>
      <c r="P105" s="13" t="s">
        <v>165</v>
      </c>
      <c r="Q105" s="34" t="s">
        <v>632</v>
      </c>
      <c r="R105" s="42">
        <v>42247</v>
      </c>
      <c r="S105" s="42">
        <v>42369</v>
      </c>
      <c r="T105" s="7" t="s">
        <v>43</v>
      </c>
    </row>
    <row r="106" spans="1:20" ht="273" customHeight="1" x14ac:dyDescent="0.25">
      <c r="A106" s="7" t="s">
        <v>40</v>
      </c>
      <c r="B106" s="7" t="s">
        <v>101</v>
      </c>
      <c r="C106" s="76" t="s">
        <v>41</v>
      </c>
      <c r="D106" s="7" t="s">
        <v>42</v>
      </c>
      <c r="E106" s="67">
        <v>129801021</v>
      </c>
      <c r="F106" s="104"/>
      <c r="G106" s="43" t="s">
        <v>247</v>
      </c>
      <c r="H106" s="9">
        <v>129801021</v>
      </c>
      <c r="I106" s="28">
        <v>0</v>
      </c>
      <c r="J106" s="34" t="s">
        <v>494</v>
      </c>
      <c r="K106" s="52" t="s">
        <v>630</v>
      </c>
      <c r="L106" s="52"/>
      <c r="M106" s="13">
        <v>640</v>
      </c>
      <c r="N106" s="32" t="s">
        <v>246</v>
      </c>
      <c r="O106" s="59" t="s">
        <v>213</v>
      </c>
      <c r="P106" s="13" t="s">
        <v>165</v>
      </c>
      <c r="Q106" s="34" t="s">
        <v>633</v>
      </c>
      <c r="R106" s="42">
        <v>42247</v>
      </c>
      <c r="S106" s="42">
        <v>42369</v>
      </c>
      <c r="T106" s="7" t="s">
        <v>43</v>
      </c>
    </row>
    <row r="107" spans="1:20" ht="269.25" customHeight="1" x14ac:dyDescent="0.25">
      <c r="A107" s="7" t="s">
        <v>40</v>
      </c>
      <c r="B107" s="7" t="s">
        <v>101</v>
      </c>
      <c r="C107" s="76" t="s">
        <v>41</v>
      </c>
      <c r="D107" s="7" t="s">
        <v>42</v>
      </c>
      <c r="E107" s="67">
        <v>224936225</v>
      </c>
      <c r="F107" s="104"/>
      <c r="G107" s="43" t="s">
        <v>247</v>
      </c>
      <c r="H107" s="9">
        <v>224936225</v>
      </c>
      <c r="I107" s="28">
        <v>0</v>
      </c>
      <c r="J107" s="34" t="s">
        <v>495</v>
      </c>
      <c r="K107" s="30" t="s">
        <v>100</v>
      </c>
      <c r="L107" s="30"/>
      <c r="M107" s="7">
        <v>470</v>
      </c>
      <c r="N107" s="31" t="s">
        <v>246</v>
      </c>
      <c r="O107" s="54" t="s">
        <v>213</v>
      </c>
      <c r="P107" s="7" t="s">
        <v>165</v>
      </c>
      <c r="Q107" s="34" t="s">
        <v>634</v>
      </c>
      <c r="R107" s="36">
        <v>42247</v>
      </c>
      <c r="S107" s="36">
        <v>42369</v>
      </c>
      <c r="T107" s="7" t="s">
        <v>43</v>
      </c>
    </row>
    <row r="108" spans="1:20" ht="271.5" customHeight="1" x14ac:dyDescent="0.25">
      <c r="A108" s="7" t="s">
        <v>40</v>
      </c>
      <c r="B108" s="7" t="s">
        <v>101</v>
      </c>
      <c r="C108" s="76" t="s">
        <v>41</v>
      </c>
      <c r="D108" s="7" t="s">
        <v>42</v>
      </c>
      <c r="E108" s="67">
        <v>248871978</v>
      </c>
      <c r="F108" s="104"/>
      <c r="G108" s="43" t="s">
        <v>247</v>
      </c>
      <c r="H108" s="9">
        <v>248871978</v>
      </c>
      <c r="I108" s="28">
        <v>0</v>
      </c>
      <c r="J108" s="34" t="s">
        <v>497</v>
      </c>
      <c r="K108" s="30" t="s">
        <v>100</v>
      </c>
      <c r="L108" s="30"/>
      <c r="M108" s="7">
        <v>500</v>
      </c>
      <c r="N108" s="31" t="s">
        <v>246</v>
      </c>
      <c r="O108" s="54" t="s">
        <v>213</v>
      </c>
      <c r="P108" s="7" t="s">
        <v>165</v>
      </c>
      <c r="Q108" s="34" t="s">
        <v>635</v>
      </c>
      <c r="R108" s="36">
        <v>42247</v>
      </c>
      <c r="S108" s="36">
        <v>42369</v>
      </c>
      <c r="T108" s="7" t="s">
        <v>43</v>
      </c>
    </row>
    <row r="109" spans="1:20" ht="357" customHeight="1" x14ac:dyDescent="0.25">
      <c r="A109" s="7" t="s">
        <v>40</v>
      </c>
      <c r="B109" s="7" t="s">
        <v>101</v>
      </c>
      <c r="C109" s="76" t="s">
        <v>41</v>
      </c>
      <c r="D109" s="7" t="s">
        <v>42</v>
      </c>
      <c r="E109" s="53">
        <v>50000000</v>
      </c>
      <c r="F109" s="104"/>
      <c r="G109" s="43" t="s">
        <v>249</v>
      </c>
      <c r="H109" s="2">
        <v>50000000</v>
      </c>
      <c r="I109" s="2">
        <v>49930000</v>
      </c>
      <c r="J109" s="34" t="s">
        <v>636</v>
      </c>
      <c r="K109" s="30" t="s">
        <v>637</v>
      </c>
      <c r="L109" s="7"/>
      <c r="M109" s="7">
        <v>110</v>
      </c>
      <c r="N109" s="31" t="s">
        <v>246</v>
      </c>
      <c r="O109" s="54" t="s">
        <v>213</v>
      </c>
      <c r="P109" s="7" t="s">
        <v>165</v>
      </c>
      <c r="Q109" s="34" t="s">
        <v>638</v>
      </c>
      <c r="R109" s="42">
        <v>42029</v>
      </c>
      <c r="S109" s="42">
        <v>42030</v>
      </c>
      <c r="T109" s="7" t="s">
        <v>43</v>
      </c>
    </row>
    <row r="110" spans="1:20" ht="272.25" customHeight="1" x14ac:dyDescent="0.25">
      <c r="A110" s="7" t="s">
        <v>40</v>
      </c>
      <c r="B110" s="7" t="s">
        <v>101</v>
      </c>
      <c r="C110" s="76" t="s">
        <v>41</v>
      </c>
      <c r="D110" s="7" t="s">
        <v>42</v>
      </c>
      <c r="E110" s="67">
        <v>106896914</v>
      </c>
      <c r="F110" s="104"/>
      <c r="G110" s="43" t="s">
        <v>247</v>
      </c>
      <c r="H110" s="9">
        <v>106896914</v>
      </c>
      <c r="I110" s="28">
        <v>0</v>
      </c>
      <c r="J110" s="34" t="s">
        <v>496</v>
      </c>
      <c r="K110" s="30" t="s">
        <v>100</v>
      </c>
      <c r="L110" s="30"/>
      <c r="M110" s="7">
        <v>150</v>
      </c>
      <c r="N110" s="31" t="s">
        <v>246</v>
      </c>
      <c r="O110" s="54" t="s">
        <v>213</v>
      </c>
      <c r="P110" s="7" t="s">
        <v>165</v>
      </c>
      <c r="Q110" s="34" t="s">
        <v>639</v>
      </c>
      <c r="R110" s="36">
        <v>42247</v>
      </c>
      <c r="S110" s="36">
        <v>42369</v>
      </c>
      <c r="T110" s="7" t="s">
        <v>43</v>
      </c>
    </row>
    <row r="111" spans="1:20" ht="271.5" customHeight="1" x14ac:dyDescent="0.25">
      <c r="A111" s="7" t="s">
        <v>40</v>
      </c>
      <c r="B111" s="7" t="s">
        <v>101</v>
      </c>
      <c r="C111" s="76" t="s">
        <v>41</v>
      </c>
      <c r="D111" s="7" t="s">
        <v>42</v>
      </c>
      <c r="E111" s="67">
        <v>788495916</v>
      </c>
      <c r="F111" s="104"/>
      <c r="G111" s="43" t="s">
        <v>247</v>
      </c>
      <c r="H111" s="9">
        <v>788495916</v>
      </c>
      <c r="I111" s="28">
        <v>0</v>
      </c>
      <c r="J111" s="34" t="s">
        <v>498</v>
      </c>
      <c r="K111" s="52" t="s">
        <v>640</v>
      </c>
      <c r="L111" s="52"/>
      <c r="M111" s="10">
        <v>1342</v>
      </c>
      <c r="N111" s="31" t="s">
        <v>246</v>
      </c>
      <c r="O111" s="54" t="s">
        <v>213</v>
      </c>
      <c r="P111" s="7" t="s">
        <v>165</v>
      </c>
      <c r="Q111" s="34" t="s">
        <v>641</v>
      </c>
      <c r="R111" s="36">
        <v>42247</v>
      </c>
      <c r="S111" s="36">
        <v>42369</v>
      </c>
      <c r="T111" s="7" t="s">
        <v>43</v>
      </c>
    </row>
    <row r="112" spans="1:20" ht="270.75" customHeight="1" x14ac:dyDescent="0.25">
      <c r="A112" s="7" t="s">
        <v>40</v>
      </c>
      <c r="B112" s="7" t="s">
        <v>101</v>
      </c>
      <c r="C112" s="76" t="s">
        <v>41</v>
      </c>
      <c r="D112" s="7" t="s">
        <v>42</v>
      </c>
      <c r="E112" s="67">
        <v>361420898</v>
      </c>
      <c r="F112" s="104"/>
      <c r="G112" s="43" t="s">
        <v>247</v>
      </c>
      <c r="H112" s="9">
        <v>361420898</v>
      </c>
      <c r="I112" s="28">
        <v>0</v>
      </c>
      <c r="J112" s="34" t="s">
        <v>642</v>
      </c>
      <c r="K112" s="30" t="s">
        <v>100</v>
      </c>
      <c r="L112" s="30"/>
      <c r="M112" s="12">
        <v>1000</v>
      </c>
      <c r="N112" s="31" t="s">
        <v>246</v>
      </c>
      <c r="O112" s="54" t="s">
        <v>213</v>
      </c>
      <c r="P112" s="7" t="s">
        <v>165</v>
      </c>
      <c r="Q112" s="34" t="s">
        <v>651</v>
      </c>
      <c r="R112" s="36">
        <v>42247</v>
      </c>
      <c r="S112" s="36">
        <v>42369</v>
      </c>
      <c r="T112" s="7" t="s">
        <v>43</v>
      </c>
    </row>
    <row r="113" spans="1:20" ht="267.75" customHeight="1" x14ac:dyDescent="0.25">
      <c r="A113" s="7" t="s">
        <v>40</v>
      </c>
      <c r="B113" s="7" t="s">
        <v>101</v>
      </c>
      <c r="C113" s="76" t="s">
        <v>41</v>
      </c>
      <c r="D113" s="7" t="s">
        <v>42</v>
      </c>
      <c r="E113" s="67">
        <v>247838969</v>
      </c>
      <c r="F113" s="104"/>
      <c r="G113" s="43" t="s">
        <v>247</v>
      </c>
      <c r="H113" s="9">
        <v>247838969</v>
      </c>
      <c r="I113" s="28">
        <v>0</v>
      </c>
      <c r="J113" s="41" t="s">
        <v>643</v>
      </c>
      <c r="K113" s="52" t="s">
        <v>652</v>
      </c>
      <c r="L113" s="52"/>
      <c r="M113" s="13">
        <v>148</v>
      </c>
      <c r="N113" s="32" t="s">
        <v>653</v>
      </c>
      <c r="O113" s="59" t="s">
        <v>654</v>
      </c>
      <c r="P113" s="13" t="s">
        <v>165</v>
      </c>
      <c r="Q113" s="34" t="s">
        <v>655</v>
      </c>
      <c r="R113" s="42">
        <v>42247</v>
      </c>
      <c r="S113" s="42">
        <v>42369</v>
      </c>
      <c r="T113" s="7" t="s">
        <v>43</v>
      </c>
    </row>
    <row r="114" spans="1:20" ht="268.5" customHeight="1" x14ac:dyDescent="0.25">
      <c r="A114" s="7" t="s">
        <v>40</v>
      </c>
      <c r="B114" s="7" t="s">
        <v>101</v>
      </c>
      <c r="C114" s="76" t="s">
        <v>41</v>
      </c>
      <c r="D114" s="7" t="s">
        <v>42</v>
      </c>
      <c r="E114" s="67">
        <v>372180445</v>
      </c>
      <c r="F114" s="104"/>
      <c r="G114" s="43" t="s">
        <v>247</v>
      </c>
      <c r="H114" s="9">
        <v>372180445</v>
      </c>
      <c r="I114" s="28">
        <v>0</v>
      </c>
      <c r="J114" s="41" t="s">
        <v>644</v>
      </c>
      <c r="K114" s="52" t="s">
        <v>652</v>
      </c>
      <c r="L114" s="52"/>
      <c r="M114" s="13">
        <v>690</v>
      </c>
      <c r="N114" s="32" t="s">
        <v>653</v>
      </c>
      <c r="O114" s="59" t="s">
        <v>654</v>
      </c>
      <c r="P114" s="7" t="s">
        <v>165</v>
      </c>
      <c r="Q114" s="34" t="s">
        <v>656</v>
      </c>
      <c r="R114" s="36">
        <v>42247</v>
      </c>
      <c r="S114" s="36">
        <v>42369</v>
      </c>
      <c r="T114" s="7" t="s">
        <v>43</v>
      </c>
    </row>
    <row r="115" spans="1:20" ht="270" customHeight="1" x14ac:dyDescent="0.25">
      <c r="A115" s="7" t="s">
        <v>40</v>
      </c>
      <c r="B115" s="7" t="s">
        <v>101</v>
      </c>
      <c r="C115" s="76" t="s">
        <v>41</v>
      </c>
      <c r="D115" s="7" t="s">
        <v>42</v>
      </c>
      <c r="E115" s="67">
        <v>404603573</v>
      </c>
      <c r="F115" s="104"/>
      <c r="G115" s="43" t="s">
        <v>247</v>
      </c>
      <c r="H115" s="9">
        <v>404603573</v>
      </c>
      <c r="I115" s="28">
        <v>0</v>
      </c>
      <c r="J115" s="41" t="s">
        <v>645</v>
      </c>
      <c r="K115" s="30" t="s">
        <v>100</v>
      </c>
      <c r="L115" s="30"/>
      <c r="M115" s="7">
        <v>680</v>
      </c>
      <c r="N115" s="31" t="s">
        <v>246</v>
      </c>
      <c r="O115" s="54" t="s">
        <v>213</v>
      </c>
      <c r="P115" s="7" t="s">
        <v>165</v>
      </c>
      <c r="Q115" s="34" t="s">
        <v>499</v>
      </c>
      <c r="R115" s="36">
        <v>42247</v>
      </c>
      <c r="S115" s="36">
        <v>42369</v>
      </c>
      <c r="T115" s="7" t="s">
        <v>43</v>
      </c>
    </row>
    <row r="116" spans="1:20" ht="267" customHeight="1" x14ac:dyDescent="0.25">
      <c r="A116" s="7" t="s">
        <v>40</v>
      </c>
      <c r="B116" s="7" t="s">
        <v>101</v>
      </c>
      <c r="C116" s="76" t="s">
        <v>41</v>
      </c>
      <c r="D116" s="7" t="s">
        <v>42</v>
      </c>
      <c r="E116" s="67">
        <v>248049671</v>
      </c>
      <c r="F116" s="104"/>
      <c r="G116" s="43" t="s">
        <v>247</v>
      </c>
      <c r="H116" s="9">
        <v>248049671</v>
      </c>
      <c r="I116" s="28">
        <v>0</v>
      </c>
      <c r="J116" s="41" t="s">
        <v>646</v>
      </c>
      <c r="K116" s="30" t="s">
        <v>100</v>
      </c>
      <c r="L116" s="30"/>
      <c r="M116" s="7">
        <v>280</v>
      </c>
      <c r="N116" s="31" t="s">
        <v>246</v>
      </c>
      <c r="O116" s="54" t="s">
        <v>213</v>
      </c>
      <c r="P116" s="7" t="s">
        <v>165</v>
      </c>
      <c r="Q116" s="34" t="s">
        <v>500</v>
      </c>
      <c r="R116" s="36">
        <v>42247</v>
      </c>
      <c r="S116" s="36">
        <v>42369</v>
      </c>
      <c r="T116" s="7" t="s">
        <v>43</v>
      </c>
    </row>
    <row r="117" spans="1:20" ht="270.75" customHeight="1" x14ac:dyDescent="0.25">
      <c r="A117" s="7" t="s">
        <v>40</v>
      </c>
      <c r="B117" s="7" t="s">
        <v>101</v>
      </c>
      <c r="C117" s="76" t="s">
        <v>41</v>
      </c>
      <c r="D117" s="7" t="s">
        <v>42</v>
      </c>
      <c r="E117" s="67">
        <v>252385800</v>
      </c>
      <c r="F117" s="104"/>
      <c r="G117" s="43" t="s">
        <v>247</v>
      </c>
      <c r="H117" s="9">
        <v>252385801</v>
      </c>
      <c r="I117" s="28">
        <v>0</v>
      </c>
      <c r="J117" s="41" t="s">
        <v>647</v>
      </c>
      <c r="K117" s="30" t="s">
        <v>100</v>
      </c>
      <c r="L117" s="30"/>
      <c r="M117" s="7">
        <v>280</v>
      </c>
      <c r="N117" s="31" t="s">
        <v>246</v>
      </c>
      <c r="O117" s="54" t="s">
        <v>213</v>
      </c>
      <c r="P117" s="7" t="s">
        <v>165</v>
      </c>
      <c r="Q117" s="34" t="s">
        <v>314</v>
      </c>
      <c r="R117" s="36">
        <v>42247</v>
      </c>
      <c r="S117" s="36">
        <v>42369</v>
      </c>
      <c r="T117" s="7" t="s">
        <v>43</v>
      </c>
    </row>
    <row r="118" spans="1:20" ht="269.25" customHeight="1" x14ac:dyDescent="0.25">
      <c r="A118" s="7" t="s">
        <v>40</v>
      </c>
      <c r="B118" s="7" t="s">
        <v>101</v>
      </c>
      <c r="C118" s="76" t="s">
        <v>41</v>
      </c>
      <c r="D118" s="7" t="s">
        <v>42</v>
      </c>
      <c r="E118" s="67">
        <v>343228387</v>
      </c>
      <c r="F118" s="104"/>
      <c r="G118" s="43" t="s">
        <v>247</v>
      </c>
      <c r="H118" s="9">
        <v>343228387</v>
      </c>
      <c r="I118" s="28">
        <v>0</v>
      </c>
      <c r="J118" s="41" t="s">
        <v>648</v>
      </c>
      <c r="K118" s="30" t="s">
        <v>100</v>
      </c>
      <c r="L118" s="30"/>
      <c r="M118" s="7">
        <v>280</v>
      </c>
      <c r="N118" s="31" t="s">
        <v>246</v>
      </c>
      <c r="O118" s="54" t="s">
        <v>213</v>
      </c>
      <c r="P118" s="7" t="s">
        <v>165</v>
      </c>
      <c r="Q118" s="34" t="s">
        <v>315</v>
      </c>
      <c r="R118" s="36">
        <v>42247</v>
      </c>
      <c r="S118" s="36">
        <v>42369</v>
      </c>
      <c r="T118" s="7" t="s">
        <v>43</v>
      </c>
    </row>
    <row r="119" spans="1:20" ht="269.25" customHeight="1" x14ac:dyDescent="0.25">
      <c r="A119" s="7" t="s">
        <v>40</v>
      </c>
      <c r="B119" s="7" t="s">
        <v>101</v>
      </c>
      <c r="C119" s="76" t="s">
        <v>41</v>
      </c>
      <c r="D119" s="7" t="s">
        <v>42</v>
      </c>
      <c r="E119" s="67">
        <v>197783976</v>
      </c>
      <c r="F119" s="104"/>
      <c r="G119" s="43" t="s">
        <v>247</v>
      </c>
      <c r="H119" s="9">
        <v>197783976</v>
      </c>
      <c r="I119" s="28">
        <v>0</v>
      </c>
      <c r="J119" s="41" t="s">
        <v>649</v>
      </c>
      <c r="K119" s="30" t="s">
        <v>100</v>
      </c>
      <c r="L119" s="30"/>
      <c r="M119" s="7">
        <v>80</v>
      </c>
      <c r="N119" s="31" t="s">
        <v>246</v>
      </c>
      <c r="O119" s="54" t="s">
        <v>213</v>
      </c>
      <c r="P119" s="7" t="s">
        <v>165</v>
      </c>
      <c r="Q119" s="34" t="s">
        <v>501</v>
      </c>
      <c r="R119" s="36">
        <v>42247</v>
      </c>
      <c r="S119" s="36">
        <v>42369</v>
      </c>
      <c r="T119" s="7" t="s">
        <v>43</v>
      </c>
    </row>
    <row r="120" spans="1:20" ht="267.75" customHeight="1" x14ac:dyDescent="0.25">
      <c r="A120" s="7" t="s">
        <v>40</v>
      </c>
      <c r="B120" s="7" t="s">
        <v>101</v>
      </c>
      <c r="C120" s="76" t="s">
        <v>41</v>
      </c>
      <c r="D120" s="7" t="s">
        <v>42</v>
      </c>
      <c r="E120" s="67">
        <v>162478518</v>
      </c>
      <c r="F120" s="104"/>
      <c r="G120" s="43" t="s">
        <v>247</v>
      </c>
      <c r="H120" s="9">
        <v>162478518</v>
      </c>
      <c r="I120" s="28">
        <v>0</v>
      </c>
      <c r="J120" s="41" t="s">
        <v>650</v>
      </c>
      <c r="K120" s="30" t="s">
        <v>100</v>
      </c>
      <c r="L120" s="30"/>
      <c r="M120" s="7">
        <v>100</v>
      </c>
      <c r="N120" s="31" t="s">
        <v>246</v>
      </c>
      <c r="O120" s="54" t="s">
        <v>213</v>
      </c>
      <c r="P120" s="7" t="s">
        <v>165</v>
      </c>
      <c r="Q120" s="34" t="s">
        <v>657</v>
      </c>
      <c r="R120" s="36">
        <v>42247</v>
      </c>
      <c r="S120" s="36">
        <v>42369</v>
      </c>
      <c r="T120" s="7" t="s">
        <v>43</v>
      </c>
    </row>
    <row r="121" spans="1:20" ht="267.75" customHeight="1" x14ac:dyDescent="0.25">
      <c r="A121" s="7" t="s">
        <v>40</v>
      </c>
      <c r="B121" s="7" t="s">
        <v>101</v>
      </c>
      <c r="C121" s="76" t="s">
        <v>41</v>
      </c>
      <c r="D121" s="7" t="s">
        <v>42</v>
      </c>
      <c r="E121" s="67">
        <v>250266896</v>
      </c>
      <c r="F121" s="104"/>
      <c r="G121" s="43" t="s">
        <v>247</v>
      </c>
      <c r="H121" s="9">
        <v>250266896</v>
      </c>
      <c r="I121" s="28">
        <v>0</v>
      </c>
      <c r="J121" s="41" t="s">
        <v>658</v>
      </c>
      <c r="K121" s="30" t="s">
        <v>100</v>
      </c>
      <c r="L121" s="30"/>
      <c r="M121" s="7">
        <v>340</v>
      </c>
      <c r="N121" s="31" t="s">
        <v>246</v>
      </c>
      <c r="O121" s="54" t="s">
        <v>213</v>
      </c>
      <c r="P121" s="7" t="s">
        <v>165</v>
      </c>
      <c r="Q121" s="34" t="s">
        <v>502</v>
      </c>
      <c r="R121" s="36">
        <v>42247</v>
      </c>
      <c r="S121" s="36">
        <v>42369</v>
      </c>
      <c r="T121" s="7" t="s">
        <v>43</v>
      </c>
    </row>
    <row r="122" spans="1:20" ht="266.25" customHeight="1" x14ac:dyDescent="0.25">
      <c r="A122" s="7" t="s">
        <v>40</v>
      </c>
      <c r="B122" s="7" t="s">
        <v>101</v>
      </c>
      <c r="C122" s="76" t="s">
        <v>41</v>
      </c>
      <c r="D122" s="7" t="s">
        <v>42</v>
      </c>
      <c r="E122" s="67">
        <v>408022961</v>
      </c>
      <c r="F122" s="104"/>
      <c r="G122" s="43" t="s">
        <v>247</v>
      </c>
      <c r="H122" s="9">
        <v>408022961</v>
      </c>
      <c r="I122" s="28">
        <v>0</v>
      </c>
      <c r="J122" s="41" t="s">
        <v>659</v>
      </c>
      <c r="K122" s="30" t="s">
        <v>100</v>
      </c>
      <c r="L122" s="30"/>
      <c r="M122" s="7">
        <v>240</v>
      </c>
      <c r="N122" s="31" t="s">
        <v>246</v>
      </c>
      <c r="O122" s="54" t="s">
        <v>213</v>
      </c>
      <c r="P122" s="7" t="s">
        <v>165</v>
      </c>
      <c r="Q122" s="34" t="s">
        <v>316</v>
      </c>
      <c r="R122" s="36">
        <v>42247</v>
      </c>
      <c r="S122" s="36">
        <v>42369</v>
      </c>
      <c r="T122" s="7" t="s">
        <v>43</v>
      </c>
    </row>
    <row r="123" spans="1:20" ht="267.75" customHeight="1" x14ac:dyDescent="0.25">
      <c r="A123" s="7" t="s">
        <v>40</v>
      </c>
      <c r="B123" s="7" t="s">
        <v>101</v>
      </c>
      <c r="C123" s="76" t="s">
        <v>41</v>
      </c>
      <c r="D123" s="7" t="s">
        <v>42</v>
      </c>
      <c r="E123" s="67">
        <v>82259071</v>
      </c>
      <c r="F123" s="104"/>
      <c r="G123" s="43" t="s">
        <v>247</v>
      </c>
      <c r="H123" s="9">
        <v>82259071</v>
      </c>
      <c r="I123" s="28">
        <v>0</v>
      </c>
      <c r="J123" s="41" t="s">
        <v>660</v>
      </c>
      <c r="K123" s="30" t="s">
        <v>100</v>
      </c>
      <c r="L123" s="30"/>
      <c r="M123" s="7">
        <v>120</v>
      </c>
      <c r="N123" s="31" t="s">
        <v>246</v>
      </c>
      <c r="O123" s="54" t="s">
        <v>213</v>
      </c>
      <c r="P123" s="7" t="s">
        <v>165</v>
      </c>
      <c r="Q123" s="34" t="s">
        <v>667</v>
      </c>
      <c r="R123" s="36">
        <v>42247</v>
      </c>
      <c r="S123" s="36">
        <v>42369</v>
      </c>
      <c r="T123" s="7" t="s">
        <v>43</v>
      </c>
    </row>
    <row r="124" spans="1:20" ht="265.5" customHeight="1" x14ac:dyDescent="0.25">
      <c r="A124" s="7" t="s">
        <v>40</v>
      </c>
      <c r="B124" s="7" t="s">
        <v>101</v>
      </c>
      <c r="C124" s="76" t="s">
        <v>41</v>
      </c>
      <c r="D124" s="7" t="s">
        <v>42</v>
      </c>
      <c r="E124" s="67">
        <v>78865771</v>
      </c>
      <c r="F124" s="104"/>
      <c r="G124" s="43" t="s">
        <v>247</v>
      </c>
      <c r="H124" s="9">
        <v>78865771</v>
      </c>
      <c r="I124" s="28">
        <v>0</v>
      </c>
      <c r="J124" s="41" t="s">
        <v>661</v>
      </c>
      <c r="K124" s="30" t="s">
        <v>100</v>
      </c>
      <c r="L124" s="30"/>
      <c r="M124" s="7">
        <v>125</v>
      </c>
      <c r="N124" s="31" t="s">
        <v>246</v>
      </c>
      <c r="O124" s="54" t="s">
        <v>213</v>
      </c>
      <c r="P124" s="7" t="s">
        <v>165</v>
      </c>
      <c r="Q124" s="34" t="s">
        <v>503</v>
      </c>
      <c r="R124" s="36">
        <v>42247</v>
      </c>
      <c r="S124" s="36">
        <v>42369</v>
      </c>
      <c r="T124" s="7" t="s">
        <v>43</v>
      </c>
    </row>
    <row r="125" spans="1:20" ht="269.25" customHeight="1" x14ac:dyDescent="0.25">
      <c r="A125" s="7" t="s">
        <v>40</v>
      </c>
      <c r="B125" s="7" t="s">
        <v>101</v>
      </c>
      <c r="C125" s="76" t="s">
        <v>41</v>
      </c>
      <c r="D125" s="7" t="s">
        <v>42</v>
      </c>
      <c r="E125" s="67">
        <v>133037481</v>
      </c>
      <c r="F125" s="104"/>
      <c r="G125" s="43" t="s">
        <v>247</v>
      </c>
      <c r="H125" s="9">
        <v>133037481</v>
      </c>
      <c r="I125" s="28">
        <v>0</v>
      </c>
      <c r="J125" s="41" t="s">
        <v>664</v>
      </c>
      <c r="K125" s="52" t="s">
        <v>668</v>
      </c>
      <c r="L125" s="52"/>
      <c r="M125" s="13">
        <v>100</v>
      </c>
      <c r="N125" s="32" t="s">
        <v>653</v>
      </c>
      <c r="O125" s="59" t="s">
        <v>669</v>
      </c>
      <c r="P125" s="13" t="s">
        <v>165</v>
      </c>
      <c r="Q125" s="34" t="s">
        <v>317</v>
      </c>
      <c r="R125" s="42">
        <v>42247</v>
      </c>
      <c r="S125" s="42">
        <v>42369</v>
      </c>
      <c r="T125" s="7" t="s">
        <v>43</v>
      </c>
    </row>
    <row r="126" spans="1:20" ht="269.25" customHeight="1" x14ac:dyDescent="0.25">
      <c r="A126" s="7" t="s">
        <v>40</v>
      </c>
      <c r="B126" s="7" t="s">
        <v>101</v>
      </c>
      <c r="C126" s="76" t="s">
        <v>41</v>
      </c>
      <c r="D126" s="7" t="s">
        <v>42</v>
      </c>
      <c r="E126" s="67">
        <v>150972662</v>
      </c>
      <c r="F126" s="104"/>
      <c r="G126" s="43" t="s">
        <v>247</v>
      </c>
      <c r="H126" s="9">
        <v>150972662</v>
      </c>
      <c r="I126" s="28">
        <v>0</v>
      </c>
      <c r="J126" s="41" t="s">
        <v>663</v>
      </c>
      <c r="K126" s="52" t="s">
        <v>668</v>
      </c>
      <c r="L126" s="30"/>
      <c r="M126" s="7">
        <v>120</v>
      </c>
      <c r="N126" s="32" t="s">
        <v>653</v>
      </c>
      <c r="O126" s="59" t="s">
        <v>669</v>
      </c>
      <c r="P126" s="7" t="s">
        <v>165</v>
      </c>
      <c r="Q126" s="34" t="s">
        <v>670</v>
      </c>
      <c r="R126" s="36">
        <v>42247</v>
      </c>
      <c r="S126" s="36">
        <v>42369</v>
      </c>
      <c r="T126" s="7" t="s">
        <v>43</v>
      </c>
    </row>
    <row r="127" spans="1:20" ht="270.75" customHeight="1" x14ac:dyDescent="0.25">
      <c r="A127" s="7" t="s">
        <v>40</v>
      </c>
      <c r="B127" s="7" t="s">
        <v>101</v>
      </c>
      <c r="C127" s="76" t="s">
        <v>41</v>
      </c>
      <c r="D127" s="7" t="s">
        <v>42</v>
      </c>
      <c r="E127" s="67">
        <v>150052706</v>
      </c>
      <c r="F127" s="104"/>
      <c r="G127" s="43" t="s">
        <v>247</v>
      </c>
      <c r="H127" s="9">
        <v>150052706</v>
      </c>
      <c r="I127" s="28">
        <v>0</v>
      </c>
      <c r="J127" s="41" t="s">
        <v>662</v>
      </c>
      <c r="K127" s="52" t="s">
        <v>668</v>
      </c>
      <c r="L127" s="30"/>
      <c r="M127" s="7">
        <v>120</v>
      </c>
      <c r="N127" s="32" t="s">
        <v>653</v>
      </c>
      <c r="O127" s="59" t="s">
        <v>669</v>
      </c>
      <c r="P127" s="7" t="s">
        <v>165</v>
      </c>
      <c r="Q127" s="34" t="s">
        <v>318</v>
      </c>
      <c r="R127" s="36">
        <v>42247</v>
      </c>
      <c r="S127" s="36">
        <v>42369</v>
      </c>
      <c r="T127" s="7" t="s">
        <v>43</v>
      </c>
    </row>
    <row r="128" spans="1:20" ht="269.25" customHeight="1" x14ac:dyDescent="0.25">
      <c r="A128" s="7" t="s">
        <v>40</v>
      </c>
      <c r="B128" s="7" t="s">
        <v>101</v>
      </c>
      <c r="C128" s="76" t="s">
        <v>41</v>
      </c>
      <c r="D128" s="7" t="s">
        <v>42</v>
      </c>
      <c r="E128" s="67">
        <v>149266305</v>
      </c>
      <c r="F128" s="104"/>
      <c r="G128" s="43" t="s">
        <v>247</v>
      </c>
      <c r="H128" s="9">
        <v>149266304</v>
      </c>
      <c r="I128" s="28">
        <v>0</v>
      </c>
      <c r="J128" s="41" t="s">
        <v>665</v>
      </c>
      <c r="K128" s="52" t="s">
        <v>668</v>
      </c>
      <c r="L128" s="30"/>
      <c r="M128" s="7">
        <v>120</v>
      </c>
      <c r="N128" s="32" t="s">
        <v>653</v>
      </c>
      <c r="O128" s="59" t="s">
        <v>669</v>
      </c>
      <c r="P128" s="7" t="s">
        <v>165</v>
      </c>
      <c r="Q128" s="34" t="s">
        <v>319</v>
      </c>
      <c r="R128" s="36">
        <v>42247</v>
      </c>
      <c r="S128" s="36">
        <v>42369</v>
      </c>
      <c r="T128" s="7" t="s">
        <v>43</v>
      </c>
    </row>
    <row r="129" spans="1:20" ht="270" customHeight="1" x14ac:dyDescent="0.25">
      <c r="A129" s="7" t="s">
        <v>40</v>
      </c>
      <c r="B129" s="7" t="s">
        <v>101</v>
      </c>
      <c r="C129" s="76" t="s">
        <v>41</v>
      </c>
      <c r="D129" s="7" t="s">
        <v>42</v>
      </c>
      <c r="E129" s="67">
        <v>135431992</v>
      </c>
      <c r="F129" s="104"/>
      <c r="G129" s="43" t="s">
        <v>247</v>
      </c>
      <c r="H129" s="9">
        <v>135431992</v>
      </c>
      <c r="I129" s="28">
        <v>0</v>
      </c>
      <c r="J129" s="41" t="s">
        <v>666</v>
      </c>
      <c r="K129" s="52" t="s">
        <v>668</v>
      </c>
      <c r="L129" s="30"/>
      <c r="M129" s="7">
        <v>150</v>
      </c>
      <c r="N129" s="32" t="s">
        <v>653</v>
      </c>
      <c r="O129" s="59" t="s">
        <v>669</v>
      </c>
      <c r="P129" s="7" t="s">
        <v>165</v>
      </c>
      <c r="Q129" s="34" t="s">
        <v>320</v>
      </c>
      <c r="R129" s="36">
        <v>42247</v>
      </c>
      <c r="S129" s="36">
        <v>42369</v>
      </c>
      <c r="T129" s="7" t="s">
        <v>43</v>
      </c>
    </row>
    <row r="130" spans="1:20" ht="114.75" x14ac:dyDescent="0.25">
      <c r="A130" s="7" t="s">
        <v>40</v>
      </c>
      <c r="B130" s="7" t="s">
        <v>101</v>
      </c>
      <c r="C130" s="76" t="s">
        <v>41</v>
      </c>
      <c r="D130" s="7" t="s">
        <v>42</v>
      </c>
      <c r="E130" s="67">
        <v>200001545</v>
      </c>
      <c r="F130" s="104"/>
      <c r="G130" s="43" t="s">
        <v>248</v>
      </c>
      <c r="H130" s="9">
        <v>200001544</v>
      </c>
      <c r="I130" s="2">
        <v>200000000</v>
      </c>
      <c r="J130" s="41" t="s">
        <v>671</v>
      </c>
      <c r="K130" s="52" t="s">
        <v>673</v>
      </c>
      <c r="L130" s="13"/>
      <c r="M130" s="13">
        <v>200</v>
      </c>
      <c r="N130" s="32" t="s">
        <v>653</v>
      </c>
      <c r="O130" s="59" t="s">
        <v>672</v>
      </c>
      <c r="P130" s="13" t="s">
        <v>165</v>
      </c>
      <c r="Q130" s="34" t="s">
        <v>517</v>
      </c>
      <c r="R130" s="42">
        <v>42151</v>
      </c>
      <c r="S130" s="42">
        <v>42154</v>
      </c>
      <c r="T130" s="7" t="s">
        <v>43</v>
      </c>
    </row>
    <row r="131" spans="1:20" ht="265.5" customHeight="1" x14ac:dyDescent="0.25">
      <c r="A131" s="7" t="s">
        <v>40</v>
      </c>
      <c r="B131" s="7" t="s">
        <v>101</v>
      </c>
      <c r="C131" s="76" t="s">
        <v>41</v>
      </c>
      <c r="D131" s="7" t="s">
        <v>42</v>
      </c>
      <c r="E131" s="67">
        <v>63691460</v>
      </c>
      <c r="F131" s="104"/>
      <c r="G131" s="43" t="s">
        <v>247</v>
      </c>
      <c r="H131" s="9">
        <v>63691460</v>
      </c>
      <c r="I131" s="28">
        <v>0</v>
      </c>
      <c r="J131" s="41" t="s">
        <v>674</v>
      </c>
      <c r="K131" s="52" t="s">
        <v>518</v>
      </c>
      <c r="L131" s="7"/>
      <c r="M131" s="13">
        <v>3</v>
      </c>
      <c r="N131" s="31" t="s">
        <v>188</v>
      </c>
      <c r="O131" s="59" t="s">
        <v>519</v>
      </c>
      <c r="P131" s="7" t="s">
        <v>165</v>
      </c>
      <c r="Q131" s="34" t="s">
        <v>520</v>
      </c>
      <c r="R131" s="36">
        <v>42247</v>
      </c>
      <c r="S131" s="36">
        <v>42369</v>
      </c>
      <c r="T131" s="7" t="s">
        <v>43</v>
      </c>
    </row>
    <row r="132" spans="1:20" ht="261" customHeight="1" x14ac:dyDescent="0.25">
      <c r="A132" s="7" t="s">
        <v>40</v>
      </c>
      <c r="B132" s="7" t="s">
        <v>101</v>
      </c>
      <c r="C132" s="76" t="s">
        <v>41</v>
      </c>
      <c r="D132" s="7" t="s">
        <v>42</v>
      </c>
      <c r="E132" s="67">
        <v>24805230</v>
      </c>
      <c r="F132" s="104"/>
      <c r="G132" s="43" t="s">
        <v>247</v>
      </c>
      <c r="H132" s="9">
        <v>24805230</v>
      </c>
      <c r="I132" s="9">
        <v>985000</v>
      </c>
      <c r="J132" s="41" t="s">
        <v>678</v>
      </c>
      <c r="K132" s="52" t="s">
        <v>321</v>
      </c>
      <c r="L132" s="30"/>
      <c r="M132" s="13">
        <v>45</v>
      </c>
      <c r="N132" s="31" t="s">
        <v>675</v>
      </c>
      <c r="O132" s="59" t="s">
        <v>676</v>
      </c>
      <c r="P132" s="7" t="s">
        <v>165</v>
      </c>
      <c r="Q132" s="34" t="s">
        <v>677</v>
      </c>
      <c r="R132" s="36">
        <v>42247</v>
      </c>
      <c r="S132" s="36">
        <v>42369</v>
      </c>
      <c r="T132" s="7" t="s">
        <v>43</v>
      </c>
    </row>
    <row r="133" spans="1:20" ht="187.5" customHeight="1" x14ac:dyDescent="0.25">
      <c r="A133" s="7" t="s">
        <v>40</v>
      </c>
      <c r="B133" s="7" t="s">
        <v>101</v>
      </c>
      <c r="C133" s="76" t="s">
        <v>41</v>
      </c>
      <c r="D133" s="7" t="s">
        <v>42</v>
      </c>
      <c r="E133" s="67">
        <v>60000000</v>
      </c>
      <c r="F133" s="104"/>
      <c r="G133" s="43" t="s">
        <v>247</v>
      </c>
      <c r="H133" s="9">
        <v>60000000</v>
      </c>
      <c r="I133" s="28">
        <v>0</v>
      </c>
      <c r="J133" s="41" t="s">
        <v>679</v>
      </c>
      <c r="K133" s="52" t="s">
        <v>301</v>
      </c>
      <c r="L133" s="52"/>
      <c r="M133" s="13">
        <v>6</v>
      </c>
      <c r="N133" s="32" t="s">
        <v>188</v>
      </c>
      <c r="O133" s="54" t="s">
        <v>322</v>
      </c>
      <c r="P133" s="7" t="s">
        <v>165</v>
      </c>
      <c r="Q133" s="34" t="s">
        <v>521</v>
      </c>
      <c r="R133" s="36">
        <v>42247</v>
      </c>
      <c r="S133" s="36">
        <v>42369</v>
      </c>
      <c r="T133" s="7" t="s">
        <v>43</v>
      </c>
    </row>
    <row r="134" spans="1:20" ht="168" customHeight="1" x14ac:dyDescent="0.25">
      <c r="A134" s="7" t="s">
        <v>40</v>
      </c>
      <c r="B134" s="7" t="s">
        <v>101</v>
      </c>
      <c r="C134" s="76" t="s">
        <v>41</v>
      </c>
      <c r="D134" s="7" t="s">
        <v>42</v>
      </c>
      <c r="E134" s="67">
        <v>48000000</v>
      </c>
      <c r="F134" s="104"/>
      <c r="G134" s="43" t="s">
        <v>247</v>
      </c>
      <c r="H134" s="9">
        <v>48000000</v>
      </c>
      <c r="I134" s="28">
        <v>0</v>
      </c>
      <c r="J134" s="41" t="s">
        <v>680</v>
      </c>
      <c r="K134" s="52" t="s">
        <v>301</v>
      </c>
      <c r="L134" s="52"/>
      <c r="M134" s="13">
        <v>8</v>
      </c>
      <c r="N134" s="32" t="s">
        <v>188</v>
      </c>
      <c r="O134" s="54" t="s">
        <v>323</v>
      </c>
      <c r="P134" s="7" t="s">
        <v>165</v>
      </c>
      <c r="Q134" s="34" t="s">
        <v>522</v>
      </c>
      <c r="R134" s="36">
        <v>42247</v>
      </c>
      <c r="S134" s="36">
        <v>42369</v>
      </c>
      <c r="T134" s="7" t="s">
        <v>43</v>
      </c>
    </row>
    <row r="135" spans="1:20" ht="267.75" customHeight="1" x14ac:dyDescent="0.25">
      <c r="A135" s="7" t="s">
        <v>40</v>
      </c>
      <c r="B135" s="7" t="s">
        <v>101</v>
      </c>
      <c r="C135" s="76" t="s">
        <v>41</v>
      </c>
      <c r="D135" s="7" t="s">
        <v>42</v>
      </c>
      <c r="E135" s="67">
        <v>83731931</v>
      </c>
      <c r="F135" s="104"/>
      <c r="G135" s="43" t="s">
        <v>247</v>
      </c>
      <c r="H135" s="9">
        <v>83731931</v>
      </c>
      <c r="I135" s="28">
        <v>0</v>
      </c>
      <c r="J135" s="34" t="s">
        <v>504</v>
      </c>
      <c r="K135" s="30" t="s">
        <v>100</v>
      </c>
      <c r="L135" s="30"/>
      <c r="M135" s="7">
        <v>270</v>
      </c>
      <c r="N135" s="31" t="s">
        <v>681</v>
      </c>
      <c r="O135" s="59" t="s">
        <v>524</v>
      </c>
      <c r="P135" s="7" t="s">
        <v>165</v>
      </c>
      <c r="Q135" s="34" t="s">
        <v>523</v>
      </c>
      <c r="R135" s="36">
        <v>42247</v>
      </c>
      <c r="S135" s="36">
        <v>42369</v>
      </c>
      <c r="T135" s="7" t="s">
        <v>43</v>
      </c>
    </row>
    <row r="136" spans="1:20" ht="269.25" customHeight="1" x14ac:dyDescent="0.25">
      <c r="A136" s="7" t="s">
        <v>40</v>
      </c>
      <c r="B136" s="7" t="s">
        <v>101</v>
      </c>
      <c r="C136" s="76" t="s">
        <v>41</v>
      </c>
      <c r="D136" s="7" t="s">
        <v>42</v>
      </c>
      <c r="E136" s="67">
        <v>297750253</v>
      </c>
      <c r="F136" s="104"/>
      <c r="G136" s="43" t="s">
        <v>247</v>
      </c>
      <c r="H136" s="9">
        <v>297750253</v>
      </c>
      <c r="I136" s="28">
        <v>0</v>
      </c>
      <c r="J136" s="34" t="s">
        <v>505</v>
      </c>
      <c r="K136" s="30" t="s">
        <v>100</v>
      </c>
      <c r="L136" s="29"/>
      <c r="M136" s="7">
        <v>320</v>
      </c>
      <c r="N136" s="31" t="s">
        <v>682</v>
      </c>
      <c r="O136" s="54" t="s">
        <v>255</v>
      </c>
      <c r="P136" s="7" t="s">
        <v>165</v>
      </c>
      <c r="Q136" s="34" t="s">
        <v>525</v>
      </c>
      <c r="R136" s="36">
        <v>42247</v>
      </c>
      <c r="S136" s="36">
        <v>42369</v>
      </c>
      <c r="T136" s="7" t="s">
        <v>43</v>
      </c>
    </row>
    <row r="137" spans="1:20" ht="269.25" customHeight="1" x14ac:dyDescent="0.25">
      <c r="A137" s="7" t="s">
        <v>40</v>
      </c>
      <c r="B137" s="7" t="s">
        <v>101</v>
      </c>
      <c r="C137" s="76" t="s">
        <v>41</v>
      </c>
      <c r="D137" s="7" t="s">
        <v>42</v>
      </c>
      <c r="E137" s="67">
        <v>389052662</v>
      </c>
      <c r="F137" s="104"/>
      <c r="G137" s="43" t="s">
        <v>247</v>
      </c>
      <c r="H137" s="9">
        <v>389052662</v>
      </c>
      <c r="I137" s="28">
        <v>0</v>
      </c>
      <c r="J137" s="34" t="s">
        <v>506</v>
      </c>
      <c r="K137" s="30" t="s">
        <v>100</v>
      </c>
      <c r="L137" s="30"/>
      <c r="M137" s="7">
        <v>340</v>
      </c>
      <c r="N137" s="31" t="s">
        <v>246</v>
      </c>
      <c r="O137" s="54" t="s">
        <v>213</v>
      </c>
      <c r="P137" s="7" t="s">
        <v>165</v>
      </c>
      <c r="Q137" s="34" t="s">
        <v>324</v>
      </c>
      <c r="R137" s="36">
        <v>42247</v>
      </c>
      <c r="S137" s="36">
        <v>42369</v>
      </c>
      <c r="T137" s="7" t="s">
        <v>43</v>
      </c>
    </row>
    <row r="138" spans="1:20" ht="104.25" customHeight="1" x14ac:dyDescent="0.25">
      <c r="A138" s="7" t="s">
        <v>40</v>
      </c>
      <c r="B138" s="7" t="s">
        <v>101</v>
      </c>
      <c r="C138" s="76" t="s">
        <v>41</v>
      </c>
      <c r="D138" s="7" t="s">
        <v>42</v>
      </c>
      <c r="E138" s="49">
        <v>45000000</v>
      </c>
      <c r="F138" s="104"/>
      <c r="G138" s="43" t="s">
        <v>247</v>
      </c>
      <c r="H138" s="9">
        <v>45000000</v>
      </c>
      <c r="I138" s="28">
        <v>0</v>
      </c>
      <c r="J138" s="34" t="s">
        <v>507</v>
      </c>
      <c r="K138" s="52" t="s">
        <v>683</v>
      </c>
      <c r="L138" s="30"/>
      <c r="M138" s="7">
        <v>1</v>
      </c>
      <c r="N138" s="31" t="s">
        <v>214</v>
      </c>
      <c r="O138" s="59" t="s">
        <v>684</v>
      </c>
      <c r="P138" s="7" t="s">
        <v>93</v>
      </c>
      <c r="Q138" s="34" t="s">
        <v>526</v>
      </c>
      <c r="R138" s="147">
        <v>42155</v>
      </c>
      <c r="S138" s="36">
        <v>42369</v>
      </c>
      <c r="T138" s="7" t="s">
        <v>43</v>
      </c>
    </row>
    <row r="139" spans="1:20" ht="105" customHeight="1" x14ac:dyDescent="0.25">
      <c r="A139" s="7" t="s">
        <v>40</v>
      </c>
      <c r="B139" s="7" t="s">
        <v>101</v>
      </c>
      <c r="C139" s="76" t="s">
        <v>41</v>
      </c>
      <c r="D139" s="7" t="s">
        <v>42</v>
      </c>
      <c r="E139" s="49">
        <v>45000000</v>
      </c>
      <c r="F139" s="104"/>
      <c r="G139" s="43" t="s">
        <v>247</v>
      </c>
      <c r="H139" s="9">
        <v>45000000</v>
      </c>
      <c r="I139" s="28"/>
      <c r="J139" s="34" t="s">
        <v>508</v>
      </c>
      <c r="K139" s="52" t="s">
        <v>683</v>
      </c>
      <c r="L139" s="30"/>
      <c r="M139" s="7">
        <v>1</v>
      </c>
      <c r="N139" s="31" t="s">
        <v>214</v>
      </c>
      <c r="O139" s="59" t="s">
        <v>684</v>
      </c>
      <c r="P139" s="7" t="s">
        <v>93</v>
      </c>
      <c r="Q139" s="34" t="s">
        <v>685</v>
      </c>
      <c r="R139" s="147">
        <v>42155</v>
      </c>
      <c r="S139" s="36">
        <v>42369</v>
      </c>
      <c r="T139" s="7" t="s">
        <v>43</v>
      </c>
    </row>
    <row r="140" spans="1:20" ht="105" customHeight="1" x14ac:dyDescent="0.25">
      <c r="A140" s="7" t="s">
        <v>40</v>
      </c>
      <c r="B140" s="7" t="s">
        <v>101</v>
      </c>
      <c r="C140" s="76" t="s">
        <v>41</v>
      </c>
      <c r="D140" s="7" t="s">
        <v>42</v>
      </c>
      <c r="E140" s="49">
        <v>45000000</v>
      </c>
      <c r="F140" s="104"/>
      <c r="G140" s="43" t="s">
        <v>247</v>
      </c>
      <c r="H140" s="9">
        <v>45000000</v>
      </c>
      <c r="I140" s="28"/>
      <c r="J140" s="34" t="s">
        <v>509</v>
      </c>
      <c r="K140" s="52" t="s">
        <v>683</v>
      </c>
      <c r="L140" s="30"/>
      <c r="M140" s="7">
        <v>1</v>
      </c>
      <c r="N140" s="31" t="s">
        <v>214</v>
      </c>
      <c r="O140" s="59" t="s">
        <v>684</v>
      </c>
      <c r="P140" s="7" t="s">
        <v>93</v>
      </c>
      <c r="Q140" s="34" t="s">
        <v>527</v>
      </c>
      <c r="R140" s="147">
        <v>42155</v>
      </c>
      <c r="S140" s="36">
        <v>42369</v>
      </c>
      <c r="T140" s="7" t="s">
        <v>43</v>
      </c>
    </row>
    <row r="141" spans="1:20" ht="114.75" customHeight="1" x14ac:dyDescent="0.25">
      <c r="A141" s="7" t="s">
        <v>40</v>
      </c>
      <c r="B141" s="7" t="s">
        <v>101</v>
      </c>
      <c r="C141" s="76" t="s">
        <v>41</v>
      </c>
      <c r="D141" s="7" t="s">
        <v>42</v>
      </c>
      <c r="E141" s="49">
        <v>45000000</v>
      </c>
      <c r="F141" s="104"/>
      <c r="G141" s="43" t="s">
        <v>247</v>
      </c>
      <c r="H141" s="9">
        <v>45000000</v>
      </c>
      <c r="I141" s="28">
        <v>0</v>
      </c>
      <c r="J141" s="34" t="s">
        <v>510</v>
      </c>
      <c r="K141" s="52" t="s">
        <v>686</v>
      </c>
      <c r="L141" s="30"/>
      <c r="M141" s="7">
        <v>1</v>
      </c>
      <c r="N141" s="31" t="s">
        <v>214</v>
      </c>
      <c r="O141" s="59" t="s">
        <v>684</v>
      </c>
      <c r="P141" s="7" t="s">
        <v>93</v>
      </c>
      <c r="Q141" s="34" t="s">
        <v>528</v>
      </c>
      <c r="R141" s="147">
        <v>42155</v>
      </c>
      <c r="S141" s="36">
        <v>42369</v>
      </c>
      <c r="T141" s="7" t="s">
        <v>43</v>
      </c>
    </row>
    <row r="142" spans="1:20" ht="102" customHeight="1" x14ac:dyDescent="0.25">
      <c r="A142" s="7" t="s">
        <v>40</v>
      </c>
      <c r="B142" s="7" t="s">
        <v>101</v>
      </c>
      <c r="C142" s="76" t="s">
        <v>41</v>
      </c>
      <c r="D142" s="7" t="s">
        <v>42</v>
      </c>
      <c r="E142" s="49">
        <v>45000000</v>
      </c>
      <c r="F142" s="104"/>
      <c r="G142" s="43" t="s">
        <v>247</v>
      </c>
      <c r="H142" s="9">
        <v>45000000</v>
      </c>
      <c r="I142" s="28">
        <v>0</v>
      </c>
      <c r="J142" s="34" t="s">
        <v>511</v>
      </c>
      <c r="K142" s="52" t="s">
        <v>686</v>
      </c>
      <c r="L142" s="30"/>
      <c r="M142" s="7">
        <v>1</v>
      </c>
      <c r="N142" s="31" t="s">
        <v>214</v>
      </c>
      <c r="O142" s="59" t="s">
        <v>684</v>
      </c>
      <c r="P142" s="7" t="s">
        <v>93</v>
      </c>
      <c r="Q142" s="34" t="s">
        <v>687</v>
      </c>
      <c r="R142" s="147">
        <v>42155</v>
      </c>
      <c r="S142" s="36">
        <v>42369</v>
      </c>
      <c r="T142" s="7" t="s">
        <v>43</v>
      </c>
    </row>
    <row r="143" spans="1:20" ht="117.75" customHeight="1" x14ac:dyDescent="0.25">
      <c r="A143" s="7" t="s">
        <v>40</v>
      </c>
      <c r="B143" s="7" t="s">
        <v>101</v>
      </c>
      <c r="C143" s="76" t="s">
        <v>41</v>
      </c>
      <c r="D143" s="7" t="s">
        <v>42</v>
      </c>
      <c r="E143" s="67">
        <v>45000000</v>
      </c>
      <c r="F143" s="104"/>
      <c r="G143" s="43" t="s">
        <v>247</v>
      </c>
      <c r="H143" s="9">
        <v>45000000</v>
      </c>
      <c r="I143" s="28">
        <v>0</v>
      </c>
      <c r="J143" s="34" t="s">
        <v>512</v>
      </c>
      <c r="K143" s="52" t="s">
        <v>688</v>
      </c>
      <c r="L143" s="30"/>
      <c r="M143" s="7">
        <v>1</v>
      </c>
      <c r="N143" s="31" t="s">
        <v>214</v>
      </c>
      <c r="O143" s="59" t="s">
        <v>684</v>
      </c>
      <c r="P143" s="7" t="s">
        <v>93</v>
      </c>
      <c r="Q143" s="34" t="s">
        <v>325</v>
      </c>
      <c r="R143" s="147">
        <v>42155</v>
      </c>
      <c r="S143" s="36">
        <v>42369</v>
      </c>
      <c r="T143" s="7" t="s">
        <v>43</v>
      </c>
    </row>
    <row r="144" spans="1:20" ht="114" customHeight="1" x14ac:dyDescent="0.25">
      <c r="A144" s="7" t="s">
        <v>40</v>
      </c>
      <c r="B144" s="7" t="s">
        <v>101</v>
      </c>
      <c r="C144" s="76" t="s">
        <v>41</v>
      </c>
      <c r="D144" s="7" t="s">
        <v>42</v>
      </c>
      <c r="E144" s="67">
        <v>45000000</v>
      </c>
      <c r="F144" s="104"/>
      <c r="G144" s="43" t="s">
        <v>247</v>
      </c>
      <c r="H144" s="9">
        <v>45000000</v>
      </c>
      <c r="I144" s="28">
        <v>0</v>
      </c>
      <c r="J144" s="34" t="s">
        <v>513</v>
      </c>
      <c r="K144" s="52" t="s">
        <v>689</v>
      </c>
      <c r="L144" s="30"/>
      <c r="M144" s="7">
        <v>1</v>
      </c>
      <c r="N144" s="31" t="s">
        <v>214</v>
      </c>
      <c r="O144" s="59" t="s">
        <v>684</v>
      </c>
      <c r="P144" s="7" t="s">
        <v>93</v>
      </c>
      <c r="Q144" s="34" t="s">
        <v>529</v>
      </c>
      <c r="R144" s="147">
        <v>42155</v>
      </c>
      <c r="S144" s="36">
        <v>42369</v>
      </c>
      <c r="T144" s="7" t="s">
        <v>43</v>
      </c>
    </row>
    <row r="145" spans="1:20" ht="105.75" customHeight="1" x14ac:dyDescent="0.25">
      <c r="A145" s="7" t="s">
        <v>40</v>
      </c>
      <c r="B145" s="7" t="s">
        <v>101</v>
      </c>
      <c r="C145" s="76" t="s">
        <v>41</v>
      </c>
      <c r="D145" s="7" t="s">
        <v>42</v>
      </c>
      <c r="E145" s="67">
        <v>50000000</v>
      </c>
      <c r="F145" s="104"/>
      <c r="G145" s="43" t="s">
        <v>247</v>
      </c>
      <c r="H145" s="9">
        <v>50000000</v>
      </c>
      <c r="I145" s="28">
        <v>0</v>
      </c>
      <c r="J145" s="41" t="s">
        <v>690</v>
      </c>
      <c r="K145" s="52" t="s">
        <v>691</v>
      </c>
      <c r="L145" s="13"/>
      <c r="M145" s="13">
        <v>7</v>
      </c>
      <c r="N145" s="62" t="s">
        <v>702</v>
      </c>
      <c r="O145" s="59" t="s">
        <v>703</v>
      </c>
      <c r="P145" s="7" t="s">
        <v>165</v>
      </c>
      <c r="Q145" s="34" t="s">
        <v>692</v>
      </c>
      <c r="R145" s="36">
        <v>42247</v>
      </c>
      <c r="S145" s="36">
        <v>42369</v>
      </c>
      <c r="T145" s="7" t="s">
        <v>43</v>
      </c>
    </row>
    <row r="146" spans="1:20" ht="63" customHeight="1" x14ac:dyDescent="0.25">
      <c r="A146" s="7" t="s">
        <v>40</v>
      </c>
      <c r="B146" s="7" t="s">
        <v>101</v>
      </c>
      <c r="C146" s="76" t="s">
        <v>41</v>
      </c>
      <c r="D146" s="7" t="s">
        <v>42</v>
      </c>
      <c r="E146" s="67">
        <v>108964480</v>
      </c>
      <c r="F146" s="104"/>
      <c r="G146" s="43" t="s">
        <v>247</v>
      </c>
      <c r="H146" s="9">
        <v>108964479</v>
      </c>
      <c r="I146" s="28">
        <v>0</v>
      </c>
      <c r="J146" s="34" t="s">
        <v>514</v>
      </c>
      <c r="K146" s="52" t="s">
        <v>530</v>
      </c>
      <c r="L146" s="52"/>
      <c r="M146" s="10">
        <v>7752</v>
      </c>
      <c r="N146" s="62" t="s">
        <v>693</v>
      </c>
      <c r="O146" s="59" t="s">
        <v>694</v>
      </c>
      <c r="P146" s="13" t="s">
        <v>93</v>
      </c>
      <c r="Q146" s="34" t="s">
        <v>695</v>
      </c>
      <c r="R146" s="36">
        <v>42247</v>
      </c>
      <c r="S146" s="36">
        <v>42369</v>
      </c>
      <c r="T146" s="7" t="s">
        <v>43</v>
      </c>
    </row>
    <row r="147" spans="1:20" ht="89.25" x14ac:dyDescent="0.25">
      <c r="A147" s="7" t="s">
        <v>40</v>
      </c>
      <c r="B147" s="7" t="s">
        <v>101</v>
      </c>
      <c r="C147" s="76" t="s">
        <v>41</v>
      </c>
      <c r="D147" s="7" t="s">
        <v>42</v>
      </c>
      <c r="E147" s="67">
        <v>45000000</v>
      </c>
      <c r="F147" s="104"/>
      <c r="G147" s="43" t="s">
        <v>247</v>
      </c>
      <c r="H147" s="9">
        <v>45000000</v>
      </c>
      <c r="I147" s="28">
        <v>0</v>
      </c>
      <c r="J147" s="34" t="s">
        <v>515</v>
      </c>
      <c r="K147" s="52" t="s">
        <v>531</v>
      </c>
      <c r="L147" s="28"/>
      <c r="M147" s="7">
        <v>1</v>
      </c>
      <c r="N147" s="62" t="s">
        <v>533</v>
      </c>
      <c r="O147" s="59" t="s">
        <v>696</v>
      </c>
      <c r="P147" s="13" t="s">
        <v>93</v>
      </c>
      <c r="Q147" s="34" t="s">
        <v>697</v>
      </c>
      <c r="R147" s="36">
        <v>42247</v>
      </c>
      <c r="S147" s="36">
        <v>42369</v>
      </c>
      <c r="T147" s="7" t="s">
        <v>43</v>
      </c>
    </row>
    <row r="148" spans="1:20" ht="95.25" customHeight="1" x14ac:dyDescent="0.25">
      <c r="A148" s="7" t="s">
        <v>40</v>
      </c>
      <c r="B148" s="7" t="s">
        <v>101</v>
      </c>
      <c r="C148" s="76" t="s">
        <v>41</v>
      </c>
      <c r="D148" s="7" t="s">
        <v>42</v>
      </c>
      <c r="E148" s="67">
        <v>45000000</v>
      </c>
      <c r="F148" s="104"/>
      <c r="G148" s="43" t="s">
        <v>247</v>
      </c>
      <c r="H148" s="9">
        <v>45000000</v>
      </c>
      <c r="I148" s="28">
        <v>0</v>
      </c>
      <c r="J148" s="54" t="s">
        <v>698</v>
      </c>
      <c r="K148" s="52" t="s">
        <v>532</v>
      </c>
      <c r="L148" s="28"/>
      <c r="M148" s="7">
        <v>1</v>
      </c>
      <c r="N148" s="62" t="s">
        <v>533</v>
      </c>
      <c r="O148" s="59" t="s">
        <v>696</v>
      </c>
      <c r="P148" s="13" t="s">
        <v>93</v>
      </c>
      <c r="Q148" s="34" t="s">
        <v>534</v>
      </c>
      <c r="R148" s="36">
        <v>42247</v>
      </c>
      <c r="S148" s="36">
        <v>42369</v>
      </c>
      <c r="T148" s="7" t="s">
        <v>43</v>
      </c>
    </row>
    <row r="149" spans="1:20" ht="264" customHeight="1" x14ac:dyDescent="0.25">
      <c r="A149" s="7" t="s">
        <v>40</v>
      </c>
      <c r="B149" s="7" t="s">
        <v>101</v>
      </c>
      <c r="C149" s="76" t="s">
        <v>41</v>
      </c>
      <c r="D149" s="7" t="s">
        <v>42</v>
      </c>
      <c r="E149" s="67">
        <v>54402210</v>
      </c>
      <c r="F149" s="104"/>
      <c r="G149" s="43" t="s">
        <v>247</v>
      </c>
      <c r="H149" s="9">
        <v>54402209</v>
      </c>
      <c r="I149" s="28">
        <v>0</v>
      </c>
      <c r="J149" s="54" t="s">
        <v>699</v>
      </c>
      <c r="K149" s="30" t="s">
        <v>100</v>
      </c>
      <c r="L149" s="30"/>
      <c r="M149" s="7">
        <v>350</v>
      </c>
      <c r="N149" s="31" t="s">
        <v>700</v>
      </c>
      <c r="O149" s="54" t="s">
        <v>701</v>
      </c>
      <c r="P149" s="7" t="s">
        <v>165</v>
      </c>
      <c r="Q149" s="34" t="s">
        <v>535</v>
      </c>
      <c r="R149" s="36">
        <v>42247</v>
      </c>
      <c r="S149" s="36">
        <v>42369</v>
      </c>
      <c r="T149" s="7" t="s">
        <v>43</v>
      </c>
    </row>
    <row r="150" spans="1:20" ht="104.25" customHeight="1" x14ac:dyDescent="0.25">
      <c r="A150" s="7" t="s">
        <v>40</v>
      </c>
      <c r="B150" s="7" t="s">
        <v>101</v>
      </c>
      <c r="C150" s="76" t="s">
        <v>41</v>
      </c>
      <c r="D150" s="7" t="s">
        <v>42</v>
      </c>
      <c r="E150" s="67">
        <v>45000000</v>
      </c>
      <c r="F150" s="104"/>
      <c r="G150" s="43" t="s">
        <v>247</v>
      </c>
      <c r="H150" s="9">
        <v>45000000</v>
      </c>
      <c r="I150" s="28">
        <v>0</v>
      </c>
      <c r="J150" s="59" t="s">
        <v>516</v>
      </c>
      <c r="K150" s="58" t="s">
        <v>704</v>
      </c>
      <c r="L150" s="58"/>
      <c r="M150" s="14">
        <v>6</v>
      </c>
      <c r="N150" s="62" t="s">
        <v>705</v>
      </c>
      <c r="O150" s="59" t="s">
        <v>706</v>
      </c>
      <c r="P150" s="14" t="s">
        <v>93</v>
      </c>
      <c r="Q150" s="34" t="s">
        <v>707</v>
      </c>
      <c r="R150" s="65">
        <v>42247</v>
      </c>
      <c r="S150" s="65">
        <v>42369</v>
      </c>
      <c r="T150" s="7" t="s">
        <v>43</v>
      </c>
    </row>
    <row r="151" spans="1:20" s="11" customFormat="1" ht="94.5" customHeight="1" x14ac:dyDescent="0.25">
      <c r="A151" s="7" t="s">
        <v>81</v>
      </c>
      <c r="B151" s="7" t="s">
        <v>122</v>
      </c>
      <c r="C151" s="76" t="s">
        <v>64</v>
      </c>
      <c r="D151" s="7" t="s">
        <v>84</v>
      </c>
      <c r="E151" s="67">
        <v>400000000</v>
      </c>
      <c r="F151" s="105">
        <v>6771000000</v>
      </c>
      <c r="G151" s="12" t="s">
        <v>288</v>
      </c>
      <c r="H151" s="9">
        <v>400000000</v>
      </c>
      <c r="I151" s="9">
        <v>0</v>
      </c>
      <c r="J151" s="34" t="s">
        <v>85</v>
      </c>
      <c r="K151" s="7" t="s">
        <v>716</v>
      </c>
      <c r="L151" s="7" t="s">
        <v>6</v>
      </c>
      <c r="M151" s="10">
        <v>1500</v>
      </c>
      <c r="N151" s="62" t="s">
        <v>215</v>
      </c>
      <c r="O151" s="54" t="s">
        <v>715</v>
      </c>
      <c r="P151" s="7" t="s">
        <v>165</v>
      </c>
      <c r="Q151" s="34" t="s">
        <v>305</v>
      </c>
      <c r="R151" s="39">
        <v>42217</v>
      </c>
      <c r="S151" s="39">
        <v>42369</v>
      </c>
      <c r="T151" s="7" t="s">
        <v>65</v>
      </c>
    </row>
    <row r="152" spans="1:20" s="11" customFormat="1" ht="135" customHeight="1" x14ac:dyDescent="0.25">
      <c r="A152" s="7" t="s">
        <v>81</v>
      </c>
      <c r="B152" s="7" t="s">
        <v>122</v>
      </c>
      <c r="C152" s="76" t="s">
        <v>64</v>
      </c>
      <c r="D152" s="7" t="s">
        <v>84</v>
      </c>
      <c r="E152" s="67">
        <v>278000000</v>
      </c>
      <c r="F152" s="106"/>
      <c r="G152" s="12" t="s">
        <v>288</v>
      </c>
      <c r="H152" s="38">
        <v>278000000</v>
      </c>
      <c r="I152" s="38">
        <v>0</v>
      </c>
      <c r="J152" s="34" t="s">
        <v>733</v>
      </c>
      <c r="K152" s="14" t="s">
        <v>734</v>
      </c>
      <c r="L152" s="37"/>
      <c r="M152" s="60">
        <v>1</v>
      </c>
      <c r="N152" s="66" t="s">
        <v>717</v>
      </c>
      <c r="O152" s="59" t="s">
        <v>735</v>
      </c>
      <c r="P152" s="7" t="s">
        <v>165</v>
      </c>
      <c r="Q152" s="59" t="s">
        <v>308</v>
      </c>
      <c r="R152" s="39">
        <v>42217</v>
      </c>
      <c r="S152" s="39">
        <v>42369</v>
      </c>
      <c r="T152" s="48" t="s">
        <v>65</v>
      </c>
    </row>
    <row r="153" spans="1:20" s="11" customFormat="1" ht="137.25" customHeight="1" x14ac:dyDescent="0.25">
      <c r="A153" s="7" t="s">
        <v>81</v>
      </c>
      <c r="B153" s="7" t="s">
        <v>122</v>
      </c>
      <c r="C153" s="76" t="s">
        <v>64</v>
      </c>
      <c r="D153" s="7" t="s">
        <v>84</v>
      </c>
      <c r="E153" s="67">
        <v>800000000</v>
      </c>
      <c r="F153" s="106"/>
      <c r="G153" s="12" t="s">
        <v>288</v>
      </c>
      <c r="H153" s="44">
        <v>800000000</v>
      </c>
      <c r="I153" s="44">
        <v>0</v>
      </c>
      <c r="J153" s="34" t="s">
        <v>235</v>
      </c>
      <c r="K153" s="14" t="s">
        <v>737</v>
      </c>
      <c r="L153" s="7" t="s">
        <v>6</v>
      </c>
      <c r="M153" s="10">
        <v>1</v>
      </c>
      <c r="N153" s="66" t="s">
        <v>736</v>
      </c>
      <c r="O153" s="59" t="s">
        <v>729</v>
      </c>
      <c r="P153" s="7" t="s">
        <v>165</v>
      </c>
      <c r="Q153" s="59" t="s">
        <v>738</v>
      </c>
      <c r="R153" s="39">
        <v>42248</v>
      </c>
      <c r="S153" s="39">
        <v>42369</v>
      </c>
      <c r="T153" s="48" t="s">
        <v>65</v>
      </c>
    </row>
    <row r="154" spans="1:20" s="11" customFormat="1" ht="108" customHeight="1" x14ac:dyDescent="0.25">
      <c r="A154" s="7" t="s">
        <v>52</v>
      </c>
      <c r="B154" s="7" t="s">
        <v>123</v>
      </c>
      <c r="C154" s="76" t="s">
        <v>64</v>
      </c>
      <c r="D154" s="7" t="s">
        <v>84</v>
      </c>
      <c r="E154" s="67">
        <v>1893000000</v>
      </c>
      <c r="F154" s="106"/>
      <c r="G154" s="12" t="s">
        <v>288</v>
      </c>
      <c r="H154" s="9">
        <v>1893000000</v>
      </c>
      <c r="I154" s="9">
        <v>0</v>
      </c>
      <c r="J154" s="34" t="s">
        <v>86</v>
      </c>
      <c r="K154" s="7" t="s">
        <v>718</v>
      </c>
      <c r="L154" s="7"/>
      <c r="M154" s="10">
        <v>1200</v>
      </c>
      <c r="N154" s="7" t="s">
        <v>739</v>
      </c>
      <c r="O154" s="54" t="s">
        <v>740</v>
      </c>
      <c r="P154" s="7" t="s">
        <v>93</v>
      </c>
      <c r="Q154" s="41" t="s">
        <v>741</v>
      </c>
      <c r="R154" s="39">
        <v>42186</v>
      </c>
      <c r="S154" s="39">
        <v>42369</v>
      </c>
      <c r="T154" s="7" t="s">
        <v>65</v>
      </c>
    </row>
    <row r="155" spans="1:20" s="11" customFormat="1" ht="108" customHeight="1" x14ac:dyDescent="0.25">
      <c r="A155" s="7" t="s">
        <v>81</v>
      </c>
      <c r="B155" s="7" t="s">
        <v>122</v>
      </c>
      <c r="C155" s="76" t="s">
        <v>64</v>
      </c>
      <c r="D155" s="7" t="s">
        <v>84</v>
      </c>
      <c r="E155" s="67">
        <v>1100000000</v>
      </c>
      <c r="F155" s="106"/>
      <c r="G155" s="12" t="s">
        <v>288</v>
      </c>
      <c r="H155" s="9">
        <v>1100000000</v>
      </c>
      <c r="I155" s="9">
        <v>0</v>
      </c>
      <c r="J155" s="34" t="s">
        <v>289</v>
      </c>
      <c r="K155" s="7" t="s">
        <v>309</v>
      </c>
      <c r="L155" s="13"/>
      <c r="M155" s="10">
        <v>1000</v>
      </c>
      <c r="N155" s="7" t="s">
        <v>739</v>
      </c>
      <c r="O155" s="54" t="s">
        <v>216</v>
      </c>
      <c r="P155" s="7" t="s">
        <v>165</v>
      </c>
      <c r="Q155" s="59" t="s">
        <v>742</v>
      </c>
      <c r="R155" s="39">
        <v>42186</v>
      </c>
      <c r="S155" s="39">
        <v>42369</v>
      </c>
      <c r="T155" s="7" t="s">
        <v>65</v>
      </c>
    </row>
    <row r="156" spans="1:20" s="11" customFormat="1" ht="151.5" customHeight="1" x14ac:dyDescent="0.25">
      <c r="A156" s="7" t="s">
        <v>81</v>
      </c>
      <c r="B156" s="7" t="s">
        <v>122</v>
      </c>
      <c r="C156" s="76" t="s">
        <v>64</v>
      </c>
      <c r="D156" s="7" t="s">
        <v>84</v>
      </c>
      <c r="E156" s="67">
        <v>200000000</v>
      </c>
      <c r="F156" s="106"/>
      <c r="G156" s="12" t="s">
        <v>288</v>
      </c>
      <c r="H156" s="9">
        <v>200000000</v>
      </c>
      <c r="I156" s="9">
        <v>0</v>
      </c>
      <c r="J156" s="34" t="s">
        <v>719</v>
      </c>
      <c r="K156" s="13" t="s">
        <v>721</v>
      </c>
      <c r="L156" s="7"/>
      <c r="M156" s="10">
        <v>5</v>
      </c>
      <c r="N156" s="13" t="s">
        <v>217</v>
      </c>
      <c r="O156" s="54" t="s">
        <v>720</v>
      </c>
      <c r="P156" s="7" t="s">
        <v>93</v>
      </c>
      <c r="Q156" s="34" t="s">
        <v>722</v>
      </c>
      <c r="R156" s="39">
        <v>42248</v>
      </c>
      <c r="S156" s="39">
        <v>42369</v>
      </c>
      <c r="T156" s="7" t="s">
        <v>65</v>
      </c>
    </row>
    <row r="157" spans="1:20" s="11" customFormat="1" ht="149.25" customHeight="1" x14ac:dyDescent="0.25">
      <c r="A157" s="7" t="s">
        <v>81</v>
      </c>
      <c r="B157" s="7" t="s">
        <v>122</v>
      </c>
      <c r="C157" s="76" t="s">
        <v>64</v>
      </c>
      <c r="D157" s="7" t="s">
        <v>84</v>
      </c>
      <c r="E157" s="67">
        <v>400000000</v>
      </c>
      <c r="F157" s="106"/>
      <c r="G157" s="12" t="s">
        <v>288</v>
      </c>
      <c r="H157" s="9">
        <v>400000000</v>
      </c>
      <c r="I157" s="9">
        <v>0</v>
      </c>
      <c r="J157" s="34" t="s">
        <v>723</v>
      </c>
      <c r="K157" s="13" t="s">
        <v>744</v>
      </c>
      <c r="L157" s="7" t="s">
        <v>6</v>
      </c>
      <c r="M157" s="10">
        <v>4</v>
      </c>
      <c r="N157" s="66" t="s">
        <v>743</v>
      </c>
      <c r="O157" s="7" t="s">
        <v>745</v>
      </c>
      <c r="P157" s="7" t="s">
        <v>165</v>
      </c>
      <c r="Q157" s="34" t="s">
        <v>724</v>
      </c>
      <c r="R157" s="39">
        <v>42248</v>
      </c>
      <c r="S157" s="39">
        <v>42369</v>
      </c>
      <c r="T157" s="7" t="s">
        <v>65</v>
      </c>
    </row>
    <row r="158" spans="1:20" s="11" customFormat="1" ht="108" customHeight="1" x14ac:dyDescent="0.25">
      <c r="A158" s="7" t="s">
        <v>81</v>
      </c>
      <c r="B158" s="7" t="s">
        <v>122</v>
      </c>
      <c r="C158" s="76" t="s">
        <v>64</v>
      </c>
      <c r="D158" s="7" t="s">
        <v>84</v>
      </c>
      <c r="E158" s="67">
        <v>350000000</v>
      </c>
      <c r="F158" s="106"/>
      <c r="G158" s="12" t="s">
        <v>288</v>
      </c>
      <c r="H158" s="9">
        <v>350000000</v>
      </c>
      <c r="I158" s="9">
        <v>0</v>
      </c>
      <c r="J158" s="34" t="s">
        <v>90</v>
      </c>
      <c r="K158" s="7" t="s">
        <v>311</v>
      </c>
      <c r="L158" s="7"/>
      <c r="M158" s="10">
        <v>3200</v>
      </c>
      <c r="N158" s="7" t="s">
        <v>311</v>
      </c>
      <c r="O158" s="54" t="s">
        <v>306</v>
      </c>
      <c r="P158" s="7" t="s">
        <v>93</v>
      </c>
      <c r="Q158" s="34" t="s">
        <v>312</v>
      </c>
      <c r="R158" s="39">
        <v>42248</v>
      </c>
      <c r="S158" s="39">
        <v>42369</v>
      </c>
      <c r="T158" s="7" t="s">
        <v>65</v>
      </c>
    </row>
    <row r="159" spans="1:20" s="11" customFormat="1" ht="106.5" customHeight="1" x14ac:dyDescent="0.25">
      <c r="A159" s="7" t="s">
        <v>81</v>
      </c>
      <c r="B159" s="7" t="s">
        <v>122</v>
      </c>
      <c r="C159" s="76" t="s">
        <v>64</v>
      </c>
      <c r="D159" s="7" t="s">
        <v>84</v>
      </c>
      <c r="E159" s="67">
        <v>600000000</v>
      </c>
      <c r="F159" s="106"/>
      <c r="G159" s="12" t="s">
        <v>288</v>
      </c>
      <c r="H159" s="9">
        <v>600000000</v>
      </c>
      <c r="I159" s="9">
        <v>0</v>
      </c>
      <c r="J159" s="34" t="s">
        <v>91</v>
      </c>
      <c r="K159" s="13" t="s">
        <v>746</v>
      </c>
      <c r="L159" s="7"/>
      <c r="M159" s="10">
        <v>20</v>
      </c>
      <c r="N159" s="7" t="s">
        <v>747</v>
      </c>
      <c r="O159" s="54" t="s">
        <v>748</v>
      </c>
      <c r="P159" s="7" t="s">
        <v>93</v>
      </c>
      <c r="Q159" s="41" t="s">
        <v>725</v>
      </c>
      <c r="R159" s="39">
        <v>42248</v>
      </c>
      <c r="S159" s="39">
        <v>42369</v>
      </c>
      <c r="T159" s="7" t="s">
        <v>65</v>
      </c>
    </row>
    <row r="160" spans="1:20" s="11" customFormat="1" ht="107.25" customHeight="1" x14ac:dyDescent="0.25">
      <c r="A160" s="7" t="s">
        <v>81</v>
      </c>
      <c r="B160" s="7" t="s">
        <v>122</v>
      </c>
      <c r="C160" s="76" t="s">
        <v>64</v>
      </c>
      <c r="D160" s="7" t="s">
        <v>84</v>
      </c>
      <c r="E160" s="67">
        <v>750000000</v>
      </c>
      <c r="F160" s="107"/>
      <c r="G160" s="12" t="s">
        <v>749</v>
      </c>
      <c r="H160" s="9">
        <v>750000000</v>
      </c>
      <c r="I160" s="9">
        <v>0</v>
      </c>
      <c r="J160" s="34" t="s">
        <v>92</v>
      </c>
      <c r="K160" s="7" t="s">
        <v>307</v>
      </c>
      <c r="L160" s="7" t="s">
        <v>6</v>
      </c>
      <c r="M160" s="10">
        <v>15</v>
      </c>
      <c r="N160" s="13" t="s">
        <v>307</v>
      </c>
      <c r="O160" s="54" t="s">
        <v>726</v>
      </c>
      <c r="P160" s="7" t="s">
        <v>93</v>
      </c>
      <c r="Q160" s="41" t="s">
        <v>727</v>
      </c>
      <c r="R160" s="39">
        <v>42248</v>
      </c>
      <c r="S160" s="39">
        <v>42369</v>
      </c>
      <c r="T160" s="7" t="s">
        <v>65</v>
      </c>
    </row>
    <row r="161" spans="1:20" s="11" customFormat="1" ht="122.25" customHeight="1" x14ac:dyDescent="0.25">
      <c r="A161" s="7" t="s">
        <v>40</v>
      </c>
      <c r="B161" s="7" t="s">
        <v>101</v>
      </c>
      <c r="C161" s="76" t="s">
        <v>46</v>
      </c>
      <c r="D161" s="34" t="s">
        <v>47</v>
      </c>
      <c r="E161" s="83">
        <v>200000000</v>
      </c>
      <c r="F161" s="95">
        <v>2000000000</v>
      </c>
      <c r="G161" s="12" t="s">
        <v>270</v>
      </c>
      <c r="H161" s="9">
        <v>200000000</v>
      </c>
      <c r="I161" s="9"/>
      <c r="J161" s="34" t="s">
        <v>236</v>
      </c>
      <c r="K161" s="13" t="s">
        <v>326</v>
      </c>
      <c r="L161" s="7"/>
      <c r="M161" s="10">
        <v>3</v>
      </c>
      <c r="N161" s="7" t="s">
        <v>327</v>
      </c>
      <c r="O161" s="54" t="s">
        <v>587</v>
      </c>
      <c r="P161" s="7" t="s">
        <v>165</v>
      </c>
      <c r="Q161" s="34" t="s">
        <v>328</v>
      </c>
      <c r="R161" s="39">
        <v>42186</v>
      </c>
      <c r="S161" s="39">
        <v>42339</v>
      </c>
      <c r="T161" s="7" t="s">
        <v>45</v>
      </c>
    </row>
    <row r="162" spans="1:20" s="11" customFormat="1" ht="124.5" customHeight="1" x14ac:dyDescent="0.25">
      <c r="A162" s="7" t="s">
        <v>40</v>
      </c>
      <c r="B162" s="7" t="s">
        <v>101</v>
      </c>
      <c r="C162" s="76" t="s">
        <v>46</v>
      </c>
      <c r="D162" s="34" t="s">
        <v>47</v>
      </c>
      <c r="E162" s="83">
        <v>200000000</v>
      </c>
      <c r="F162" s="96"/>
      <c r="G162" s="12" t="s">
        <v>270</v>
      </c>
      <c r="H162" s="9">
        <v>200000000</v>
      </c>
      <c r="I162" s="9">
        <v>0</v>
      </c>
      <c r="J162" s="34" t="s">
        <v>237</v>
      </c>
      <c r="K162" s="13" t="s">
        <v>329</v>
      </c>
      <c r="L162" s="7"/>
      <c r="M162" s="10">
        <v>3</v>
      </c>
      <c r="N162" s="7" t="s">
        <v>330</v>
      </c>
      <c r="O162" s="54" t="s">
        <v>331</v>
      </c>
      <c r="P162" s="7" t="s">
        <v>165</v>
      </c>
      <c r="Q162" s="34" t="s">
        <v>332</v>
      </c>
      <c r="R162" s="39">
        <v>42125</v>
      </c>
      <c r="S162" s="39">
        <v>42339</v>
      </c>
      <c r="T162" s="7" t="s">
        <v>45</v>
      </c>
    </row>
    <row r="163" spans="1:20" s="11" customFormat="1" ht="126.75" customHeight="1" x14ac:dyDescent="0.25">
      <c r="A163" s="7" t="s">
        <v>40</v>
      </c>
      <c r="B163" s="7" t="s">
        <v>101</v>
      </c>
      <c r="C163" s="76" t="s">
        <v>46</v>
      </c>
      <c r="D163" s="34" t="s">
        <v>47</v>
      </c>
      <c r="E163" s="83">
        <v>600000000</v>
      </c>
      <c r="F163" s="96"/>
      <c r="G163" s="12" t="s">
        <v>270</v>
      </c>
      <c r="H163" s="9">
        <v>600000000</v>
      </c>
      <c r="I163" s="9">
        <v>0</v>
      </c>
      <c r="J163" s="34" t="s">
        <v>271</v>
      </c>
      <c r="K163" s="13" t="s">
        <v>333</v>
      </c>
      <c r="L163" s="7"/>
      <c r="M163" s="10">
        <v>16020</v>
      </c>
      <c r="N163" s="7" t="s">
        <v>218</v>
      </c>
      <c r="O163" s="54" t="s">
        <v>219</v>
      </c>
      <c r="P163" s="7" t="s">
        <v>165</v>
      </c>
      <c r="Q163" s="34" t="s">
        <v>588</v>
      </c>
      <c r="R163" s="39">
        <v>42156</v>
      </c>
      <c r="S163" s="39">
        <v>42339</v>
      </c>
      <c r="T163" s="7" t="s">
        <v>45</v>
      </c>
    </row>
    <row r="164" spans="1:20" s="11" customFormat="1" ht="122.25" customHeight="1" x14ac:dyDescent="0.25">
      <c r="A164" s="7" t="s">
        <v>40</v>
      </c>
      <c r="B164" s="7" t="s">
        <v>102</v>
      </c>
      <c r="C164" s="76" t="s">
        <v>46</v>
      </c>
      <c r="D164" s="34" t="s">
        <v>47</v>
      </c>
      <c r="E164" s="84">
        <v>300000000</v>
      </c>
      <c r="F164" s="96"/>
      <c r="G164" s="38" t="s">
        <v>270</v>
      </c>
      <c r="H164" s="38">
        <v>300000000</v>
      </c>
      <c r="I164" s="9"/>
      <c r="J164" s="34" t="s">
        <v>589</v>
      </c>
      <c r="K164" s="13" t="s">
        <v>762</v>
      </c>
      <c r="L164" s="7"/>
      <c r="M164" s="10">
        <v>207</v>
      </c>
      <c r="N164" s="7" t="s">
        <v>763</v>
      </c>
      <c r="O164" s="54" t="s">
        <v>764</v>
      </c>
      <c r="P164" s="7" t="s">
        <v>93</v>
      </c>
      <c r="Q164" s="34" t="s">
        <v>590</v>
      </c>
      <c r="R164" s="39">
        <v>42186</v>
      </c>
      <c r="S164" s="39">
        <v>42339</v>
      </c>
      <c r="T164" s="7" t="s">
        <v>45</v>
      </c>
    </row>
    <row r="165" spans="1:20" s="11" customFormat="1" ht="126" customHeight="1" x14ac:dyDescent="0.25">
      <c r="A165" s="7" t="s">
        <v>40</v>
      </c>
      <c r="B165" s="7" t="s">
        <v>102</v>
      </c>
      <c r="C165" s="76" t="s">
        <v>46</v>
      </c>
      <c r="D165" s="34" t="s">
        <v>47</v>
      </c>
      <c r="E165" s="83">
        <v>700000000</v>
      </c>
      <c r="F165" s="97"/>
      <c r="G165" s="12" t="s">
        <v>270</v>
      </c>
      <c r="H165" s="9">
        <v>700000000</v>
      </c>
      <c r="I165" s="9"/>
      <c r="J165" s="34" t="s">
        <v>591</v>
      </c>
      <c r="K165" s="7" t="s">
        <v>103</v>
      </c>
      <c r="L165" s="7"/>
      <c r="M165" s="10">
        <v>1345</v>
      </c>
      <c r="N165" s="7" t="s">
        <v>334</v>
      </c>
      <c r="O165" s="54" t="s">
        <v>592</v>
      </c>
      <c r="P165" s="7" t="s">
        <v>165</v>
      </c>
      <c r="Q165" s="34" t="s">
        <v>593</v>
      </c>
      <c r="R165" s="39">
        <v>42186</v>
      </c>
      <c r="S165" s="39">
        <v>42339</v>
      </c>
      <c r="T165" s="7" t="s">
        <v>45</v>
      </c>
    </row>
    <row r="166" spans="1:20" s="11" customFormat="1" ht="243" customHeight="1" x14ac:dyDescent="0.25">
      <c r="A166" s="7" t="s">
        <v>124</v>
      </c>
      <c r="B166" s="7" t="s">
        <v>105</v>
      </c>
      <c r="C166" s="76" t="s">
        <v>56</v>
      </c>
      <c r="D166" s="7" t="s">
        <v>57</v>
      </c>
      <c r="E166" s="67">
        <v>100000000</v>
      </c>
      <c r="F166" s="98">
        <v>392000000</v>
      </c>
      <c r="G166" s="10" t="s">
        <v>291</v>
      </c>
      <c r="H166" s="67">
        <v>100000000</v>
      </c>
      <c r="I166" s="9">
        <v>0</v>
      </c>
      <c r="J166" s="34" t="s">
        <v>293</v>
      </c>
      <c r="K166" s="7" t="s">
        <v>106</v>
      </c>
      <c r="L166" s="7" t="s">
        <v>6</v>
      </c>
      <c r="M166" s="10">
        <v>417</v>
      </c>
      <c r="N166" s="7" t="s">
        <v>220</v>
      </c>
      <c r="O166" s="54" t="s">
        <v>221</v>
      </c>
      <c r="P166" s="7" t="s">
        <v>93</v>
      </c>
      <c r="Q166" s="54" t="s">
        <v>409</v>
      </c>
      <c r="R166" s="39">
        <v>42156</v>
      </c>
      <c r="S166" s="39">
        <v>42369</v>
      </c>
      <c r="T166" s="7" t="s">
        <v>58</v>
      </c>
    </row>
    <row r="167" spans="1:20" s="11" customFormat="1" ht="191.25" customHeight="1" x14ac:dyDescent="0.25">
      <c r="A167" s="7" t="s">
        <v>124</v>
      </c>
      <c r="B167" s="7" t="s">
        <v>105</v>
      </c>
      <c r="C167" s="76" t="s">
        <v>56</v>
      </c>
      <c r="D167" s="7" t="s">
        <v>57</v>
      </c>
      <c r="E167" s="100">
        <v>192000000</v>
      </c>
      <c r="F167" s="99"/>
      <c r="G167" s="10" t="s">
        <v>291</v>
      </c>
      <c r="H167" s="67">
        <v>100000000</v>
      </c>
      <c r="I167" s="9">
        <v>0</v>
      </c>
      <c r="J167" s="34" t="s">
        <v>59</v>
      </c>
      <c r="K167" s="7" t="s">
        <v>107</v>
      </c>
      <c r="L167" s="7"/>
      <c r="M167" s="10">
        <v>115</v>
      </c>
      <c r="N167" s="7" t="s">
        <v>222</v>
      </c>
      <c r="O167" s="54" t="s">
        <v>223</v>
      </c>
      <c r="P167" s="7" t="s">
        <v>165</v>
      </c>
      <c r="Q167" s="54" t="s">
        <v>408</v>
      </c>
      <c r="R167" s="39">
        <v>42156</v>
      </c>
      <c r="S167" s="39">
        <v>42369</v>
      </c>
      <c r="T167" s="7" t="s">
        <v>58</v>
      </c>
    </row>
    <row r="168" spans="1:20" s="11" customFormat="1" ht="150.75" customHeight="1" x14ac:dyDescent="0.25">
      <c r="A168" s="7" t="s">
        <v>124</v>
      </c>
      <c r="B168" s="7" t="s">
        <v>105</v>
      </c>
      <c r="C168" s="76" t="s">
        <v>56</v>
      </c>
      <c r="D168" s="7" t="s">
        <v>57</v>
      </c>
      <c r="E168" s="101"/>
      <c r="F168" s="99"/>
      <c r="G168" s="10" t="s">
        <v>291</v>
      </c>
      <c r="H168" s="67">
        <v>92000000</v>
      </c>
      <c r="I168" s="9"/>
      <c r="J168" s="34" t="s">
        <v>292</v>
      </c>
      <c r="K168" s="13" t="s">
        <v>410</v>
      </c>
      <c r="L168" s="13"/>
      <c r="M168" s="10">
        <v>125</v>
      </c>
      <c r="N168" s="13" t="s">
        <v>411</v>
      </c>
      <c r="O168" s="54" t="s">
        <v>412</v>
      </c>
      <c r="P168" s="13" t="s">
        <v>93</v>
      </c>
      <c r="Q168" s="54" t="s">
        <v>413</v>
      </c>
      <c r="R168" s="42">
        <v>42156</v>
      </c>
      <c r="S168" s="42">
        <v>42369</v>
      </c>
      <c r="T168" s="7" t="s">
        <v>58</v>
      </c>
    </row>
    <row r="169" spans="1:20" s="11" customFormat="1" ht="217.5" customHeight="1" x14ac:dyDescent="0.25">
      <c r="A169" s="7" t="s">
        <v>124</v>
      </c>
      <c r="B169" s="7" t="s">
        <v>105</v>
      </c>
      <c r="C169" s="76" t="s">
        <v>56</v>
      </c>
      <c r="D169" s="7" t="s">
        <v>57</v>
      </c>
      <c r="E169" s="71"/>
      <c r="F169" s="99"/>
      <c r="G169" s="10" t="s">
        <v>291</v>
      </c>
      <c r="H169" s="67">
        <v>100000000</v>
      </c>
      <c r="I169" s="9"/>
      <c r="J169" s="34" t="s">
        <v>294</v>
      </c>
      <c r="K169" s="13" t="s">
        <v>414</v>
      </c>
      <c r="L169" s="13"/>
      <c r="M169" s="10">
        <v>150</v>
      </c>
      <c r="N169" s="13" t="s">
        <v>415</v>
      </c>
      <c r="O169" s="54" t="s">
        <v>416</v>
      </c>
      <c r="P169" s="13" t="s">
        <v>93</v>
      </c>
      <c r="Q169" s="54" t="s">
        <v>417</v>
      </c>
      <c r="R169" s="42">
        <v>42156</v>
      </c>
      <c r="S169" s="42">
        <v>42369</v>
      </c>
      <c r="T169" s="7" t="s">
        <v>58</v>
      </c>
    </row>
    <row r="170" spans="1:20" s="11" customFormat="1" ht="138" customHeight="1" x14ac:dyDescent="0.25">
      <c r="A170" s="7" t="s">
        <v>124</v>
      </c>
      <c r="B170" s="7" t="s">
        <v>105</v>
      </c>
      <c r="C170" s="76" t="s">
        <v>56</v>
      </c>
      <c r="D170" s="7" t="s">
        <v>57</v>
      </c>
      <c r="E170" s="67">
        <v>100000000</v>
      </c>
      <c r="F170" s="90"/>
      <c r="G170" s="10"/>
      <c r="H170" s="67"/>
      <c r="I170" s="9"/>
      <c r="J170" s="34" t="s">
        <v>60</v>
      </c>
      <c r="K170" s="7" t="s">
        <v>108</v>
      </c>
      <c r="L170" s="7"/>
      <c r="M170" s="10"/>
      <c r="N170" s="7" t="s">
        <v>224</v>
      </c>
      <c r="O170" s="54" t="s">
        <v>225</v>
      </c>
      <c r="P170" s="7" t="s">
        <v>93</v>
      </c>
      <c r="Q170" s="7"/>
      <c r="R170" s="7"/>
      <c r="S170" s="7"/>
      <c r="T170" s="7" t="s">
        <v>58</v>
      </c>
    </row>
    <row r="171" spans="1:20" s="11" customFormat="1" ht="191.25" customHeight="1" x14ac:dyDescent="0.25">
      <c r="A171" s="7" t="s">
        <v>52</v>
      </c>
      <c r="B171" s="7" t="s">
        <v>109</v>
      </c>
      <c r="C171" s="76" t="s">
        <v>61</v>
      </c>
      <c r="D171" s="7" t="s">
        <v>62</v>
      </c>
      <c r="E171" s="87">
        <v>1435000000</v>
      </c>
      <c r="F171" s="89">
        <v>1435000000</v>
      </c>
      <c r="G171" s="10" t="s">
        <v>291</v>
      </c>
      <c r="H171" s="67">
        <v>924000000</v>
      </c>
      <c r="I171" s="9"/>
      <c r="J171" s="34" t="s">
        <v>295</v>
      </c>
      <c r="K171" s="14" t="s">
        <v>418</v>
      </c>
      <c r="L171" s="13" t="s">
        <v>44</v>
      </c>
      <c r="M171" s="10">
        <v>1</v>
      </c>
      <c r="N171" s="14" t="s">
        <v>169</v>
      </c>
      <c r="O171" s="54" t="s">
        <v>225</v>
      </c>
      <c r="P171" s="13" t="s">
        <v>93</v>
      </c>
      <c r="Q171" s="54" t="s">
        <v>419</v>
      </c>
      <c r="R171" s="42">
        <v>42156</v>
      </c>
      <c r="S171" s="42">
        <v>42369</v>
      </c>
      <c r="T171" s="7" t="s">
        <v>63</v>
      </c>
    </row>
    <row r="172" spans="1:20" s="11" customFormat="1" ht="203.25" customHeight="1" x14ac:dyDescent="0.25">
      <c r="A172" s="7" t="s">
        <v>52</v>
      </c>
      <c r="B172" s="7" t="s">
        <v>109</v>
      </c>
      <c r="C172" s="76" t="s">
        <v>61</v>
      </c>
      <c r="D172" s="7" t="s">
        <v>62</v>
      </c>
      <c r="E172" s="88"/>
      <c r="F172" s="90"/>
      <c r="G172" s="10" t="s">
        <v>291</v>
      </c>
      <c r="H172" s="67">
        <v>511000000</v>
      </c>
      <c r="I172" s="9"/>
      <c r="J172" s="34" t="s">
        <v>422</v>
      </c>
      <c r="K172" s="13" t="s">
        <v>420</v>
      </c>
      <c r="L172" s="13"/>
      <c r="M172" s="10">
        <v>1</v>
      </c>
      <c r="N172" s="13" t="s">
        <v>166</v>
      </c>
      <c r="O172" s="54" t="s">
        <v>175</v>
      </c>
      <c r="P172" s="13" t="s">
        <v>93</v>
      </c>
      <c r="Q172" s="54" t="s">
        <v>421</v>
      </c>
      <c r="R172" s="42">
        <v>42156</v>
      </c>
      <c r="S172" s="42">
        <v>42369</v>
      </c>
      <c r="T172" s="7" t="s">
        <v>63</v>
      </c>
    </row>
    <row r="173" spans="1:20" s="11" customFormat="1" ht="10.5" customHeight="1" x14ac:dyDescent="0.25">
      <c r="A173" s="16"/>
      <c r="B173" s="16"/>
      <c r="C173" s="5"/>
      <c r="D173" s="5"/>
      <c r="E173" s="17">
        <f>+SUBTOTAL(9,E6:E172)</f>
        <v>303511161490</v>
      </c>
      <c r="F173" s="17">
        <f>+SUBTOTAL(9,F6:F172)</f>
        <v>328582112374</v>
      </c>
      <c r="G173" s="17">
        <f>+SUBTOTAL(9,G6:G172)</f>
        <v>0</v>
      </c>
      <c r="H173" s="17">
        <f>+SUBTOTAL(9,H6:H172)</f>
        <v>274265759670</v>
      </c>
      <c r="I173" s="17">
        <f>+SUBTOTAL(9,I6:I172)</f>
        <v>89184444147</v>
      </c>
      <c r="J173" s="16"/>
      <c r="K173" s="91"/>
      <c r="L173" s="92"/>
      <c r="M173" s="18"/>
      <c r="N173" s="16"/>
      <c r="O173" s="16"/>
      <c r="T173" s="16"/>
    </row>
    <row r="174" spans="1:20" x14ac:dyDescent="0.25">
      <c r="D174" s="5"/>
      <c r="E174" s="19">
        <f>+E173/1000000</f>
        <v>303511.16149000003</v>
      </c>
      <c r="F174" s="19">
        <f>+F173/1000000</f>
        <v>328582.11237400002</v>
      </c>
      <c r="G174" s="19">
        <f>+G173/1000000</f>
        <v>0</v>
      </c>
      <c r="H174" s="19">
        <f>+H173/1000000</f>
        <v>274265.75967</v>
      </c>
      <c r="I174" s="19">
        <f>+I173/1000000</f>
        <v>89184.444147000002</v>
      </c>
      <c r="K174" s="93"/>
      <c r="L174" s="94"/>
      <c r="M174" s="20"/>
      <c r="O174" s="5"/>
      <c r="T174" s="5"/>
    </row>
    <row r="175" spans="1:20" x14ac:dyDescent="0.25">
      <c r="E175" s="21"/>
      <c r="F175" s="21">
        <f>+F173-E173</f>
        <v>25070950884</v>
      </c>
      <c r="H175" s="21">
        <f>+F173-H173</f>
        <v>54316352704</v>
      </c>
    </row>
    <row r="176" spans="1:20" x14ac:dyDescent="0.25">
      <c r="E176" s="3" t="s">
        <v>256</v>
      </c>
    </row>
    <row r="180" spans="9:9" x14ac:dyDescent="0.25">
      <c r="I180" s="80"/>
    </row>
  </sheetData>
  <sheetProtection selectLockedCells="1"/>
  <autoFilter ref="A5:T176"/>
  <mergeCells count="42">
    <mergeCell ref="F56:F58"/>
    <mergeCell ref="A2:B2"/>
    <mergeCell ref="C2:D4"/>
    <mergeCell ref="E2:I2"/>
    <mergeCell ref="J2:S2"/>
    <mergeCell ref="I19:I21"/>
    <mergeCell ref="F37:F42"/>
    <mergeCell ref="F43:F47"/>
    <mergeCell ref="F49:F55"/>
    <mergeCell ref="E8:E15"/>
    <mergeCell ref="H10:H15"/>
    <mergeCell ref="G19:G21"/>
    <mergeCell ref="H19:H21"/>
    <mergeCell ref="F6:F36"/>
    <mergeCell ref="T2:T5"/>
    <mergeCell ref="A3:A5"/>
    <mergeCell ref="B3:B5"/>
    <mergeCell ref="E3:I3"/>
    <mergeCell ref="J3:S3"/>
    <mergeCell ref="G4:H4"/>
    <mergeCell ref="R4:S4"/>
    <mergeCell ref="J4:L4"/>
    <mergeCell ref="M4:N4"/>
    <mergeCell ref="O4:P4"/>
    <mergeCell ref="Q4:Q5"/>
    <mergeCell ref="F59:F68"/>
    <mergeCell ref="F72:F73"/>
    <mergeCell ref="H72:H73"/>
    <mergeCell ref="F75:F76"/>
    <mergeCell ref="H75:H76"/>
    <mergeCell ref="E90:E91"/>
    <mergeCell ref="H90:H91"/>
    <mergeCell ref="M90:M91"/>
    <mergeCell ref="F93:F150"/>
    <mergeCell ref="F151:F160"/>
    <mergeCell ref="E171:E172"/>
    <mergeCell ref="F171:F172"/>
    <mergeCell ref="K173:L173"/>
    <mergeCell ref="K174:L174"/>
    <mergeCell ref="F161:F165"/>
    <mergeCell ref="F166:F170"/>
    <mergeCell ref="E167:E168"/>
  </mergeCells>
  <pageMargins left="0.7" right="0.7" top="0.75" bottom="0.75" header="0.3" footer="0.3"/>
  <pageSetup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 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Larrota Silva - Jairo Grueso</dc:creator>
  <cp:lastModifiedBy>José Julian Mahecha Gutierrez</cp:lastModifiedBy>
  <cp:lastPrinted>2015-09-09T15:35:39Z</cp:lastPrinted>
  <dcterms:created xsi:type="dcterms:W3CDTF">2014-10-24T12:42:14Z</dcterms:created>
  <dcterms:modified xsi:type="dcterms:W3CDTF">2016-02-10T17:29:01Z</dcterms:modified>
</cp:coreProperties>
</file>