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filterPrivacy="1" defaultThemeVersion="166925"/>
  <xr:revisionPtr revIDLastSave="0" documentId="13_ncr:1_{F9C52187-8EFC-4833-919C-4370620310F1}" xr6:coauthVersionLast="36" xr6:coauthVersionMax="36" xr10:uidLastSave="{00000000-0000-0000-0000-000000000000}"/>
  <bookViews>
    <workbookView xWindow="0" yWindow="0" windowWidth="28800" windowHeight="11925" xr2:uid="{5BE4A50E-FAC1-4255-AC96-E069EC3F8AAB}"/>
  </bookViews>
  <sheets>
    <sheet name="Juzgados Administrativo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'Juzgados Administrativos'!$A$6:$E$794</definedName>
    <definedName name="A">[1]CONSOL!$D$1:$P$8</definedName>
    <definedName name="A_impresión_IM">#REF!</definedName>
    <definedName name="B">#REF!</definedName>
    <definedName name="CIMP">#REF!</definedName>
    <definedName name="DIMP">#REF!</definedName>
    <definedName name="SE">'[2]ACOGIDOS 02 Y 08'!$A$40:$E$69</definedName>
    <definedName name="sec">'[2]ACOGIDOS 02 Y 08'!$A$40:$E$69</definedName>
    <definedName name="SECC">'[2]ACOGIDOS 02 Y 08'!$A$40:$E$69</definedName>
    <definedName name="seccion">'[2]ACOGIDOS 02 Y 08'!$A$40:$E$69</definedName>
    <definedName name="Seccional">'[2]ACOGIDOS 02 Y 08'!$A$40:$E$69</definedName>
    <definedName name="SECCIONALES">[1]CONSOL!$A$2:$D$29</definedName>
    <definedName name="SECCIONLS">[3]CONSOL!$A$2:$D$29</definedName>
    <definedName name="_xlnm.Print_Titles" localSheetId="0">'Juzgados Administrativos'!$6:$6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1" i="1" l="1"/>
  <c r="E780" i="1"/>
  <c r="E762" i="1"/>
  <c r="E761" i="1"/>
  <c r="E750" i="1"/>
  <c r="E748" i="1"/>
  <c r="E747" i="1"/>
  <c r="E745" i="1"/>
  <c r="E744" i="1"/>
  <c r="E743" i="1"/>
  <c r="E742" i="1"/>
  <c r="E732" i="1"/>
  <c r="E690" i="1"/>
  <c r="E659" i="1"/>
  <c r="E657" i="1"/>
  <c r="E653" i="1"/>
  <c r="E652" i="1"/>
  <c r="E650" i="1"/>
  <c r="E649" i="1"/>
  <c r="E648" i="1"/>
  <c r="E647" i="1" s="1"/>
  <c r="E644" i="1"/>
  <c r="E637" i="1"/>
  <c r="E623" i="1"/>
  <c r="E608" i="1"/>
  <c r="E604" i="1"/>
  <c r="E602" i="1"/>
  <c r="E592" i="1"/>
  <c r="E591" i="1"/>
  <c r="E536" i="1"/>
  <c r="E525" i="1"/>
  <c r="E491" i="1"/>
  <c r="E490" i="1"/>
  <c r="E489" i="1"/>
  <c r="E488" i="1"/>
  <c r="E487" i="1"/>
  <c r="E486" i="1"/>
  <c r="E485" i="1"/>
  <c r="E484" i="1"/>
  <c r="E483" i="1"/>
  <c r="E439" i="1"/>
  <c r="E422" i="1"/>
  <c r="E414" i="1" s="1"/>
  <c r="E391" i="1"/>
  <c r="E382" i="1"/>
  <c r="E362" i="1"/>
  <c r="E361" i="1"/>
  <c r="E360" i="1"/>
  <c r="E359" i="1"/>
  <c r="E358" i="1"/>
  <c r="E356" i="1"/>
  <c r="E355" i="1"/>
  <c r="E354" i="1"/>
  <c r="E353" i="1" s="1"/>
  <c r="E343" i="1"/>
  <c r="E325" i="1" s="1"/>
  <c r="E326" i="1"/>
  <c r="E324" i="1"/>
  <c r="E323" i="1"/>
  <c r="E322" i="1"/>
  <c r="E321" i="1"/>
  <c r="E320" i="1"/>
  <c r="E319" i="1"/>
  <c r="E318" i="1"/>
  <c r="E317" i="1"/>
  <c r="E242" i="1"/>
  <c r="E221" i="1"/>
  <c r="E191" i="1"/>
  <c r="E173" i="1"/>
  <c r="E143" i="1"/>
  <c r="E142" i="1"/>
  <c r="E141" i="1" s="1"/>
  <c r="E139" i="1"/>
  <c r="E138" i="1"/>
  <c r="E137" i="1"/>
  <c r="E136" i="1"/>
  <c r="E135" i="1" s="1"/>
  <c r="E133" i="1"/>
  <c r="E123" i="1"/>
  <c r="E74" i="1"/>
  <c r="E8" i="1"/>
  <c r="E746" i="1" l="1"/>
  <c r="E7" i="1"/>
  <c r="E357" i="1"/>
  <c r="E190" i="1"/>
  <c r="E535" i="1"/>
  <c r="E603" i="1"/>
  <c r="E651" i="1"/>
  <c r="E792" i="1" l="1"/>
</calcChain>
</file>

<file path=xl/sharedStrings.xml><?xml version="1.0" encoding="utf-8"?>
<sst xmlns="http://schemas.openxmlformats.org/spreadsheetml/2006/main" count="797" uniqueCount="768">
  <si>
    <t>Distrito</t>
  </si>
  <si>
    <t>Circuito</t>
  </si>
  <si>
    <t>Número Total Juzgados Administrativos</t>
  </si>
  <si>
    <t>DTO. ANTIOQUIA</t>
  </si>
  <si>
    <t>Circuito 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</si>
  <si>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</si>
  <si>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</si>
  <si>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</si>
  <si>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</si>
  <si>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</si>
  <si>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</si>
  <si>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</si>
  <si>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</si>
  <si>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</si>
  <si>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Anzá</t>
  </si>
  <si>
    <t>Argelia</t>
  </si>
  <si>
    <t>Armenia</t>
  </si>
  <si>
    <t>Barbosa</t>
  </si>
  <si>
    <t>Bello</t>
  </si>
  <si>
    <t>Belmira</t>
  </si>
  <si>
    <t>Betania</t>
  </si>
  <si>
    <t>Betulia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</si>
  <si>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</si>
  <si>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</si>
  <si>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</si>
  <si>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</si>
  <si>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</si>
  <si>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</si>
  <si>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</si>
  <si>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</si>
  <si>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</si>
  <si>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Carolina del Príncipe</t>
  </si>
  <si>
    <t>Caucasia</t>
  </si>
  <si>
    <t>Cisneros</t>
  </si>
  <si>
    <t>Ciudad Bolívar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</si>
  <si>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</si>
  <si>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</si>
  <si>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</si>
  <si>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</si>
  <si>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</si>
  <si>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</si>
  <si>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</si>
  <si>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</si>
  <si>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El Carmen de Viboral</t>
  </si>
  <si>
    <t>El Peñol</t>
  </si>
  <si>
    <t>El Santuario</t>
  </si>
  <si>
    <t>Entrerríos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</si>
  <si>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</si>
  <si>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</si>
  <si>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</si>
  <si>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</si>
  <si>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</si>
  <si>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</si>
  <si>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</si>
  <si>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</si>
  <si>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</si>
  <si>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</si>
  <si>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</si>
  <si>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 xml:space="preserve">Hispania </t>
  </si>
  <si>
    <t>Itaguí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</si>
  <si>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</si>
  <si>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</si>
  <si>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</si>
  <si>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</si>
  <si>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</si>
  <si>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</si>
  <si>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</si>
  <si>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</si>
  <si>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</si>
  <si>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</si>
  <si>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Medellín</t>
  </si>
  <si>
    <t>Montebello</t>
  </si>
  <si>
    <t>Nariño</t>
  </si>
  <si>
    <t>Nechí</t>
  </si>
  <si>
    <t>Olaya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</si>
  <si>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</si>
  <si>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</si>
  <si>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</si>
  <si>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</si>
  <si>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</si>
  <si>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</si>
  <si>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</si>
  <si>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</si>
  <si>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</si>
  <si>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</si>
  <si>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</si>
  <si>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</si>
  <si>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</si>
  <si>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</si>
  <si>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</si>
  <si>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</si>
  <si>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Luis</t>
  </si>
  <si>
    <t>San Pedro de los Milagros</t>
  </si>
  <si>
    <t>San Rafael</t>
  </si>
  <si>
    <t>San Roque</t>
  </si>
  <si>
    <t>San Vicente</t>
  </si>
  <si>
    <t>Santa Bárbara</t>
  </si>
  <si>
    <t>Santa Rosa de Osos</t>
  </si>
  <si>
    <t>Santafé de Antioquia</t>
  </si>
  <si>
    <t>Santo Domingo</t>
  </si>
  <si>
    <t>Segovia</t>
  </si>
  <si>
    <t>Sonsón</t>
  </si>
  <si>
    <t>Sopetrán</t>
  </si>
  <si>
    <t>Támesis</t>
  </si>
  <si>
    <t>Tarazá</t>
  </si>
  <si>
    <t>Tarso</t>
  </si>
  <si>
    <t>Titiribí</t>
  </si>
  <si>
    <t>Toledo</t>
  </si>
  <si>
    <t>Uramita</t>
  </si>
  <si>
    <t>Urrao</t>
  </si>
  <si>
    <t>Valdivia</t>
  </si>
  <si>
    <t>Valparaíso</t>
  </si>
  <si>
    <t>Vegachí</t>
  </si>
  <si>
    <t>Venecia</t>
  </si>
  <si>
    <t>Yalí</t>
  </si>
  <si>
    <t>Yarumal</t>
  </si>
  <si>
    <t>Yolombó</t>
  </si>
  <si>
    <t>Yondó</t>
  </si>
  <si>
    <t>Zaragoza</t>
  </si>
  <si>
    <t>Circuito Turbo</t>
  </si>
  <si>
    <t>Apartadó</t>
  </si>
  <si>
    <t>Arboletes</t>
  </si>
  <si>
    <t>Carepa</t>
  </si>
  <si>
    <t>Chigorodó</t>
  </si>
  <si>
    <t>Murindó</t>
  </si>
  <si>
    <t>Mutatá</t>
  </si>
  <si>
    <t>Necoclí</t>
  </si>
  <si>
    <t>San Juan de Urabá</t>
  </si>
  <si>
    <t>San Pedro de Uraba</t>
  </si>
  <si>
    <t>Turbo</t>
  </si>
  <si>
    <t>Vigía del Fuerte</t>
  </si>
  <si>
    <t>DTO. ATLANTICO</t>
  </si>
  <si>
    <t>Circuito Barranquilla</t>
  </si>
  <si>
    <t>DTO. ARAUCA</t>
  </si>
  <si>
    <t>Circuito Arauca</t>
  </si>
  <si>
    <t>DTO. ARCHIPIÉLAGO DE AN ANDRÉS, PROVIDENCIA Y SANTA CATALINA</t>
  </si>
  <si>
    <t>Circuito San Andrés</t>
  </si>
  <si>
    <t>DTO. BOLÍVAR</t>
  </si>
  <si>
    <t>Circuito Cartagena</t>
  </si>
  <si>
    <t>Cartagena</t>
  </si>
  <si>
    <t>Clemencia</t>
  </si>
  <si>
    <t>San Cristobal</t>
  </si>
  <si>
    <t>San Estanislao</t>
  </si>
  <si>
    <t>Santa Catalina</t>
  </si>
  <si>
    <t>Soplaviento</t>
  </si>
  <si>
    <t>Villanueva</t>
  </si>
  <si>
    <t>Carmen De Bolívar</t>
  </si>
  <si>
    <t>Córdoba</t>
  </si>
  <si>
    <t>El Guamo</t>
  </si>
  <si>
    <t>San Jacinto</t>
  </si>
  <si>
    <t>San Juan de Nepomuceno</t>
  </si>
  <si>
    <t>Zambrano</t>
  </si>
  <si>
    <t>Simití</t>
  </si>
  <si>
    <t>Arenal</t>
  </si>
  <si>
    <t>Cantagallo</t>
  </si>
  <si>
    <t>Morales</t>
  </si>
  <si>
    <t>Regidor</t>
  </si>
  <si>
    <t>Rioviejo</t>
  </si>
  <si>
    <t>San Pablo</t>
  </si>
  <si>
    <t>Santa Rosa del Sur</t>
  </si>
  <si>
    <t>Norosí</t>
  </si>
  <si>
    <t>Turbaco</t>
  </si>
  <si>
    <t>Arjona</t>
  </si>
  <si>
    <t>Arroyohondo</t>
  </si>
  <si>
    <t>Calamar</t>
  </si>
  <si>
    <t>Mahates</t>
  </si>
  <si>
    <t>María La Baja</t>
  </si>
  <si>
    <t>Turbaná</t>
  </si>
  <si>
    <t>Circuito Magangué</t>
  </si>
  <si>
    <t>Magangué</t>
  </si>
  <si>
    <t>Achí</t>
  </si>
  <si>
    <t>Altos del rosario</t>
  </si>
  <si>
    <t>Barranco de loba</t>
  </si>
  <si>
    <t>Cicuco</t>
  </si>
  <si>
    <t>El peñón</t>
  </si>
  <si>
    <t>Hatillo de loba</t>
  </si>
  <si>
    <t>Margarita</t>
  </si>
  <si>
    <t>Mompós</t>
  </si>
  <si>
    <t>Montecristo</t>
  </si>
  <si>
    <t>Pinillos</t>
  </si>
  <si>
    <t>San Fernando</t>
  </si>
  <si>
    <t>San Jacinto del Cauca</t>
  </si>
  <si>
    <t>San martín de loba</t>
  </si>
  <si>
    <t>Talaigua nuevo</t>
  </si>
  <si>
    <t>Tiquisio</t>
  </si>
  <si>
    <t>DTO. BOYACÁ</t>
  </si>
  <si>
    <t>Circuito Duitama</t>
  </si>
  <si>
    <t>Belén</t>
  </si>
  <si>
    <t>Betéitiva</t>
  </si>
  <si>
    <t>Boavita</t>
  </si>
  <si>
    <t>Cerinza</t>
  </si>
  <si>
    <t xml:space="preserve">Chiscas </t>
  </si>
  <si>
    <t>Chita</t>
  </si>
  <si>
    <t>Covarachía</t>
  </si>
  <si>
    <t>Cubará</t>
  </si>
  <si>
    <t>Duitama</t>
  </si>
  <si>
    <t>El Cocuy</t>
  </si>
  <si>
    <t xml:space="preserve">El Espino </t>
  </si>
  <si>
    <t xml:space="preserve">Guacamayas </t>
  </si>
  <si>
    <t xml:space="preserve">Güicán de la Sierra </t>
  </si>
  <si>
    <t xml:space="preserve">Jericó </t>
  </si>
  <si>
    <t>La Uvita</t>
  </si>
  <si>
    <t xml:space="preserve">Paipa </t>
  </si>
  <si>
    <t>Panqueba</t>
  </si>
  <si>
    <t xml:space="preserve">Paz de Rio </t>
  </si>
  <si>
    <t xml:space="preserve">San Mateo </t>
  </si>
  <si>
    <t xml:space="preserve">Santa Rosa de Viterbo </t>
  </si>
  <si>
    <t>Sátiva Norte</t>
  </si>
  <si>
    <t>Sátiva Sur</t>
  </si>
  <si>
    <t xml:space="preserve">Soatá </t>
  </si>
  <si>
    <t>Socha</t>
  </si>
  <si>
    <t xml:space="preserve">Socotá </t>
  </si>
  <si>
    <t xml:space="preserve">Susacón </t>
  </si>
  <si>
    <t>Tasco</t>
  </si>
  <si>
    <t xml:space="preserve">Tipacoque </t>
  </si>
  <si>
    <t>Tutazá</t>
  </si>
  <si>
    <t xml:space="preserve">Circuito de Sogamoso </t>
  </si>
  <si>
    <t>Aquitania</t>
  </si>
  <si>
    <t xml:space="preserve">Busbanzá </t>
  </si>
  <si>
    <t xml:space="preserve">Corrales </t>
  </si>
  <si>
    <t>Cuítiva</t>
  </si>
  <si>
    <t>Firavitoba</t>
  </si>
  <si>
    <t xml:space="preserve">Floresta </t>
  </si>
  <si>
    <t>Gámeza</t>
  </si>
  <si>
    <t>Iza</t>
  </si>
  <si>
    <t xml:space="preserve">Labranzagrande </t>
  </si>
  <si>
    <t>Mongua</t>
  </si>
  <si>
    <t xml:space="preserve">Monguí </t>
  </si>
  <si>
    <t>Nobsa</t>
  </si>
  <si>
    <t xml:space="preserve">Pajarito </t>
  </si>
  <si>
    <t>Paya</t>
  </si>
  <si>
    <t xml:space="preserve">Pesca </t>
  </si>
  <si>
    <t>Pisba</t>
  </si>
  <si>
    <t>Sogamoso</t>
  </si>
  <si>
    <t xml:space="preserve">Tibasosa </t>
  </si>
  <si>
    <t>Tópaga</t>
  </si>
  <si>
    <t>Tota</t>
  </si>
  <si>
    <t>Circuito Tunja</t>
  </si>
  <si>
    <t>Almeida</t>
  </si>
  <si>
    <t>Arcabuco</t>
  </si>
  <si>
    <t>Berbeo</t>
  </si>
  <si>
    <t>Boyacá</t>
  </si>
  <si>
    <t>Buenavista</t>
  </si>
  <si>
    <t>Campohermoso</t>
  </si>
  <si>
    <t>Cienaga</t>
  </si>
  <si>
    <t>Cómbita</t>
  </si>
  <si>
    <t xml:space="preserve">Coper </t>
  </si>
  <si>
    <t>Cucaita</t>
  </si>
  <si>
    <t>Chinavita</t>
  </si>
  <si>
    <t>Chiquinquirá</t>
  </si>
  <si>
    <t>Chíquiza</t>
  </si>
  <si>
    <t>Chitaraque</t>
  </si>
  <si>
    <t>Chivatá</t>
  </si>
  <si>
    <t>Chivor</t>
  </si>
  <si>
    <t xml:space="preserve">Gachantivá </t>
  </si>
  <si>
    <t>Garagoa</t>
  </si>
  <si>
    <t>Guateque</t>
  </si>
  <si>
    <t>Guayatá</t>
  </si>
  <si>
    <t>Jenesano</t>
  </si>
  <si>
    <t>La Capilla</t>
  </si>
  <si>
    <t xml:space="preserve">La Victoria </t>
  </si>
  <si>
    <t xml:space="preserve">Macanal </t>
  </si>
  <si>
    <t>Maripí</t>
  </si>
  <si>
    <t>Miraflores</t>
  </si>
  <si>
    <t>Moniquirá</t>
  </si>
  <si>
    <t>Motavita</t>
  </si>
  <si>
    <t xml:space="preserve">Muzo </t>
  </si>
  <si>
    <t>Nuevo Colón</t>
  </si>
  <si>
    <t>Oicatá</t>
  </si>
  <si>
    <t>Otanche</t>
  </si>
  <si>
    <t>Pachavita</t>
  </si>
  <si>
    <t>Páez</t>
  </si>
  <si>
    <t>Pauna</t>
  </si>
  <si>
    <t>Puerto Boyacá</t>
  </si>
  <si>
    <t>Quípama</t>
  </si>
  <si>
    <t>Ramiriquí</t>
  </si>
  <si>
    <t>Ráquira</t>
  </si>
  <si>
    <t>Rondón</t>
  </si>
  <si>
    <t xml:space="preserve">Saboyá </t>
  </si>
  <si>
    <t xml:space="preserve">Sáchica </t>
  </si>
  <si>
    <t>Samacá</t>
  </si>
  <si>
    <t>San Eduardo</t>
  </si>
  <si>
    <t>San José de Pare</t>
  </si>
  <si>
    <t>San Luis de Gaceno</t>
  </si>
  <si>
    <t>San Miguel de Sema</t>
  </si>
  <si>
    <t>San Pablo de Borbur</t>
  </si>
  <si>
    <t>Santa María</t>
  </si>
  <si>
    <t>Santa Sofía</t>
  </si>
  <si>
    <t>Santana</t>
  </si>
  <si>
    <t xml:space="preserve">Siachoque </t>
  </si>
  <si>
    <t>Somondoco</t>
  </si>
  <si>
    <t>Sora</t>
  </si>
  <si>
    <t>Soracá</t>
  </si>
  <si>
    <t>Sotaquirá</t>
  </si>
  <si>
    <t>Sutamarchán</t>
  </si>
  <si>
    <t>Sutatenza</t>
  </si>
  <si>
    <t>Tenza</t>
  </si>
  <si>
    <t>Tibaná</t>
  </si>
  <si>
    <t>Tinjacá</t>
  </si>
  <si>
    <t>Toca</t>
  </si>
  <si>
    <t>Toguí</t>
  </si>
  <si>
    <t>Tunja</t>
  </si>
  <si>
    <t>Tunungua</t>
  </si>
  <si>
    <t>Turmequé</t>
  </si>
  <si>
    <t>Tuta</t>
  </si>
  <si>
    <t xml:space="preserve">Úmbita </t>
  </si>
  <si>
    <t>Ventaquemada</t>
  </si>
  <si>
    <t>Villa de Leiva</t>
  </si>
  <si>
    <t>Viracachá</t>
  </si>
  <si>
    <t>Zetaquirá</t>
  </si>
  <si>
    <t>DTO. CALDAS</t>
  </si>
  <si>
    <t>Circuito Manizales</t>
  </si>
  <si>
    <t>DTO. CAQUETÁ</t>
  </si>
  <si>
    <t>Circuito Florencia</t>
  </si>
  <si>
    <t>DTO. CASANARE</t>
  </si>
  <si>
    <t>Circuito Yopal</t>
  </si>
  <si>
    <t>DTO. CAUCA</t>
  </si>
  <si>
    <t>Circuito Popayán</t>
  </si>
  <si>
    <t>DTO. CESAR</t>
  </si>
  <si>
    <t>Circuito Valledupar</t>
  </si>
  <si>
    <t>Valledupar</t>
  </si>
  <si>
    <t>Agustín codazzi</t>
  </si>
  <si>
    <t>Becerril</t>
  </si>
  <si>
    <t>Bosconia</t>
  </si>
  <si>
    <t>El copey</t>
  </si>
  <si>
    <t>La paz (robles)</t>
  </si>
  <si>
    <t>Manaure</t>
  </si>
  <si>
    <t xml:space="preserve">Pueblo bello </t>
  </si>
  <si>
    <t>San diego</t>
  </si>
  <si>
    <t>Chiriguaná</t>
  </si>
  <si>
    <t>Astrea</t>
  </si>
  <si>
    <t>Chimichagua</t>
  </si>
  <si>
    <t>Curumaní</t>
  </si>
  <si>
    <t>El paso</t>
  </si>
  <si>
    <t>La jagua de ibirico</t>
  </si>
  <si>
    <t>Pailitas</t>
  </si>
  <si>
    <t>Aguachica</t>
  </si>
  <si>
    <t>Gamarra</t>
  </si>
  <si>
    <t>La gloria</t>
  </si>
  <si>
    <t>González</t>
  </si>
  <si>
    <t>Pelaya</t>
  </si>
  <si>
    <t>Río de Oro</t>
  </si>
  <si>
    <t>San Alberto</t>
  </si>
  <si>
    <t>San Martín</t>
  </si>
  <si>
    <t>Tamalameque</t>
  </si>
  <si>
    <t>DTO. CHOCÓ</t>
  </si>
  <si>
    <t>Circuito Quibdó</t>
  </si>
  <si>
    <t>DTO. CÓRDOBA</t>
  </si>
  <si>
    <t>Circuito Montería</t>
  </si>
  <si>
    <t>DTO. CUNDINAMARCA</t>
  </si>
  <si>
    <t xml:space="preserve">Circuito Bogotá </t>
  </si>
  <si>
    <t xml:space="preserve">Bogotá </t>
  </si>
  <si>
    <t xml:space="preserve">       Sección Primera</t>
  </si>
  <si>
    <t xml:space="preserve">       Sección Segunda</t>
  </si>
  <si>
    <t xml:space="preserve">       Sección Tercera</t>
  </si>
  <si>
    <t xml:space="preserve">       Sección Cuarta</t>
  </si>
  <si>
    <t>Cáqueza</t>
  </si>
  <si>
    <t>Chipaque</t>
  </si>
  <si>
    <t>Choachí</t>
  </si>
  <si>
    <t>El Colegio</t>
  </si>
  <si>
    <t xml:space="preserve">Fómeque </t>
  </si>
  <si>
    <t>Fosca</t>
  </si>
  <si>
    <t>Guayabetal</t>
  </si>
  <si>
    <t>Gutiérrez</t>
  </si>
  <si>
    <t>La Calera</t>
  </si>
  <si>
    <t>Medina</t>
  </si>
  <si>
    <t>Paratebueno</t>
  </si>
  <si>
    <t>Quetame</t>
  </si>
  <si>
    <t xml:space="preserve">San Antonio del Tequendama </t>
  </si>
  <si>
    <t>Sibaté</t>
  </si>
  <si>
    <t>Soacha</t>
  </si>
  <si>
    <t>Ubaque</t>
  </si>
  <si>
    <t>Une</t>
  </si>
  <si>
    <t>Circuito Facatativá</t>
  </si>
  <si>
    <t>Albán</t>
  </si>
  <si>
    <t>Anolaima</t>
  </si>
  <si>
    <t>Bituima</t>
  </si>
  <si>
    <t xml:space="preserve">Bojacá </t>
  </si>
  <si>
    <t xml:space="preserve">Cachipay </t>
  </si>
  <si>
    <t xml:space="preserve">Chaguaní </t>
  </si>
  <si>
    <t>Cota</t>
  </si>
  <si>
    <t>El Rosal</t>
  </si>
  <si>
    <t>Facatativá</t>
  </si>
  <si>
    <t>Funza</t>
  </si>
  <si>
    <t>Guaduas</t>
  </si>
  <si>
    <t>Guayabal de Síquima</t>
  </si>
  <si>
    <t>La Vega</t>
  </si>
  <si>
    <t>Madrid</t>
  </si>
  <si>
    <t xml:space="preserve">Mosquera </t>
  </si>
  <si>
    <t>Nimaima</t>
  </si>
  <si>
    <t xml:space="preserve">Nocaima </t>
  </si>
  <si>
    <t>Puerto Salgar</t>
  </si>
  <si>
    <t>Pulí</t>
  </si>
  <si>
    <t>Quebradanegra</t>
  </si>
  <si>
    <t>Quipile</t>
  </si>
  <si>
    <t>San Juan de Rioseco</t>
  </si>
  <si>
    <t>Sasaima</t>
  </si>
  <si>
    <t>Subachoque</t>
  </si>
  <si>
    <t>Tenjo</t>
  </si>
  <si>
    <t xml:space="preserve">Útica </t>
  </si>
  <si>
    <t xml:space="preserve">Vergara </t>
  </si>
  <si>
    <t>Vianí</t>
  </si>
  <si>
    <t xml:space="preserve">Villeta </t>
  </si>
  <si>
    <t>Zipacón</t>
  </si>
  <si>
    <t>Circuito Girardot</t>
  </si>
  <si>
    <t>Agua de Dios</t>
  </si>
  <si>
    <t>Anapoima</t>
  </si>
  <si>
    <t>Apulo</t>
  </si>
  <si>
    <t>Arbeláez</t>
  </si>
  <si>
    <t>Beltrán</t>
  </si>
  <si>
    <t>Cabrera</t>
  </si>
  <si>
    <t>Fusagasugá</t>
  </si>
  <si>
    <t>Girardot</t>
  </si>
  <si>
    <t>Guataquí</t>
  </si>
  <si>
    <t>Jerusalén</t>
  </si>
  <si>
    <t>La Mesa</t>
  </si>
  <si>
    <t>Nilo</t>
  </si>
  <si>
    <t>Pandi</t>
  </si>
  <si>
    <t>Pasca</t>
  </si>
  <si>
    <t>Ricaurte</t>
  </si>
  <si>
    <t>San Bernardo</t>
  </si>
  <si>
    <t>Silvana</t>
  </si>
  <si>
    <t>Tena</t>
  </si>
  <si>
    <t>Tibacuy</t>
  </si>
  <si>
    <t>Tocaima</t>
  </si>
  <si>
    <t>Viotá</t>
  </si>
  <si>
    <t>Circuito Leticia</t>
  </si>
  <si>
    <t>Circuito Zipaquirá</t>
  </si>
  <si>
    <t>Cajicá</t>
  </si>
  <si>
    <t xml:space="preserve">Caparrapí </t>
  </si>
  <si>
    <t>Carmen de Carupa</t>
  </si>
  <si>
    <t>Chía</t>
  </si>
  <si>
    <t>Chocontá</t>
  </si>
  <si>
    <t>Cogua</t>
  </si>
  <si>
    <t xml:space="preserve">Cucunuba </t>
  </si>
  <si>
    <t>El Peñón</t>
  </si>
  <si>
    <t xml:space="preserve">Fúquene </t>
  </si>
  <si>
    <t xml:space="preserve">Gachalá </t>
  </si>
  <si>
    <t>Gachancipá</t>
  </si>
  <si>
    <t>Gachetá</t>
  </si>
  <si>
    <t>Gama</t>
  </si>
  <si>
    <t xml:space="preserve">Guachetá </t>
  </si>
  <si>
    <t>Guasca</t>
  </si>
  <si>
    <t>Guatavita</t>
  </si>
  <si>
    <t>Junín</t>
  </si>
  <si>
    <t>La Palma</t>
  </si>
  <si>
    <t xml:space="preserve">La Peña  </t>
  </si>
  <si>
    <t>Lenguazaque</t>
  </si>
  <si>
    <t>Machetá</t>
  </si>
  <si>
    <t>Manta</t>
  </si>
  <si>
    <t>Nemocón</t>
  </si>
  <si>
    <t>Pacho</t>
  </si>
  <si>
    <t>Paime</t>
  </si>
  <si>
    <t>San Cayetano</t>
  </si>
  <si>
    <t>Sesquilé</t>
  </si>
  <si>
    <t>Simijaca</t>
  </si>
  <si>
    <t>Sopó</t>
  </si>
  <si>
    <t xml:space="preserve">Suesca </t>
  </si>
  <si>
    <t xml:space="preserve">Supatá </t>
  </si>
  <si>
    <t>Susa</t>
  </si>
  <si>
    <t xml:space="preserve">Sutatausa </t>
  </si>
  <si>
    <t>Tabio</t>
  </si>
  <si>
    <t>Tausa</t>
  </si>
  <si>
    <t>Tibirita</t>
  </si>
  <si>
    <t>Tocancipá</t>
  </si>
  <si>
    <t>Topaipí</t>
  </si>
  <si>
    <t>Ubalá</t>
  </si>
  <si>
    <t>Ubaté</t>
  </si>
  <si>
    <t xml:space="preserve">Villagómez </t>
  </si>
  <si>
    <t>Villapinzón</t>
  </si>
  <si>
    <t>Yacopí</t>
  </si>
  <si>
    <t>Zipaquirá</t>
  </si>
  <si>
    <t>DTO. HUILA</t>
  </si>
  <si>
    <t>Circuito Neiva</t>
  </si>
  <si>
    <t>DTO. LA GUAJIRA</t>
  </si>
  <si>
    <t>Circuito Riohacha</t>
  </si>
  <si>
    <t>DTO. MAGDALENA</t>
  </si>
  <si>
    <t>Circuito Santa Marta</t>
  </si>
  <si>
    <t>DTO. META</t>
  </si>
  <si>
    <t>Circuito Villavicencio</t>
  </si>
  <si>
    <t>Villavicencio</t>
  </si>
  <si>
    <t>Barranca de Upía</t>
  </si>
  <si>
    <t>Cumaral</t>
  </si>
  <si>
    <t>El Calvario</t>
  </si>
  <si>
    <t>La Macarena</t>
  </si>
  <si>
    <t>Mapiripán</t>
  </si>
  <si>
    <t>Restrepo</t>
  </si>
  <si>
    <t>San Juanito</t>
  </si>
  <si>
    <t>Acacías</t>
  </si>
  <si>
    <t>Castilla la Nueva</t>
  </si>
  <si>
    <t>Cubarral</t>
  </si>
  <si>
    <t>El Castillo</t>
  </si>
  <si>
    <t>El Dorado</t>
  </si>
  <si>
    <t>Guamal</t>
  </si>
  <si>
    <t>San Carlos de Guaroa</t>
  </si>
  <si>
    <t>Fuente de Oro</t>
  </si>
  <si>
    <t>Lejanías</t>
  </si>
  <si>
    <t>Puerto Lleras</t>
  </si>
  <si>
    <t>Pto. Carreño (Vichada)</t>
  </si>
  <si>
    <t>Cumaribo (Vichada)</t>
  </si>
  <si>
    <t>La Primavera (Vichada)</t>
  </si>
  <si>
    <t>Santa Rosalía (Vichada)</t>
  </si>
  <si>
    <t>Inírida (Guainía)</t>
  </si>
  <si>
    <t>Barrancominas (Guainía)</t>
  </si>
  <si>
    <t>Puerto López</t>
  </si>
  <si>
    <t>Cabuyaro</t>
  </si>
  <si>
    <t>Puerto Gaitán</t>
  </si>
  <si>
    <t>La Uribe</t>
  </si>
  <si>
    <t>Mesetas</t>
  </si>
  <si>
    <t>San Juan de Arama</t>
  </si>
  <si>
    <t>Vista Hermosa</t>
  </si>
  <si>
    <t>Circuito de San José del Guaviare</t>
  </si>
  <si>
    <t>San José del Guaviare</t>
  </si>
  <si>
    <t>El Retorno</t>
  </si>
  <si>
    <t>Puerto Concordia</t>
  </si>
  <si>
    <t>Puerto Rico</t>
  </si>
  <si>
    <t>Mitú</t>
  </si>
  <si>
    <t>Carurú</t>
  </si>
  <si>
    <t>Taraira</t>
  </si>
  <si>
    <t>DTO. NARIÑO</t>
  </si>
  <si>
    <t>Circuito Pasto</t>
  </si>
  <si>
    <t>Albán San José</t>
  </si>
  <si>
    <t>Aldana</t>
  </si>
  <si>
    <t>Ancuyá</t>
  </si>
  <si>
    <t>Arboleda</t>
  </si>
  <si>
    <t>Buesaco</t>
  </si>
  <si>
    <t>Chachagüí</t>
  </si>
  <si>
    <t>Colón</t>
  </si>
  <si>
    <t>Consacá</t>
  </si>
  <si>
    <t>Contadero</t>
  </si>
  <si>
    <t>Cuaspud - Carlosama</t>
  </si>
  <si>
    <t>Cumbal</t>
  </si>
  <si>
    <t>Cumbitara</t>
  </si>
  <si>
    <t>El Rosario</t>
  </si>
  <si>
    <t>El Tablón de Gómez</t>
  </si>
  <si>
    <t>El Tambo</t>
  </si>
  <si>
    <t>Funes</t>
  </si>
  <si>
    <t>Guaitarilla</t>
  </si>
  <si>
    <t>Guachucal</t>
  </si>
  <si>
    <t>Gualmatán</t>
  </si>
  <si>
    <t>Iles</t>
  </si>
  <si>
    <t>Imués</t>
  </si>
  <si>
    <t>Ipiales</t>
  </si>
  <si>
    <t>La Cruz</t>
  </si>
  <si>
    <t>La Florida</t>
  </si>
  <si>
    <t>La Llanada</t>
  </si>
  <si>
    <t>Linares</t>
  </si>
  <si>
    <t>Leyva</t>
  </si>
  <si>
    <t>Los Andes</t>
  </si>
  <si>
    <t>Mallama</t>
  </si>
  <si>
    <t>Ospina</t>
  </si>
  <si>
    <t>Pasto</t>
  </si>
  <si>
    <t>Policarpa</t>
  </si>
  <si>
    <t>Potosí</t>
  </si>
  <si>
    <t>Providencia</t>
  </si>
  <si>
    <t>Puerres</t>
  </si>
  <si>
    <t>Pupiales</t>
  </si>
  <si>
    <t>Sandoná</t>
  </si>
  <si>
    <t>Taminango</t>
  </si>
  <si>
    <t>Samaniego</t>
  </si>
  <si>
    <t>San Lorenzo</t>
  </si>
  <si>
    <t>San Pedro de Cartago</t>
  </si>
  <si>
    <t>Santa Cruz</t>
  </si>
  <si>
    <t>Sapuyes</t>
  </si>
  <si>
    <t>Tangua</t>
  </si>
  <si>
    <t>Túquerres</t>
  </si>
  <si>
    <t>Yacuanquer</t>
  </si>
  <si>
    <t>Circuito Mocoa</t>
  </si>
  <si>
    <t>Circuito Tumaco</t>
  </si>
  <si>
    <t>Barbacoas</t>
  </si>
  <si>
    <t>El Charco</t>
  </si>
  <si>
    <t>Francisco Pizarro</t>
  </si>
  <si>
    <t>La Tola</t>
  </si>
  <si>
    <t>Magüí - Payán</t>
  </si>
  <si>
    <t>Olaya Herrera</t>
  </si>
  <si>
    <t>Roberto Payán</t>
  </si>
  <si>
    <t>Santa Barbara Iscuandé</t>
  </si>
  <si>
    <t>Tumaco</t>
  </si>
  <si>
    <t>DTO. NORTE DE SANTANDER</t>
  </si>
  <si>
    <t>Circuito Cúcuta</t>
  </si>
  <si>
    <t xml:space="preserve">Arboledas </t>
  </si>
  <si>
    <t xml:space="preserve">Bucarasica </t>
  </si>
  <si>
    <t>Cáchira</t>
  </si>
  <si>
    <t>Cúcuta</t>
  </si>
  <si>
    <t xml:space="preserve">Durania </t>
  </si>
  <si>
    <t xml:space="preserve">El Zulia </t>
  </si>
  <si>
    <t>Gramalote</t>
  </si>
  <si>
    <t>La Esperanza</t>
  </si>
  <si>
    <t xml:space="preserve">Los Patios </t>
  </si>
  <si>
    <t xml:space="preserve">Lourdes </t>
  </si>
  <si>
    <t xml:space="preserve">Puerto Santander </t>
  </si>
  <si>
    <t>Salazar</t>
  </si>
  <si>
    <t xml:space="preserve">San Cayetano </t>
  </si>
  <si>
    <t>Santiago</t>
  </si>
  <si>
    <t xml:space="preserve">Sardinata </t>
  </si>
  <si>
    <t>Tibú</t>
  </si>
  <si>
    <t>Villa del Rosario</t>
  </si>
  <si>
    <t>VillaCaro</t>
  </si>
  <si>
    <t>Circuito Pamplona</t>
  </si>
  <si>
    <t xml:space="preserve">Bochalema </t>
  </si>
  <si>
    <t>Cácota</t>
  </si>
  <si>
    <t xml:space="preserve">Chinácota </t>
  </si>
  <si>
    <t>Chitagá</t>
  </si>
  <si>
    <t xml:space="preserve">Cucutilla </t>
  </si>
  <si>
    <t>Herrán</t>
  </si>
  <si>
    <t>Labateca</t>
  </si>
  <si>
    <t xml:space="preserve">Mutiscua </t>
  </si>
  <si>
    <t xml:space="preserve">Pamplona </t>
  </si>
  <si>
    <t>Pamplonita</t>
  </si>
  <si>
    <t>Ragonvalia</t>
  </si>
  <si>
    <t>Silos</t>
  </si>
  <si>
    <t>Circuito Ocaña</t>
  </si>
  <si>
    <t>Ábrego</t>
  </si>
  <si>
    <t xml:space="preserve">Convención </t>
  </si>
  <si>
    <t>El Carmen</t>
  </si>
  <si>
    <t>El Tarra</t>
  </si>
  <si>
    <t>Hacarí</t>
  </si>
  <si>
    <t>La Playa</t>
  </si>
  <si>
    <t>Ocaña</t>
  </si>
  <si>
    <t>San Calixto</t>
  </si>
  <si>
    <t xml:space="preserve">Teorama </t>
  </si>
  <si>
    <t>DTO. QUINDÍO</t>
  </si>
  <si>
    <t>Circuito Armenia</t>
  </si>
  <si>
    <t>DTO. RISARALDA</t>
  </si>
  <si>
    <t>Circuito Pereira</t>
  </si>
  <si>
    <t>DTO. SANTANDER</t>
  </si>
  <si>
    <t>Circuito Barrancabermeja</t>
  </si>
  <si>
    <t xml:space="preserve">Barrancabermeja </t>
  </si>
  <si>
    <t>Puerto Parra</t>
  </si>
  <si>
    <t>Puerto Wilches</t>
  </si>
  <si>
    <t>Sabana de Torres</t>
  </si>
  <si>
    <t>Circuito Bucaramanga</t>
  </si>
  <si>
    <t xml:space="preserve">Bucaramanga </t>
  </si>
  <si>
    <t>California</t>
  </si>
  <si>
    <t xml:space="preserve">Capitanejo </t>
  </si>
  <si>
    <t>Carcasí</t>
  </si>
  <si>
    <t>Cepitá</t>
  </si>
  <si>
    <t xml:space="preserve">Cerrito </t>
  </si>
  <si>
    <t>Charta</t>
  </si>
  <si>
    <t xml:space="preserve">Concepción </t>
  </si>
  <si>
    <t>El Playón</t>
  </si>
  <si>
    <t>Enciso</t>
  </si>
  <si>
    <t xml:space="preserve">Floridablanca </t>
  </si>
  <si>
    <t>Girón</t>
  </si>
  <si>
    <t xml:space="preserve">Guaca </t>
  </si>
  <si>
    <t xml:space="preserve">Lebrija </t>
  </si>
  <si>
    <t xml:space="preserve">Los Santos </t>
  </si>
  <si>
    <t xml:space="preserve">Macaravita </t>
  </si>
  <si>
    <t>Málaga</t>
  </si>
  <si>
    <t xml:space="preserve">Matanza </t>
  </si>
  <si>
    <t xml:space="preserve">Molagavita </t>
  </si>
  <si>
    <t>Piedecuesta</t>
  </si>
  <si>
    <t>San Andrés de Buga</t>
  </si>
  <si>
    <t xml:space="preserve">San José de Miranda </t>
  </si>
  <si>
    <t>San Miguel</t>
  </si>
  <si>
    <t xml:space="preserve">San Vicente de Chucurí </t>
  </si>
  <si>
    <t>Suratá</t>
  </si>
  <si>
    <t>Tona</t>
  </si>
  <si>
    <t xml:space="preserve">Vetas </t>
  </si>
  <si>
    <t>Zapatoca</t>
  </si>
  <si>
    <t>Circuito San Gil</t>
  </si>
  <si>
    <t>Aguada</t>
  </si>
  <si>
    <t xml:space="preserve">Albania </t>
  </si>
  <si>
    <t xml:space="preserve">Aratoca </t>
  </si>
  <si>
    <t xml:space="preserve">Barbosa </t>
  </si>
  <si>
    <t xml:space="preserve">Barichara </t>
  </si>
  <si>
    <t>Bolívar</t>
  </si>
  <si>
    <t xml:space="preserve">Charalá </t>
  </si>
  <si>
    <t>Chima</t>
  </si>
  <si>
    <t>Chipatá</t>
  </si>
  <si>
    <t xml:space="preserve">Cimitarra </t>
  </si>
  <si>
    <t xml:space="preserve">Confines </t>
  </si>
  <si>
    <t xml:space="preserve">Contratación </t>
  </si>
  <si>
    <t>Coromoro</t>
  </si>
  <si>
    <t>Curití</t>
  </si>
  <si>
    <t>El Guacamayo</t>
  </si>
  <si>
    <t>Encino</t>
  </si>
  <si>
    <t xml:space="preserve">Florian </t>
  </si>
  <si>
    <t xml:space="preserve">Galán </t>
  </si>
  <si>
    <t xml:space="preserve">Gambita </t>
  </si>
  <si>
    <t xml:space="preserve">Guadalupe </t>
  </si>
  <si>
    <t>Guapotá</t>
  </si>
  <si>
    <t>Guavatá</t>
  </si>
  <si>
    <t xml:space="preserve">Güepsa </t>
  </si>
  <si>
    <t>Hato</t>
  </si>
  <si>
    <t xml:space="preserve">Jesús María </t>
  </si>
  <si>
    <t>Jordán</t>
  </si>
  <si>
    <t xml:space="preserve">La Belleza </t>
  </si>
  <si>
    <t>La Paz</t>
  </si>
  <si>
    <t xml:space="preserve">Landázuri </t>
  </si>
  <si>
    <t>Mogotes</t>
  </si>
  <si>
    <t xml:space="preserve">Ocamonte </t>
  </si>
  <si>
    <t>Oiba</t>
  </si>
  <si>
    <t xml:space="preserve">Onzaga </t>
  </si>
  <si>
    <t>Palmar</t>
  </si>
  <si>
    <t xml:space="preserve">Palmas del Socorro </t>
  </si>
  <si>
    <t>Páramo</t>
  </si>
  <si>
    <t>Pinchote</t>
  </si>
  <si>
    <t>Puente Nacional</t>
  </si>
  <si>
    <t>San Benito</t>
  </si>
  <si>
    <t>San Gil</t>
  </si>
  <si>
    <t xml:space="preserve">San Joaquín </t>
  </si>
  <si>
    <t xml:space="preserve">Santa Helena del Opón </t>
  </si>
  <si>
    <t>Simácota</t>
  </si>
  <si>
    <t xml:space="preserve">Socorro </t>
  </si>
  <si>
    <t>Suaita</t>
  </si>
  <si>
    <t xml:space="preserve">Sucre </t>
  </si>
  <si>
    <t xml:space="preserve">Valle de San José </t>
  </si>
  <si>
    <t>Vélez</t>
  </si>
  <si>
    <t>DTO. SUCRE</t>
  </si>
  <si>
    <t>Circuito Sincelejo</t>
  </si>
  <si>
    <t>DTO. TOLIMA</t>
  </si>
  <si>
    <t>Circuito Ibagué</t>
  </si>
  <si>
    <t>DTO. VALLE DEL CAUCA</t>
  </si>
  <si>
    <t>Circuito Buenaventura</t>
  </si>
  <si>
    <t>Circuito Buga</t>
  </si>
  <si>
    <t xml:space="preserve">Andalucía </t>
  </si>
  <si>
    <t>Buga</t>
  </si>
  <si>
    <t xml:space="preserve">Bugalagrande </t>
  </si>
  <si>
    <t>Calima-Darién</t>
  </si>
  <si>
    <t xml:space="preserve">Ginebra </t>
  </si>
  <si>
    <t xml:space="preserve">Guacarí </t>
  </si>
  <si>
    <t xml:space="preserve">Restrepo </t>
  </si>
  <si>
    <t>Riofrío</t>
  </si>
  <si>
    <t xml:space="preserve">San Pedro </t>
  </si>
  <si>
    <t xml:space="preserve">Trujillo </t>
  </si>
  <si>
    <t xml:space="preserve">Tulúa </t>
  </si>
  <si>
    <t>Yotocó</t>
  </si>
  <si>
    <t>Circuito Cartago</t>
  </si>
  <si>
    <t xml:space="preserve">Cartago </t>
  </si>
  <si>
    <t>Alcalá</t>
  </si>
  <si>
    <t xml:space="preserve">Ansermanuevo </t>
  </si>
  <si>
    <t xml:space="preserve">Bolívar </t>
  </si>
  <si>
    <t>Caicedonia</t>
  </si>
  <si>
    <t xml:space="preserve">El Águila </t>
  </si>
  <si>
    <t xml:space="preserve">El Cairo </t>
  </si>
  <si>
    <t xml:space="preserve">El Dovio </t>
  </si>
  <si>
    <t xml:space="preserve">La Unión </t>
  </si>
  <si>
    <t>Obando</t>
  </si>
  <si>
    <t xml:space="preserve">Roldanillo </t>
  </si>
  <si>
    <t xml:space="preserve">Ulloa </t>
  </si>
  <si>
    <t>Sevilla</t>
  </si>
  <si>
    <t>Toro</t>
  </si>
  <si>
    <t>Versalles</t>
  </si>
  <si>
    <t>Zarzal</t>
  </si>
  <si>
    <t>Circuito Cali</t>
  </si>
  <si>
    <t>Cali</t>
  </si>
  <si>
    <t>Candelaria</t>
  </si>
  <si>
    <t>Dagua</t>
  </si>
  <si>
    <t xml:space="preserve">El Cerrito </t>
  </si>
  <si>
    <t>Florida</t>
  </si>
  <si>
    <t>Jamundí</t>
  </si>
  <si>
    <t xml:space="preserve">La Cumbre </t>
  </si>
  <si>
    <t>Palmira</t>
  </si>
  <si>
    <t xml:space="preserve">Pradera </t>
  </si>
  <si>
    <t xml:space="preserve">Vijes </t>
  </si>
  <si>
    <t>Yumbo</t>
  </si>
  <si>
    <t>TOTAL JUZGADOS ADMINISTRATIVOS</t>
  </si>
  <si>
    <t>Los que solo tienen un Circuito, la comprensión territorial es sobre todos los municipios del respectivo departamento</t>
  </si>
  <si>
    <t>ACTUALIZADO MAYO DE 2023</t>
  </si>
  <si>
    <t>Santa Rosa de Lima o del Norte</t>
  </si>
  <si>
    <t>Circuito Aguachica</t>
  </si>
  <si>
    <t>Código Municipio</t>
  </si>
  <si>
    <t>Distrito Administrativo</t>
  </si>
  <si>
    <t xml:space="preserve">     Consejo Superior de la Judicatura</t>
  </si>
  <si>
    <t xml:space="preserve">     Unidad de Desarrollo y Análisis Estadístico</t>
  </si>
  <si>
    <t xml:space="preserve">     División de Planeación Estratégica y Gestión de Calidad</t>
  </si>
  <si>
    <t xml:space="preserve">     Juzgados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</si>
</sst>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 Narrow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5" fillId="0" borderId="0" xfId="2" applyFont="1"/>
    <xf numFmtId="0" fontId="5" fillId="0" borderId="0" xfId="2" applyFont="1" applyBorder="1"/>
    <xf numFmtId="0" fontId="4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2" applyFont="1" applyBorder="1" applyAlignment="1">
      <alignment horizontal="right" vertical="center"/>
    </xf>
    <xf numFmtId="0" fontId="5" fillId="0" borderId="1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justify" vertical="center"/>
    </xf>
    <xf numFmtId="0" fontId="6" fillId="0" borderId="3" xfId="0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1" fontId="5" fillId="0" borderId="0" xfId="2" applyNumberFormat="1" applyFont="1" applyAlignment="1">
      <alignment vertical="center"/>
    </xf>
    <xf numFmtId="0" fontId="4" fillId="0" borderId="1" xfId="2" applyFont="1" applyFill="1" applyBorder="1" applyAlignment="1">
      <alignment vertical="center" wrapText="1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vertical="center"/>
    </xf>
    <xf numFmtId="0" fontId="5" fillId="0" borderId="6" xfId="2" applyFont="1" applyFill="1" applyBorder="1" applyAlignment="1">
      <alignment horizontal="justify" vertical="center"/>
    </xf>
    <xf numFmtId="0" fontId="5" fillId="0" borderId="1" xfId="2" applyFont="1" applyBorder="1" applyAlignment="1">
      <alignment vertical="center" wrapText="1"/>
    </xf>
    <xf numFmtId="0" fontId="3" fillId="2" borderId="0" xfId="0" applyFont="1" applyFill="1" applyAlignment="1">
      <alignment horizontal="centerContinuous" vertical="center"/>
    </xf>
    <xf numFmtId="0" fontId="5" fillId="0" borderId="8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4" fillId="0" borderId="10" xfId="2" applyFont="1" applyFill="1" applyBorder="1" applyAlignment="1">
      <alignment vertical="center"/>
    </xf>
    <xf numFmtId="0" fontId="0" fillId="0" borderId="0" xfId="0" applyBorder="1"/>
    <xf numFmtId="0" fontId="5" fillId="0" borderId="11" xfId="2" applyFont="1" applyBorder="1" applyAlignment="1">
      <alignment vertical="center"/>
    </xf>
    <xf numFmtId="0" fontId="5" fillId="0" borderId="12" xfId="2" applyFont="1" applyBorder="1" applyAlignment="1">
      <alignment vertical="center"/>
    </xf>
    <xf numFmtId="0" fontId="5" fillId="0" borderId="6" xfId="2" applyFont="1" applyBorder="1" applyAlignment="1">
      <alignment vertical="center"/>
    </xf>
  </cellXfs>
  <cellStyles count="3">
    <cellStyle name="Normal" xfId="0" builtinId="0"/>
    <cellStyle name="Normal 2 2" xfId="2" xr:uid="{67E86404-F032-42E4-A46F-E9ECA01C0CCA}"/>
    <cellStyle name="Normal 3" xfId="1" xr:uid="{552ACACF-C8B4-429E-9287-82FCFD5F9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282818</xdr:colOff>
      <xdr:row>2</xdr:row>
      <xdr:rowOff>175091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1AE9DA5-F33D-4C85-958B-7F87382E8E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80000" cy="66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pofelia\ofeli\PROYECTO%202004\PROYECCION%20ADTIVA%20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TOSHIBA%20EXT\UDAE\PLANTAS%20DE%20PERSONAL\SUELDO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pofelia\ofeli\PROYECTO%202003\PROYECCION%20ADTIV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OGIDOS 02 Y 08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5BAF4-C9F2-4044-A406-0F23845E9E00}">
  <sheetPr>
    <pageSetUpPr fitToPage="1"/>
  </sheetPr>
  <dimension ref="A1:F795"/>
  <sheetViews>
    <sheetView showGridLines="0" tabSelected="1" zoomScale="110" zoomScaleNormal="11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RowHeight="12.75" x14ac:dyDescent="0.2"/>
  <cols>
    <col min="1" max="3" width="12.7109375" style="3" customWidth="1"/>
    <col min="4" max="4" width="56.7109375" style="3" customWidth="1"/>
    <col min="5" max="5" width="18.42578125" style="3" customWidth="1"/>
    <col min="255" max="255" width="49.85546875" customWidth="1"/>
    <col min="256" max="256" width="13.28515625" customWidth="1"/>
    <col min="257" max="257" width="34.7109375" customWidth="1"/>
    <col min="511" max="511" width="49.85546875" customWidth="1"/>
    <col min="512" max="512" width="13.28515625" customWidth="1"/>
    <col min="513" max="513" width="34.7109375" customWidth="1"/>
    <col min="767" max="767" width="49.85546875" customWidth="1"/>
    <col min="768" max="768" width="13.28515625" customWidth="1"/>
    <col min="769" max="769" width="34.7109375" customWidth="1"/>
    <col min="1023" max="1023" width="49.85546875" customWidth="1"/>
    <col min="1024" max="1024" width="13.28515625" customWidth="1"/>
    <col min="1025" max="1025" width="34.7109375" customWidth="1"/>
    <col min="1279" max="1279" width="49.85546875" customWidth="1"/>
    <col min="1280" max="1280" width="13.28515625" customWidth="1"/>
    <col min="1281" max="1281" width="34.7109375" customWidth="1"/>
    <col min="1535" max="1535" width="49.85546875" customWidth="1"/>
    <col min="1536" max="1536" width="13.28515625" customWidth="1"/>
    <col min="1537" max="1537" width="34.7109375" customWidth="1"/>
    <col min="1791" max="1791" width="49.85546875" customWidth="1"/>
    <col min="1792" max="1792" width="13.28515625" customWidth="1"/>
    <col min="1793" max="1793" width="34.7109375" customWidth="1"/>
    <col min="2047" max="2047" width="49.85546875" customWidth="1"/>
    <col min="2048" max="2048" width="13.28515625" customWidth="1"/>
    <col min="2049" max="2049" width="34.7109375" customWidth="1"/>
    <col min="2303" max="2303" width="49.85546875" customWidth="1"/>
    <col min="2304" max="2304" width="13.28515625" customWidth="1"/>
    <col min="2305" max="2305" width="34.7109375" customWidth="1"/>
    <col min="2559" max="2559" width="49.85546875" customWidth="1"/>
    <col min="2560" max="2560" width="13.28515625" customWidth="1"/>
    <col min="2561" max="2561" width="34.7109375" customWidth="1"/>
    <col min="2815" max="2815" width="49.85546875" customWidth="1"/>
    <col min="2816" max="2816" width="13.28515625" customWidth="1"/>
    <col min="2817" max="2817" width="34.7109375" customWidth="1"/>
    <col min="3071" max="3071" width="49.85546875" customWidth="1"/>
    <col min="3072" max="3072" width="13.28515625" customWidth="1"/>
    <col min="3073" max="3073" width="34.7109375" customWidth="1"/>
    <col min="3327" max="3327" width="49.85546875" customWidth="1"/>
    <col min="3328" max="3328" width="13.28515625" customWidth="1"/>
    <col min="3329" max="3329" width="34.7109375" customWidth="1"/>
    <col min="3583" max="3583" width="49.85546875" customWidth="1"/>
    <col min="3584" max="3584" width="13.28515625" customWidth="1"/>
    <col min="3585" max="3585" width="34.7109375" customWidth="1"/>
    <col min="3839" max="3839" width="49.85546875" customWidth="1"/>
    <col min="3840" max="3840" width="13.28515625" customWidth="1"/>
    <col min="3841" max="3841" width="34.7109375" customWidth="1"/>
    <col min="4095" max="4095" width="49.85546875" customWidth="1"/>
    <col min="4096" max="4096" width="13.28515625" customWidth="1"/>
    <col min="4097" max="4097" width="34.7109375" customWidth="1"/>
    <col min="4351" max="4351" width="49.85546875" customWidth="1"/>
    <col min="4352" max="4352" width="13.28515625" customWidth="1"/>
    <col min="4353" max="4353" width="34.7109375" customWidth="1"/>
    <col min="4607" max="4607" width="49.85546875" customWidth="1"/>
    <col min="4608" max="4608" width="13.28515625" customWidth="1"/>
    <col min="4609" max="4609" width="34.7109375" customWidth="1"/>
    <col min="4863" max="4863" width="49.85546875" customWidth="1"/>
    <col min="4864" max="4864" width="13.28515625" customWidth="1"/>
    <col min="4865" max="4865" width="34.7109375" customWidth="1"/>
    <col min="5119" max="5119" width="49.85546875" customWidth="1"/>
    <col min="5120" max="5120" width="13.28515625" customWidth="1"/>
    <col min="5121" max="5121" width="34.7109375" customWidth="1"/>
    <col min="5375" max="5375" width="49.85546875" customWidth="1"/>
    <col min="5376" max="5376" width="13.28515625" customWidth="1"/>
    <col min="5377" max="5377" width="34.7109375" customWidth="1"/>
    <col min="5631" max="5631" width="49.85546875" customWidth="1"/>
    <col min="5632" max="5632" width="13.28515625" customWidth="1"/>
    <col min="5633" max="5633" width="34.7109375" customWidth="1"/>
    <col min="5887" max="5887" width="49.85546875" customWidth="1"/>
    <col min="5888" max="5888" width="13.28515625" customWidth="1"/>
    <col min="5889" max="5889" width="34.7109375" customWidth="1"/>
    <col min="6143" max="6143" width="49.85546875" customWidth="1"/>
    <col min="6144" max="6144" width="13.28515625" customWidth="1"/>
    <col min="6145" max="6145" width="34.7109375" customWidth="1"/>
    <col min="6399" max="6399" width="49.85546875" customWidth="1"/>
    <col min="6400" max="6400" width="13.28515625" customWidth="1"/>
    <col min="6401" max="6401" width="34.7109375" customWidth="1"/>
    <col min="6655" max="6655" width="49.85546875" customWidth="1"/>
    <col min="6656" max="6656" width="13.28515625" customWidth="1"/>
    <col min="6657" max="6657" width="34.7109375" customWidth="1"/>
    <col min="6911" max="6911" width="49.85546875" customWidth="1"/>
    <col min="6912" max="6912" width="13.28515625" customWidth="1"/>
    <col min="6913" max="6913" width="34.7109375" customWidth="1"/>
    <col min="7167" max="7167" width="49.85546875" customWidth="1"/>
    <col min="7168" max="7168" width="13.28515625" customWidth="1"/>
    <col min="7169" max="7169" width="34.7109375" customWidth="1"/>
    <col min="7423" max="7423" width="49.85546875" customWidth="1"/>
    <col min="7424" max="7424" width="13.28515625" customWidth="1"/>
    <col min="7425" max="7425" width="34.7109375" customWidth="1"/>
    <col min="7679" max="7679" width="49.85546875" customWidth="1"/>
    <col min="7680" max="7680" width="13.28515625" customWidth="1"/>
    <col min="7681" max="7681" width="34.7109375" customWidth="1"/>
    <col min="7935" max="7935" width="49.85546875" customWidth="1"/>
    <col min="7936" max="7936" width="13.28515625" customWidth="1"/>
    <col min="7937" max="7937" width="34.7109375" customWidth="1"/>
    <col min="8191" max="8191" width="49.85546875" customWidth="1"/>
    <col min="8192" max="8192" width="13.28515625" customWidth="1"/>
    <col min="8193" max="8193" width="34.7109375" customWidth="1"/>
    <col min="8447" max="8447" width="49.85546875" customWidth="1"/>
    <col min="8448" max="8448" width="13.28515625" customWidth="1"/>
    <col min="8449" max="8449" width="34.7109375" customWidth="1"/>
    <col min="8703" max="8703" width="49.85546875" customWidth="1"/>
    <col min="8704" max="8704" width="13.28515625" customWidth="1"/>
    <col min="8705" max="8705" width="34.7109375" customWidth="1"/>
    <col min="8959" max="8959" width="49.85546875" customWidth="1"/>
    <col min="8960" max="8960" width="13.28515625" customWidth="1"/>
    <col min="8961" max="8961" width="34.7109375" customWidth="1"/>
    <col min="9215" max="9215" width="49.85546875" customWidth="1"/>
    <col min="9216" max="9216" width="13.28515625" customWidth="1"/>
    <col min="9217" max="9217" width="34.7109375" customWidth="1"/>
    <col min="9471" max="9471" width="49.85546875" customWidth="1"/>
    <col min="9472" max="9472" width="13.28515625" customWidth="1"/>
    <col min="9473" max="9473" width="34.7109375" customWidth="1"/>
    <col min="9727" max="9727" width="49.85546875" customWidth="1"/>
    <col min="9728" max="9728" width="13.28515625" customWidth="1"/>
    <col min="9729" max="9729" width="34.7109375" customWidth="1"/>
    <col min="9983" max="9983" width="49.85546875" customWidth="1"/>
    <col min="9984" max="9984" width="13.28515625" customWidth="1"/>
    <col min="9985" max="9985" width="34.7109375" customWidth="1"/>
    <col min="10239" max="10239" width="49.85546875" customWidth="1"/>
    <col min="10240" max="10240" width="13.28515625" customWidth="1"/>
    <col min="10241" max="10241" width="34.7109375" customWidth="1"/>
    <col min="10495" max="10495" width="49.85546875" customWidth="1"/>
    <col min="10496" max="10496" width="13.28515625" customWidth="1"/>
    <col min="10497" max="10497" width="34.7109375" customWidth="1"/>
    <col min="10751" max="10751" width="49.85546875" customWidth="1"/>
    <col min="10752" max="10752" width="13.28515625" customWidth="1"/>
    <col min="10753" max="10753" width="34.7109375" customWidth="1"/>
    <col min="11007" max="11007" width="49.85546875" customWidth="1"/>
    <col min="11008" max="11008" width="13.28515625" customWidth="1"/>
    <col min="11009" max="11009" width="34.7109375" customWidth="1"/>
    <col min="11263" max="11263" width="49.85546875" customWidth="1"/>
    <col min="11264" max="11264" width="13.28515625" customWidth="1"/>
    <col min="11265" max="11265" width="34.7109375" customWidth="1"/>
    <col min="11519" max="11519" width="49.85546875" customWidth="1"/>
    <col min="11520" max="11520" width="13.28515625" customWidth="1"/>
    <col min="11521" max="11521" width="34.7109375" customWidth="1"/>
    <col min="11775" max="11775" width="49.85546875" customWidth="1"/>
    <col min="11776" max="11776" width="13.28515625" customWidth="1"/>
    <col min="11777" max="11777" width="34.7109375" customWidth="1"/>
    <col min="12031" max="12031" width="49.85546875" customWidth="1"/>
    <col min="12032" max="12032" width="13.28515625" customWidth="1"/>
    <col min="12033" max="12033" width="34.7109375" customWidth="1"/>
    <col min="12287" max="12287" width="49.85546875" customWidth="1"/>
    <col min="12288" max="12288" width="13.28515625" customWidth="1"/>
    <col min="12289" max="12289" width="34.7109375" customWidth="1"/>
    <col min="12543" max="12543" width="49.85546875" customWidth="1"/>
    <col min="12544" max="12544" width="13.28515625" customWidth="1"/>
    <col min="12545" max="12545" width="34.7109375" customWidth="1"/>
    <col min="12799" max="12799" width="49.85546875" customWidth="1"/>
    <col min="12800" max="12800" width="13.28515625" customWidth="1"/>
    <col min="12801" max="12801" width="34.7109375" customWidth="1"/>
    <col min="13055" max="13055" width="49.85546875" customWidth="1"/>
    <col min="13056" max="13056" width="13.28515625" customWidth="1"/>
    <col min="13057" max="13057" width="34.7109375" customWidth="1"/>
    <col min="13311" max="13311" width="49.85546875" customWidth="1"/>
    <col min="13312" max="13312" width="13.28515625" customWidth="1"/>
    <col min="13313" max="13313" width="34.7109375" customWidth="1"/>
    <col min="13567" max="13567" width="49.85546875" customWidth="1"/>
    <col min="13568" max="13568" width="13.28515625" customWidth="1"/>
    <col min="13569" max="13569" width="34.7109375" customWidth="1"/>
    <col min="13823" max="13823" width="49.85546875" customWidth="1"/>
    <col min="13824" max="13824" width="13.28515625" customWidth="1"/>
    <col min="13825" max="13825" width="34.7109375" customWidth="1"/>
    <col min="14079" max="14079" width="49.85546875" customWidth="1"/>
    <col min="14080" max="14080" width="13.28515625" customWidth="1"/>
    <col min="14081" max="14081" width="34.7109375" customWidth="1"/>
    <col min="14335" max="14335" width="49.85546875" customWidth="1"/>
    <col min="14336" max="14336" width="13.28515625" customWidth="1"/>
    <col min="14337" max="14337" width="34.7109375" customWidth="1"/>
    <col min="14591" max="14591" width="49.85546875" customWidth="1"/>
    <col min="14592" max="14592" width="13.28515625" customWidth="1"/>
    <col min="14593" max="14593" width="34.7109375" customWidth="1"/>
    <col min="14847" max="14847" width="49.85546875" customWidth="1"/>
    <col min="14848" max="14848" width="13.28515625" customWidth="1"/>
    <col min="14849" max="14849" width="34.7109375" customWidth="1"/>
    <col min="15103" max="15103" width="49.85546875" customWidth="1"/>
    <col min="15104" max="15104" width="13.28515625" customWidth="1"/>
    <col min="15105" max="15105" width="34.7109375" customWidth="1"/>
    <col min="15359" max="15359" width="49.85546875" customWidth="1"/>
    <col min="15360" max="15360" width="13.28515625" customWidth="1"/>
    <col min="15361" max="15361" width="34.7109375" customWidth="1"/>
    <col min="15615" max="15615" width="49.85546875" customWidth="1"/>
    <col min="15616" max="15616" width="13.28515625" customWidth="1"/>
    <col min="15617" max="15617" width="34.7109375" customWidth="1"/>
    <col min="15871" max="15871" width="49.85546875" customWidth="1"/>
    <col min="15872" max="15872" width="13.28515625" customWidth="1"/>
    <col min="15873" max="15873" width="34.7109375" customWidth="1"/>
    <col min="16127" max="16127" width="49.85546875" customWidth="1"/>
    <col min="16128" max="16128" width="13.28515625" customWidth="1"/>
    <col min="16129" max="16129" width="34.7109375" customWidth="1"/>
  </cols>
  <sheetData>
    <row r="1" spans="1:5" ht="18.95" customHeight="1" x14ac:dyDescent="0.2">
      <c r="A1" s="34" t="s">
        <v>764</v>
      </c>
      <c r="B1" s="34"/>
      <c r="C1" s="34"/>
      <c r="D1" s="34"/>
      <c r="E1" s="34"/>
    </row>
    <row r="2" spans="1:5" ht="18.95" customHeight="1" x14ac:dyDescent="0.2">
      <c r="A2" s="34" t="s">
        <v>765</v>
      </c>
      <c r="B2" s="34"/>
      <c r="C2" s="34"/>
      <c r="D2" s="34"/>
      <c r="E2" s="34"/>
    </row>
    <row r="3" spans="1:5" ht="18.95" customHeight="1" x14ac:dyDescent="0.2">
      <c r="A3" s="34" t="s">
        <v>766</v>
      </c>
      <c r="B3" s="34"/>
      <c r="C3" s="34"/>
      <c r="D3" s="34"/>
      <c r="E3" s="34"/>
    </row>
    <row r="4" spans="1:5" ht="18.95" customHeight="1" x14ac:dyDescent="0.2">
      <c r="A4" s="34" t="s">
        <v>767</v>
      </c>
      <c r="B4" s="34"/>
      <c r="C4" s="34"/>
      <c r="D4" s="34"/>
      <c r="E4" s="34"/>
    </row>
    <row r="5" spans="1:5" ht="6.95" customHeight="1" x14ac:dyDescent="0.2">
      <c r="A5"/>
      <c r="B5"/>
      <c r="C5"/>
      <c r="D5"/>
      <c r="E5"/>
    </row>
    <row r="6" spans="1:5" ht="36" x14ac:dyDescent="0.2">
      <c r="A6" s="1" t="s">
        <v>762</v>
      </c>
      <c r="B6" s="1" t="s">
        <v>0</v>
      </c>
      <c r="C6" s="1" t="s">
        <v>1</v>
      </c>
      <c r="D6" s="1" t="s">
        <v>763</v>
      </c>
      <c r="E6" s="2" t="s">
        <v>2</v>
      </c>
    </row>
    <row r="7" spans="1:5" x14ac:dyDescent="0.2">
      <c r="A7" s="11"/>
      <c r="B7" s="12">
        <v>1</v>
      </c>
      <c r="C7" s="13"/>
      <c r="D7" s="14" t="s">
        <v>3</v>
      </c>
      <c r="E7" s="5">
        <f>+E8+E123</f>
        <v>42</v>
      </c>
    </row>
    <row r="8" spans="1:5" x14ac:dyDescent="0.2">
      <c r="A8" s="11"/>
      <c r="B8" s="15"/>
      <c r="C8" s="15">
        <v>1</v>
      </c>
      <c r="D8" s="16" t="s">
        <v>4</v>
      </c>
      <c r="E8" s="17">
        <f>SUM(E9:E122)</f>
        <v>37</v>
      </c>
    </row>
    <row r="9" spans="1:5" x14ac:dyDescent="0.2">
      <c r="A9" s="11">
        <v>5002</v>
      </c>
      <c r="B9" s="15"/>
      <c r="C9" s="15"/>
      <c r="D9" s="18" t="s">
        <v>5</v>
      </c>
      <c r="E9" s="17"/>
    </row>
    <row r="10" spans="1:5" x14ac:dyDescent="0.2">
      <c r="A10" s="11">
        <v>5004</v>
      </c>
      <c r="B10" s="15"/>
      <c r="C10" s="15"/>
      <c r="D10" s="18" t="s">
        <v>6</v>
      </c>
      <c r="E10" s="17"/>
    </row>
    <row r="11" spans="1:5" x14ac:dyDescent="0.2">
      <c r="A11" s="11">
        <v>5021</v>
      </c>
      <c r="B11" s="15"/>
      <c r="C11" s="15"/>
      <c r="D11" s="18" t="s">
        <v>7</v>
      </c>
      <c r="E11" s="17"/>
    </row>
    <row r="12" spans="1:5" x14ac:dyDescent="0.2">
      <c r="A12" s="11">
        <v>5030</v>
      </c>
      <c r="B12" s="15"/>
      <c r="C12" s="15"/>
      <c r="D12" s="18" t="s">
        <v>8</v>
      </c>
      <c r="E12" s="17"/>
    </row>
    <row r="13" spans="1:5" x14ac:dyDescent="0.2">
      <c r="A13" s="11">
        <v>5031</v>
      </c>
      <c r="B13" s="15"/>
      <c r="C13" s="15"/>
      <c r="D13" s="18" t="s">
        <v>9</v>
      </c>
      <c r="E13" s="17"/>
    </row>
    <row r="14" spans="1:5" x14ac:dyDescent="0.2">
      <c r="A14" s="11">
        <v>5034</v>
      </c>
      <c r="B14" s="15"/>
      <c r="C14" s="15"/>
      <c r="D14" s="18" t="s">
        <v>10</v>
      </c>
      <c r="E14" s="17"/>
    </row>
    <row r="15" spans="1:5" x14ac:dyDescent="0.2">
      <c r="A15" s="11">
        <v>5036</v>
      </c>
      <c r="B15" s="15"/>
      <c r="C15" s="15"/>
      <c r="D15" s="18" t="s">
        <v>11</v>
      </c>
      <c r="E15" s="17"/>
    </row>
    <row r="16" spans="1:5" x14ac:dyDescent="0.2">
      <c r="A16" s="11">
        <v>5038</v>
      </c>
      <c r="B16" s="15"/>
      <c r="C16" s="15"/>
      <c r="D16" s="18" t="s">
        <v>12</v>
      </c>
      <c r="E16" s="17"/>
    </row>
    <row r="17" spans="1:5" x14ac:dyDescent="0.2">
      <c r="A17" s="11">
        <v>5040</v>
      </c>
      <c r="B17" s="15"/>
      <c r="C17" s="15"/>
      <c r="D17" s="18" t="s">
        <v>13</v>
      </c>
      <c r="E17" s="17"/>
    </row>
    <row r="18" spans="1:5" x14ac:dyDescent="0.2">
      <c r="A18" s="11">
        <v>5044</v>
      </c>
      <c r="B18" s="15"/>
      <c r="C18" s="15"/>
      <c r="D18" s="18" t="s">
        <v>14</v>
      </c>
      <c r="E18" s="17"/>
    </row>
    <row r="19" spans="1:5" x14ac:dyDescent="0.2">
      <c r="A19" s="11">
        <v>5055</v>
      </c>
      <c r="B19" s="15"/>
      <c r="C19" s="15"/>
      <c r="D19" s="18" t="s">
        <v>15</v>
      </c>
      <c r="E19" s="17"/>
    </row>
    <row r="20" spans="1:5" x14ac:dyDescent="0.2">
      <c r="A20" s="11">
        <v>5059</v>
      </c>
      <c r="B20" s="15"/>
      <c r="C20" s="15"/>
      <c r="D20" s="18" t="s">
        <v>16</v>
      </c>
      <c r="E20" s="17"/>
    </row>
    <row r="21" spans="1:5" x14ac:dyDescent="0.2">
      <c r="A21" s="11">
        <v>5079</v>
      </c>
      <c r="B21" s="15"/>
      <c r="C21" s="15"/>
      <c r="D21" s="18" t="s">
        <v>17</v>
      </c>
      <c r="E21" s="17"/>
    </row>
    <row r="22" spans="1:5" x14ac:dyDescent="0.2">
      <c r="A22" s="11">
        <v>5088</v>
      </c>
      <c r="B22" s="15"/>
      <c r="C22" s="15"/>
      <c r="D22" s="18" t="s">
        <v>18</v>
      </c>
      <c r="E22" s="17"/>
    </row>
    <row r="23" spans="1:5" x14ac:dyDescent="0.2">
      <c r="A23" s="11">
        <v>5086</v>
      </c>
      <c r="B23" s="15"/>
      <c r="C23" s="15"/>
      <c r="D23" s="18" t="s">
        <v>19</v>
      </c>
      <c r="E23" s="17"/>
    </row>
    <row r="24" spans="1:5" x14ac:dyDescent="0.2">
      <c r="A24" s="11">
        <v>5091</v>
      </c>
      <c r="B24" s="15"/>
      <c r="C24" s="15"/>
      <c r="D24" s="18" t="s">
        <v>20</v>
      </c>
      <c r="E24" s="17"/>
    </row>
    <row r="25" spans="1:5" x14ac:dyDescent="0.2">
      <c r="A25" s="11">
        <v>5093</v>
      </c>
      <c r="B25" s="15"/>
      <c r="C25" s="15"/>
      <c r="D25" s="18" t="s">
        <v>21</v>
      </c>
      <c r="E25" s="17"/>
    </row>
    <row r="26" spans="1:5" x14ac:dyDescent="0.2">
      <c r="A26" s="11">
        <v>5107</v>
      </c>
      <c r="B26" s="15"/>
      <c r="C26" s="15"/>
      <c r="D26" s="18" t="s">
        <v>22</v>
      </c>
      <c r="E26" s="17"/>
    </row>
    <row r="27" spans="1:5" x14ac:dyDescent="0.2">
      <c r="A27" s="11">
        <v>5113</v>
      </c>
      <c r="B27" s="15"/>
      <c r="C27" s="15"/>
      <c r="D27" s="18" t="s">
        <v>23</v>
      </c>
      <c r="E27" s="17"/>
    </row>
    <row r="28" spans="1:5" x14ac:dyDescent="0.2">
      <c r="A28" s="11">
        <v>5120</v>
      </c>
      <c r="B28" s="15"/>
      <c r="C28" s="15"/>
      <c r="D28" s="18" t="s">
        <v>24</v>
      </c>
      <c r="E28" s="17"/>
    </row>
    <row r="29" spans="1:5" x14ac:dyDescent="0.2">
      <c r="A29" s="11">
        <v>5125</v>
      </c>
      <c r="B29" s="15"/>
      <c r="C29" s="15"/>
      <c r="D29" s="18" t="s">
        <v>25</v>
      </c>
      <c r="E29" s="17"/>
    </row>
    <row r="30" spans="1:5" x14ac:dyDescent="0.2">
      <c r="A30" s="11">
        <v>5129</v>
      </c>
      <c r="B30" s="15"/>
      <c r="C30" s="15"/>
      <c r="D30" s="18" t="s">
        <v>26</v>
      </c>
      <c r="E30" s="17"/>
    </row>
    <row r="31" spans="1:5" x14ac:dyDescent="0.2">
      <c r="A31" s="11">
        <v>5134</v>
      </c>
      <c r="B31" s="15"/>
      <c r="C31" s="15"/>
      <c r="D31" s="18" t="s">
        <v>27</v>
      </c>
      <c r="E31" s="17"/>
    </row>
    <row r="32" spans="1:5" x14ac:dyDescent="0.2">
      <c r="A32" s="11">
        <v>5138</v>
      </c>
      <c r="B32" s="15"/>
      <c r="C32" s="15"/>
      <c r="D32" s="18" t="s">
        <v>28</v>
      </c>
      <c r="E32" s="17"/>
    </row>
    <row r="33" spans="1:5" x14ac:dyDescent="0.2">
      <c r="A33" s="11">
        <v>5142</v>
      </c>
      <c r="B33" s="15"/>
      <c r="C33" s="15"/>
      <c r="D33" s="18" t="s">
        <v>29</v>
      </c>
      <c r="E33" s="17"/>
    </row>
    <row r="34" spans="1:5" x14ac:dyDescent="0.2">
      <c r="A34" s="11">
        <v>5145</v>
      </c>
      <c r="B34" s="15"/>
      <c r="C34" s="15"/>
      <c r="D34" s="18" t="s">
        <v>30</v>
      </c>
      <c r="E34" s="17"/>
    </row>
    <row r="35" spans="1:5" x14ac:dyDescent="0.2">
      <c r="A35" s="11">
        <v>5150</v>
      </c>
      <c r="B35" s="15"/>
      <c r="C35" s="15"/>
      <c r="D35" s="18" t="s">
        <v>31</v>
      </c>
      <c r="E35" s="17"/>
    </row>
    <row r="36" spans="1:5" x14ac:dyDescent="0.2">
      <c r="A36" s="11">
        <v>5154</v>
      </c>
      <c r="B36" s="15"/>
      <c r="C36" s="15"/>
      <c r="D36" s="18" t="s">
        <v>32</v>
      </c>
      <c r="E36" s="17"/>
    </row>
    <row r="37" spans="1:5" x14ac:dyDescent="0.2">
      <c r="A37" s="11">
        <v>5190</v>
      </c>
      <c r="B37" s="15"/>
      <c r="C37" s="15"/>
      <c r="D37" s="18" t="s">
        <v>33</v>
      </c>
      <c r="E37" s="17"/>
    </row>
    <row r="38" spans="1:5" x14ac:dyDescent="0.2">
      <c r="A38" s="11">
        <v>5101</v>
      </c>
      <c r="B38" s="15"/>
      <c r="C38" s="15"/>
      <c r="D38" s="18" t="s">
        <v>34</v>
      </c>
      <c r="E38" s="17"/>
    </row>
    <row r="39" spans="1:5" x14ac:dyDescent="0.2">
      <c r="A39" s="11">
        <v>5197</v>
      </c>
      <c r="B39" s="15"/>
      <c r="C39" s="15"/>
      <c r="D39" s="18" t="s">
        <v>35</v>
      </c>
      <c r="E39" s="17"/>
    </row>
    <row r="40" spans="1:5" x14ac:dyDescent="0.2">
      <c r="A40" s="11">
        <v>5206</v>
      </c>
      <c r="B40" s="15"/>
      <c r="C40" s="15"/>
      <c r="D40" s="18" t="s">
        <v>36</v>
      </c>
      <c r="E40" s="17"/>
    </row>
    <row r="41" spans="1:5" ht="13.5" x14ac:dyDescent="0.2">
      <c r="A41" s="19">
        <v>5209</v>
      </c>
      <c r="B41" s="15"/>
      <c r="C41" s="15"/>
      <c r="D41" s="18" t="s">
        <v>37</v>
      </c>
      <c r="E41" s="17"/>
    </row>
    <row r="42" spans="1:5" x14ac:dyDescent="0.2">
      <c r="A42" s="11">
        <v>5212</v>
      </c>
      <c r="B42" s="15"/>
      <c r="C42" s="15"/>
      <c r="D42" s="18" t="s">
        <v>38</v>
      </c>
      <c r="E42" s="17"/>
    </row>
    <row r="43" spans="1:5" x14ac:dyDescent="0.2">
      <c r="A43" s="11">
        <v>5234</v>
      </c>
      <c r="B43" s="15"/>
      <c r="C43" s="15"/>
      <c r="D43" s="18" t="s">
        <v>39</v>
      </c>
      <c r="E43" s="17"/>
    </row>
    <row r="44" spans="1:5" x14ac:dyDescent="0.2">
      <c r="A44" s="11">
        <v>5237</v>
      </c>
      <c r="B44" s="15"/>
      <c r="C44" s="15"/>
      <c r="D44" s="18" t="s">
        <v>40</v>
      </c>
      <c r="E44" s="17"/>
    </row>
    <row r="45" spans="1:5" x14ac:dyDescent="0.2">
      <c r="A45" s="11">
        <v>5240</v>
      </c>
      <c r="B45" s="15"/>
      <c r="C45" s="15"/>
      <c r="D45" s="18" t="s">
        <v>41</v>
      </c>
      <c r="E45" s="17"/>
    </row>
    <row r="46" spans="1:5" x14ac:dyDescent="0.2">
      <c r="A46" s="11">
        <v>5250</v>
      </c>
      <c r="B46" s="15"/>
      <c r="C46" s="15"/>
      <c r="D46" s="18" t="s">
        <v>42</v>
      </c>
      <c r="E46" s="17"/>
    </row>
    <row r="47" spans="1:5" x14ac:dyDescent="0.2">
      <c r="A47" s="11">
        <v>5148</v>
      </c>
      <c r="B47" s="15"/>
      <c r="C47" s="15"/>
      <c r="D47" s="18" t="s">
        <v>43</v>
      </c>
      <c r="E47" s="17"/>
    </row>
    <row r="48" spans="1:5" x14ac:dyDescent="0.2">
      <c r="A48" s="11">
        <v>5541</v>
      </c>
      <c r="B48" s="15"/>
      <c r="C48" s="15"/>
      <c r="D48" s="18" t="s">
        <v>44</v>
      </c>
      <c r="E48" s="17"/>
    </row>
    <row r="49" spans="1:5" x14ac:dyDescent="0.2">
      <c r="A49" s="11">
        <v>5697</v>
      </c>
      <c r="B49" s="15"/>
      <c r="C49" s="15"/>
      <c r="D49" s="18" t="s">
        <v>45</v>
      </c>
      <c r="E49" s="17"/>
    </row>
    <row r="50" spans="1:5" x14ac:dyDescent="0.2">
      <c r="A50" s="11">
        <v>5264</v>
      </c>
      <c r="B50" s="15"/>
      <c r="C50" s="15"/>
      <c r="D50" s="18" t="s">
        <v>46</v>
      </c>
      <c r="E50" s="17"/>
    </row>
    <row r="51" spans="1:5" x14ac:dyDescent="0.2">
      <c r="A51" s="11">
        <v>5266</v>
      </c>
      <c r="B51" s="15"/>
      <c r="C51" s="15"/>
      <c r="D51" s="18" t="s">
        <v>47</v>
      </c>
      <c r="E51" s="17"/>
    </row>
    <row r="52" spans="1:5" x14ac:dyDescent="0.2">
      <c r="A52" s="11">
        <v>5282</v>
      </c>
      <c r="B52" s="15"/>
      <c r="C52" s="15"/>
      <c r="D52" s="18" t="s">
        <v>48</v>
      </c>
      <c r="E52" s="17"/>
    </row>
    <row r="53" spans="1:5" x14ac:dyDescent="0.2">
      <c r="A53" s="11">
        <v>5284</v>
      </c>
      <c r="B53" s="15"/>
      <c r="C53" s="15"/>
      <c r="D53" s="18" t="s">
        <v>49</v>
      </c>
      <c r="E53" s="17"/>
    </row>
    <row r="54" spans="1:5" x14ac:dyDescent="0.2">
      <c r="A54" s="11">
        <v>5306</v>
      </c>
      <c r="B54" s="15"/>
      <c r="C54" s="15"/>
      <c r="D54" s="18" t="s">
        <v>50</v>
      </c>
      <c r="E54" s="17"/>
    </row>
    <row r="55" spans="1:5" x14ac:dyDescent="0.2">
      <c r="A55" s="11">
        <v>5308</v>
      </c>
      <c r="B55" s="20"/>
      <c r="C55" s="20"/>
      <c r="D55" s="18" t="s">
        <v>51</v>
      </c>
      <c r="E55" s="17"/>
    </row>
    <row r="56" spans="1:5" x14ac:dyDescent="0.2">
      <c r="A56" s="11">
        <v>5310</v>
      </c>
      <c r="B56" s="20"/>
      <c r="C56" s="20"/>
      <c r="D56" s="18" t="s">
        <v>52</v>
      </c>
      <c r="E56" s="17"/>
    </row>
    <row r="57" spans="1:5" x14ac:dyDescent="0.2">
      <c r="A57" s="11">
        <v>5313</v>
      </c>
      <c r="B57" s="15"/>
      <c r="C57" s="15"/>
      <c r="D57" s="18" t="s">
        <v>53</v>
      </c>
      <c r="E57" s="17"/>
    </row>
    <row r="58" spans="1:5" x14ac:dyDescent="0.2">
      <c r="A58" s="11">
        <v>5315</v>
      </c>
      <c r="B58" s="20"/>
      <c r="C58" s="20"/>
      <c r="D58" s="18" t="s">
        <v>54</v>
      </c>
      <c r="E58" s="17"/>
    </row>
    <row r="59" spans="1:5" x14ac:dyDescent="0.2">
      <c r="A59" s="11">
        <v>5318</v>
      </c>
      <c r="B59" s="15"/>
      <c r="C59" s="15"/>
      <c r="D59" s="18" t="s">
        <v>55</v>
      </c>
      <c r="E59" s="17"/>
    </row>
    <row r="60" spans="1:5" x14ac:dyDescent="0.2">
      <c r="A60" s="11">
        <v>5321</v>
      </c>
      <c r="B60" s="15"/>
      <c r="C60" s="15"/>
      <c r="D60" s="18" t="s">
        <v>56</v>
      </c>
      <c r="E60" s="17"/>
    </row>
    <row r="61" spans="1:5" x14ac:dyDescent="0.2">
      <c r="A61" s="11">
        <v>5347</v>
      </c>
      <c r="B61" s="15"/>
      <c r="C61" s="15"/>
      <c r="D61" s="18" t="s">
        <v>57</v>
      </c>
      <c r="E61" s="17"/>
    </row>
    <row r="62" spans="1:5" x14ac:dyDescent="0.2">
      <c r="A62" s="11">
        <v>5353</v>
      </c>
      <c r="B62" s="15"/>
      <c r="C62" s="15"/>
      <c r="D62" s="18" t="s">
        <v>58</v>
      </c>
      <c r="E62" s="17"/>
    </row>
    <row r="63" spans="1:5" x14ac:dyDescent="0.2">
      <c r="A63" s="11">
        <v>5360</v>
      </c>
      <c r="B63" s="15"/>
      <c r="C63" s="15"/>
      <c r="D63" s="18" t="s">
        <v>59</v>
      </c>
      <c r="E63" s="17"/>
    </row>
    <row r="64" spans="1:5" x14ac:dyDescent="0.2">
      <c r="A64" s="11">
        <v>5361</v>
      </c>
      <c r="B64" s="15"/>
      <c r="C64" s="15"/>
      <c r="D64" s="18" t="s">
        <v>60</v>
      </c>
      <c r="E64" s="17"/>
    </row>
    <row r="65" spans="1:5" x14ac:dyDescent="0.2">
      <c r="A65" s="11">
        <v>5364</v>
      </c>
      <c r="B65" s="15"/>
      <c r="C65" s="15"/>
      <c r="D65" s="18" t="s">
        <v>61</v>
      </c>
      <c r="E65" s="17"/>
    </row>
    <row r="66" spans="1:5" x14ac:dyDescent="0.2">
      <c r="A66" s="11">
        <v>5368</v>
      </c>
      <c r="B66" s="15"/>
      <c r="C66" s="15"/>
      <c r="D66" s="18" t="s">
        <v>62</v>
      </c>
      <c r="E66" s="17"/>
    </row>
    <row r="67" spans="1:5" x14ac:dyDescent="0.2">
      <c r="A67" s="11">
        <v>5376</v>
      </c>
      <c r="B67" s="15"/>
      <c r="C67" s="15"/>
      <c r="D67" s="18" t="s">
        <v>63</v>
      </c>
      <c r="E67" s="17"/>
    </row>
    <row r="68" spans="1:5" x14ac:dyDescent="0.2">
      <c r="A68" s="11">
        <v>5380</v>
      </c>
      <c r="B68" s="15"/>
      <c r="C68" s="15"/>
      <c r="D68" s="18" t="s">
        <v>64</v>
      </c>
      <c r="E68" s="17"/>
    </row>
    <row r="69" spans="1:5" x14ac:dyDescent="0.2">
      <c r="A69" s="11">
        <v>5390</v>
      </c>
      <c r="B69" s="15"/>
      <c r="C69" s="15"/>
      <c r="D69" s="18" t="s">
        <v>65</v>
      </c>
      <c r="E69" s="17"/>
    </row>
    <row r="70" spans="1:5" x14ac:dyDescent="0.2">
      <c r="A70" s="11">
        <v>5400</v>
      </c>
      <c r="B70" s="15"/>
      <c r="C70" s="15"/>
      <c r="D70" s="18" t="s">
        <v>66</v>
      </c>
      <c r="E70" s="17"/>
    </row>
    <row r="71" spans="1:5" x14ac:dyDescent="0.2">
      <c r="A71" s="11">
        <v>5411</v>
      </c>
      <c r="B71" s="15"/>
      <c r="C71" s="15"/>
      <c r="D71" s="18" t="s">
        <v>67</v>
      </c>
      <c r="E71" s="17"/>
    </row>
    <row r="72" spans="1:5" x14ac:dyDescent="0.2">
      <c r="A72" s="11">
        <v>5425</v>
      </c>
      <c r="B72" s="15"/>
      <c r="C72" s="15"/>
      <c r="D72" s="18" t="s">
        <v>68</v>
      </c>
      <c r="E72" s="17"/>
    </row>
    <row r="73" spans="1:5" x14ac:dyDescent="0.2">
      <c r="A73" s="11">
        <v>5440</v>
      </c>
      <c r="B73" s="15"/>
      <c r="C73" s="15"/>
      <c r="D73" s="18" t="s">
        <v>69</v>
      </c>
      <c r="E73" s="17"/>
    </row>
    <row r="74" spans="1:5" x14ac:dyDescent="0.2">
      <c r="A74" s="11">
        <v>5001</v>
      </c>
      <c r="B74" s="15"/>
      <c r="C74" s="15"/>
      <c r="D74" s="18" t="s">
        <v>70</v>
      </c>
      <c r="E74" s="17">
        <f>30+6+1</f>
        <v>37</v>
      </c>
    </row>
    <row r="75" spans="1:5" x14ac:dyDescent="0.2">
      <c r="A75" s="11">
        <v>5467</v>
      </c>
      <c r="B75" s="15"/>
      <c r="C75" s="15"/>
      <c r="D75" s="18" t="s">
        <v>71</v>
      </c>
      <c r="E75" s="17"/>
    </row>
    <row r="76" spans="1:5" x14ac:dyDescent="0.2">
      <c r="A76" s="11">
        <v>5483</v>
      </c>
      <c r="B76" s="15"/>
      <c r="C76" s="15"/>
      <c r="D76" s="18" t="s">
        <v>72</v>
      </c>
      <c r="E76" s="17"/>
    </row>
    <row r="77" spans="1:5" x14ac:dyDescent="0.2">
      <c r="A77" s="11">
        <v>5495</v>
      </c>
      <c r="B77" s="15"/>
      <c r="C77" s="15"/>
      <c r="D77" s="18" t="s">
        <v>73</v>
      </c>
      <c r="E77" s="17"/>
    </row>
    <row r="78" spans="1:5" x14ac:dyDescent="0.2">
      <c r="A78" s="11">
        <v>5501</v>
      </c>
      <c r="B78" s="15"/>
      <c r="C78" s="15"/>
      <c r="D78" s="18" t="s">
        <v>74</v>
      </c>
      <c r="E78" s="17"/>
    </row>
    <row r="79" spans="1:5" x14ac:dyDescent="0.2">
      <c r="A79" s="11">
        <v>5543</v>
      </c>
      <c r="B79" s="15"/>
      <c r="C79" s="15"/>
      <c r="D79" s="18" t="s">
        <v>75</v>
      </c>
      <c r="E79" s="17"/>
    </row>
    <row r="80" spans="1:5" x14ac:dyDescent="0.2">
      <c r="A80" s="11">
        <v>5576</v>
      </c>
      <c r="B80" s="15"/>
      <c r="C80" s="15"/>
      <c r="D80" s="18" t="s">
        <v>76</v>
      </c>
      <c r="E80" s="17"/>
    </row>
    <row r="81" spans="1:5" x14ac:dyDescent="0.2">
      <c r="A81" s="11">
        <v>5579</v>
      </c>
      <c r="B81" s="15"/>
      <c r="C81" s="15"/>
      <c r="D81" s="18" t="s">
        <v>77</v>
      </c>
      <c r="E81" s="17"/>
    </row>
    <row r="82" spans="1:5" x14ac:dyDescent="0.2">
      <c r="A82" s="11">
        <v>5585</v>
      </c>
      <c r="B82" s="15"/>
      <c r="C82" s="15"/>
      <c r="D82" s="18" t="s">
        <v>78</v>
      </c>
      <c r="E82" s="17"/>
    </row>
    <row r="83" spans="1:5" x14ac:dyDescent="0.2">
      <c r="A83" s="11">
        <v>5591</v>
      </c>
      <c r="B83" s="15"/>
      <c r="C83" s="15"/>
      <c r="D83" s="18" t="s">
        <v>79</v>
      </c>
      <c r="E83" s="17"/>
    </row>
    <row r="84" spans="1:5" x14ac:dyDescent="0.2">
      <c r="A84" s="11">
        <v>5604</v>
      </c>
      <c r="B84" s="15"/>
      <c r="C84" s="15"/>
      <c r="D84" s="18" t="s">
        <v>80</v>
      </c>
      <c r="E84" s="17"/>
    </row>
    <row r="85" spans="1:5" x14ac:dyDescent="0.2">
      <c r="A85" s="11">
        <v>5607</v>
      </c>
      <c r="B85" s="15"/>
      <c r="C85" s="15"/>
      <c r="D85" s="18" t="s">
        <v>81</v>
      </c>
      <c r="E85" s="17"/>
    </row>
    <row r="86" spans="1:5" x14ac:dyDescent="0.2">
      <c r="A86" s="11">
        <v>5615</v>
      </c>
      <c r="B86" s="15"/>
      <c r="C86" s="15"/>
      <c r="D86" s="18" t="s">
        <v>82</v>
      </c>
      <c r="E86" s="17"/>
    </row>
    <row r="87" spans="1:5" x14ac:dyDescent="0.2">
      <c r="A87" s="11">
        <v>5628</v>
      </c>
      <c r="B87" s="15"/>
      <c r="C87" s="15"/>
      <c r="D87" s="18" t="s">
        <v>83</v>
      </c>
      <c r="E87" s="17"/>
    </row>
    <row r="88" spans="1:5" x14ac:dyDescent="0.2">
      <c r="A88" s="11">
        <v>5631</v>
      </c>
      <c r="B88" s="15"/>
      <c r="C88" s="15"/>
      <c r="D88" s="18" t="s">
        <v>84</v>
      </c>
      <c r="E88" s="17"/>
    </row>
    <row r="89" spans="1:5" x14ac:dyDescent="0.2">
      <c r="A89" s="11">
        <v>5642</v>
      </c>
      <c r="B89" s="15"/>
      <c r="C89" s="15"/>
      <c r="D89" s="18" t="s">
        <v>85</v>
      </c>
      <c r="E89" s="17"/>
    </row>
    <row r="90" spans="1:5" x14ac:dyDescent="0.2">
      <c r="A90" s="11">
        <v>5647</v>
      </c>
      <c r="B90" s="15"/>
      <c r="C90" s="15"/>
      <c r="D90" s="18" t="s">
        <v>86</v>
      </c>
      <c r="E90" s="17"/>
    </row>
    <row r="91" spans="1:5" x14ac:dyDescent="0.2">
      <c r="A91" s="11">
        <v>5649</v>
      </c>
      <c r="B91" s="15"/>
      <c r="C91" s="15"/>
      <c r="D91" s="18" t="s">
        <v>87</v>
      </c>
      <c r="E91" s="17"/>
    </row>
    <row r="92" spans="1:5" x14ac:dyDescent="0.2">
      <c r="A92" s="11">
        <v>5652</v>
      </c>
      <c r="B92" s="15"/>
      <c r="C92" s="15"/>
      <c r="D92" s="18" t="s">
        <v>88</v>
      </c>
      <c r="E92" s="17"/>
    </row>
    <row r="93" spans="1:5" x14ac:dyDescent="0.2">
      <c r="A93" s="11">
        <v>5656</v>
      </c>
      <c r="B93" s="15"/>
      <c r="C93" s="15"/>
      <c r="D93" s="18" t="s">
        <v>89</v>
      </c>
      <c r="E93" s="17"/>
    </row>
    <row r="94" spans="1:5" x14ac:dyDescent="0.2">
      <c r="A94" s="11">
        <v>5658</v>
      </c>
      <c r="B94" s="15"/>
      <c r="C94" s="15"/>
      <c r="D94" s="18" t="s">
        <v>90</v>
      </c>
      <c r="E94" s="17"/>
    </row>
    <row r="95" spans="1:5" x14ac:dyDescent="0.2">
      <c r="A95" s="11">
        <v>5660</v>
      </c>
      <c r="B95" s="20"/>
      <c r="C95" s="20"/>
      <c r="D95" s="18" t="s">
        <v>91</v>
      </c>
      <c r="E95" s="17"/>
    </row>
    <row r="96" spans="1:5" x14ac:dyDescent="0.2">
      <c r="A96" s="11">
        <v>5664</v>
      </c>
      <c r="B96" s="15"/>
      <c r="C96" s="15"/>
      <c r="D96" s="18" t="s">
        <v>92</v>
      </c>
      <c r="E96" s="17"/>
    </row>
    <row r="97" spans="1:5" x14ac:dyDescent="0.2">
      <c r="A97" s="11">
        <v>5667</v>
      </c>
      <c r="B97" s="15"/>
      <c r="C97" s="15"/>
      <c r="D97" s="18" t="s">
        <v>93</v>
      </c>
      <c r="E97" s="17"/>
    </row>
    <row r="98" spans="1:5" x14ac:dyDescent="0.2">
      <c r="A98" s="11">
        <v>5670</v>
      </c>
      <c r="B98" s="15"/>
      <c r="C98" s="15"/>
      <c r="D98" s="18" t="s">
        <v>94</v>
      </c>
      <c r="E98" s="17"/>
    </row>
    <row r="99" spans="1:5" x14ac:dyDescent="0.2">
      <c r="A99" s="11">
        <v>5674</v>
      </c>
      <c r="B99" s="15"/>
      <c r="C99" s="15"/>
      <c r="D99" s="18" t="s">
        <v>95</v>
      </c>
      <c r="E99" s="17"/>
    </row>
    <row r="100" spans="1:5" x14ac:dyDescent="0.2">
      <c r="A100" s="11">
        <v>5679</v>
      </c>
      <c r="B100" s="15"/>
      <c r="C100" s="15"/>
      <c r="D100" s="18" t="s">
        <v>96</v>
      </c>
      <c r="E100" s="17"/>
    </row>
    <row r="101" spans="1:5" x14ac:dyDescent="0.2">
      <c r="A101" s="11">
        <v>5686</v>
      </c>
      <c r="B101" s="15"/>
      <c r="C101" s="15"/>
      <c r="D101" s="18" t="s">
        <v>97</v>
      </c>
      <c r="E101" s="17"/>
    </row>
    <row r="102" spans="1:5" x14ac:dyDescent="0.2">
      <c r="A102" s="11">
        <v>5042</v>
      </c>
      <c r="B102" s="15"/>
      <c r="C102" s="15"/>
      <c r="D102" s="18" t="s">
        <v>98</v>
      </c>
      <c r="E102" s="17"/>
    </row>
    <row r="103" spans="1:5" x14ac:dyDescent="0.2">
      <c r="A103" s="11">
        <v>5690</v>
      </c>
      <c r="B103" s="15"/>
      <c r="C103" s="15"/>
      <c r="D103" s="18" t="s">
        <v>99</v>
      </c>
      <c r="E103" s="17"/>
    </row>
    <row r="104" spans="1:5" x14ac:dyDescent="0.2">
      <c r="A104" s="11">
        <v>5736</v>
      </c>
      <c r="B104" s="15"/>
      <c r="C104" s="15"/>
      <c r="D104" s="18" t="s">
        <v>100</v>
      </c>
      <c r="E104" s="17"/>
    </row>
    <row r="105" spans="1:5" x14ac:dyDescent="0.2">
      <c r="A105" s="11">
        <v>5756</v>
      </c>
      <c r="B105" s="15"/>
      <c r="C105" s="15"/>
      <c r="D105" s="18" t="s">
        <v>101</v>
      </c>
      <c r="E105" s="17"/>
    </row>
    <row r="106" spans="1:5" x14ac:dyDescent="0.2">
      <c r="A106" s="11">
        <v>5761</v>
      </c>
      <c r="B106" s="15"/>
      <c r="C106" s="15"/>
      <c r="D106" s="18" t="s">
        <v>102</v>
      </c>
      <c r="E106" s="17"/>
    </row>
    <row r="107" spans="1:5" x14ac:dyDescent="0.2">
      <c r="A107" s="11">
        <v>5789</v>
      </c>
      <c r="B107" s="15"/>
      <c r="C107" s="15"/>
      <c r="D107" s="18" t="s">
        <v>103</v>
      </c>
      <c r="E107" s="17"/>
    </row>
    <row r="108" spans="1:5" x14ac:dyDescent="0.2">
      <c r="A108" s="11">
        <v>5790</v>
      </c>
      <c r="B108" s="15"/>
      <c r="C108" s="15"/>
      <c r="D108" s="18" t="s">
        <v>104</v>
      </c>
      <c r="E108" s="17"/>
    </row>
    <row r="109" spans="1:5" x14ac:dyDescent="0.2">
      <c r="A109" s="11">
        <v>5792</v>
      </c>
      <c r="B109" s="15"/>
      <c r="C109" s="15"/>
      <c r="D109" s="18" t="s">
        <v>105</v>
      </c>
      <c r="E109" s="17"/>
    </row>
    <row r="110" spans="1:5" x14ac:dyDescent="0.2">
      <c r="A110" s="11">
        <v>5809</v>
      </c>
      <c r="B110" s="15"/>
      <c r="C110" s="15"/>
      <c r="D110" s="18" t="s">
        <v>106</v>
      </c>
      <c r="E110" s="17"/>
    </row>
    <row r="111" spans="1:5" x14ac:dyDescent="0.2">
      <c r="A111" s="11">
        <v>5819</v>
      </c>
      <c r="B111" s="15"/>
      <c r="C111" s="15"/>
      <c r="D111" s="18" t="s">
        <v>107</v>
      </c>
      <c r="E111" s="17"/>
    </row>
    <row r="112" spans="1:5" x14ac:dyDescent="0.2">
      <c r="A112" s="11">
        <v>5842</v>
      </c>
      <c r="B112" s="15"/>
      <c r="C112" s="15"/>
      <c r="D112" s="18" t="s">
        <v>108</v>
      </c>
      <c r="E112" s="17"/>
    </row>
    <row r="113" spans="1:5" x14ac:dyDescent="0.2">
      <c r="A113" s="11">
        <v>5847</v>
      </c>
      <c r="B113" s="15"/>
      <c r="C113" s="15"/>
      <c r="D113" s="18" t="s">
        <v>109</v>
      </c>
      <c r="E113" s="17"/>
    </row>
    <row r="114" spans="1:5" x14ac:dyDescent="0.2">
      <c r="A114" s="11">
        <v>5854</v>
      </c>
      <c r="B114" s="15"/>
      <c r="C114" s="15"/>
      <c r="D114" s="18" t="s">
        <v>110</v>
      </c>
      <c r="E114" s="17"/>
    </row>
    <row r="115" spans="1:5" x14ac:dyDescent="0.2">
      <c r="A115" s="11">
        <v>5856</v>
      </c>
      <c r="B115" s="15"/>
      <c r="C115" s="15"/>
      <c r="D115" s="18" t="s">
        <v>111</v>
      </c>
      <c r="E115" s="17"/>
    </row>
    <row r="116" spans="1:5" x14ac:dyDescent="0.2">
      <c r="A116" s="11">
        <v>5858</v>
      </c>
      <c r="B116" s="15"/>
      <c r="C116" s="15"/>
      <c r="D116" s="18" t="s">
        <v>112</v>
      </c>
      <c r="E116" s="17"/>
    </row>
    <row r="117" spans="1:5" x14ac:dyDescent="0.2">
      <c r="A117" s="11">
        <v>5861</v>
      </c>
      <c r="B117" s="15"/>
      <c r="C117" s="15"/>
      <c r="D117" s="18" t="s">
        <v>113</v>
      </c>
      <c r="E117" s="17"/>
    </row>
    <row r="118" spans="1:5" x14ac:dyDescent="0.2">
      <c r="A118" s="11">
        <v>5885</v>
      </c>
      <c r="B118" s="15"/>
      <c r="C118" s="15"/>
      <c r="D118" s="18" t="s">
        <v>114</v>
      </c>
      <c r="E118" s="17"/>
    </row>
    <row r="119" spans="1:5" x14ac:dyDescent="0.2">
      <c r="A119" s="11">
        <v>5887</v>
      </c>
      <c r="B119" s="15"/>
      <c r="C119" s="15"/>
      <c r="D119" s="18" t="s">
        <v>115</v>
      </c>
      <c r="E119" s="17"/>
    </row>
    <row r="120" spans="1:5" x14ac:dyDescent="0.2">
      <c r="A120" s="11">
        <v>5890</v>
      </c>
      <c r="B120" s="15"/>
      <c r="C120" s="15"/>
      <c r="D120" s="18" t="s">
        <v>116</v>
      </c>
      <c r="E120" s="17"/>
    </row>
    <row r="121" spans="1:5" x14ac:dyDescent="0.2">
      <c r="A121" s="11">
        <v>5893</v>
      </c>
      <c r="B121" s="15"/>
      <c r="C121" s="15"/>
      <c r="D121" s="18" t="s">
        <v>117</v>
      </c>
      <c r="E121" s="17"/>
    </row>
    <row r="122" spans="1:5" x14ac:dyDescent="0.2">
      <c r="A122" s="11">
        <v>5895</v>
      </c>
      <c r="B122" s="40"/>
      <c r="C122" s="41"/>
      <c r="D122" s="18" t="s">
        <v>118</v>
      </c>
      <c r="E122" s="17"/>
    </row>
    <row r="123" spans="1:5" x14ac:dyDescent="0.2">
      <c r="A123" s="11"/>
      <c r="B123" s="15"/>
      <c r="C123" s="15">
        <v>2</v>
      </c>
      <c r="D123" s="16" t="s">
        <v>119</v>
      </c>
      <c r="E123" s="17">
        <f>SUM(E124:E134)</f>
        <v>5</v>
      </c>
    </row>
    <row r="124" spans="1:5" x14ac:dyDescent="0.2">
      <c r="A124" s="11">
        <v>5045</v>
      </c>
      <c r="B124" s="15"/>
      <c r="C124" s="15"/>
      <c r="D124" s="18" t="s">
        <v>120</v>
      </c>
      <c r="E124" s="17"/>
    </row>
    <row r="125" spans="1:5" x14ac:dyDescent="0.2">
      <c r="A125" s="11">
        <v>5051</v>
      </c>
      <c r="B125" s="15"/>
      <c r="C125" s="15"/>
      <c r="D125" s="18" t="s">
        <v>121</v>
      </c>
      <c r="E125" s="17"/>
    </row>
    <row r="126" spans="1:5" x14ac:dyDescent="0.2">
      <c r="A126" s="11">
        <v>5147</v>
      </c>
      <c r="B126" s="15"/>
      <c r="C126" s="15"/>
      <c r="D126" s="18" t="s">
        <v>122</v>
      </c>
      <c r="E126" s="17"/>
    </row>
    <row r="127" spans="1:5" x14ac:dyDescent="0.2">
      <c r="A127" s="11">
        <v>5172</v>
      </c>
      <c r="B127" s="15"/>
      <c r="C127" s="15"/>
      <c r="D127" s="18" t="s">
        <v>123</v>
      </c>
      <c r="E127" s="17"/>
    </row>
    <row r="128" spans="1:5" x14ac:dyDescent="0.2">
      <c r="A128" s="11">
        <v>5475</v>
      </c>
      <c r="B128" s="15"/>
      <c r="C128" s="15"/>
      <c r="D128" s="18" t="s">
        <v>124</v>
      </c>
      <c r="E128" s="17"/>
    </row>
    <row r="129" spans="1:5" x14ac:dyDescent="0.2">
      <c r="A129" s="11">
        <v>5480</v>
      </c>
      <c r="B129" s="15"/>
      <c r="C129" s="15"/>
      <c r="D129" s="18" t="s">
        <v>125</v>
      </c>
      <c r="E129" s="17"/>
    </row>
    <row r="130" spans="1:5" x14ac:dyDescent="0.2">
      <c r="A130" s="11">
        <v>5490</v>
      </c>
      <c r="B130" s="15"/>
      <c r="C130" s="15"/>
      <c r="D130" s="18" t="s">
        <v>126</v>
      </c>
      <c r="E130" s="17"/>
    </row>
    <row r="131" spans="1:5" x14ac:dyDescent="0.2">
      <c r="A131" s="11">
        <v>5659</v>
      </c>
      <c r="B131" s="15"/>
      <c r="C131" s="15"/>
      <c r="D131" s="18" t="s">
        <v>127</v>
      </c>
      <c r="E131" s="17"/>
    </row>
    <row r="132" spans="1:5" x14ac:dyDescent="0.2">
      <c r="A132" s="11">
        <v>5665</v>
      </c>
      <c r="B132" s="15"/>
      <c r="C132" s="15"/>
      <c r="D132" s="18" t="s">
        <v>128</v>
      </c>
      <c r="E132" s="17"/>
    </row>
    <row r="133" spans="1:5" x14ac:dyDescent="0.2">
      <c r="A133" s="11">
        <v>5837</v>
      </c>
      <c r="B133" s="20"/>
      <c r="C133" s="20"/>
      <c r="D133" s="18" t="s">
        <v>129</v>
      </c>
      <c r="E133" s="17">
        <f>1+1+1+1+1</f>
        <v>5</v>
      </c>
    </row>
    <row r="134" spans="1:5" x14ac:dyDescent="0.2">
      <c r="A134" s="11">
        <v>5873</v>
      </c>
      <c r="B134" s="15"/>
      <c r="C134" s="15"/>
      <c r="D134" s="18" t="s">
        <v>130</v>
      </c>
      <c r="E134" s="17"/>
    </row>
    <row r="135" spans="1:5" x14ac:dyDescent="0.2">
      <c r="A135" s="11"/>
      <c r="B135" s="12">
        <v>2</v>
      </c>
      <c r="C135" s="12"/>
      <c r="D135" s="21" t="s">
        <v>131</v>
      </c>
      <c r="E135" s="5">
        <f>+E136</f>
        <v>15</v>
      </c>
    </row>
    <row r="136" spans="1:5" x14ac:dyDescent="0.2">
      <c r="A136" s="11">
        <v>8001</v>
      </c>
      <c r="B136" s="15"/>
      <c r="C136" s="15">
        <v>3</v>
      </c>
      <c r="D136" s="16" t="s">
        <v>132</v>
      </c>
      <c r="E136" s="17">
        <f>12+3</f>
        <v>15</v>
      </c>
    </row>
    <row r="137" spans="1:5" x14ac:dyDescent="0.2">
      <c r="A137" s="11"/>
      <c r="B137" s="12">
        <v>3</v>
      </c>
      <c r="C137" s="12"/>
      <c r="D137" s="21" t="s">
        <v>133</v>
      </c>
      <c r="E137" s="5">
        <f>+E138</f>
        <v>5</v>
      </c>
    </row>
    <row r="138" spans="1:5" x14ac:dyDescent="0.2">
      <c r="A138" s="11">
        <v>81001</v>
      </c>
      <c r="B138" s="22"/>
      <c r="C138" s="22">
        <v>4</v>
      </c>
      <c r="D138" s="16" t="s">
        <v>134</v>
      </c>
      <c r="E138" s="17">
        <f>2+1+2</f>
        <v>5</v>
      </c>
    </row>
    <row r="139" spans="1:5" ht="24.75" customHeight="1" x14ac:dyDescent="0.2">
      <c r="A139" s="11"/>
      <c r="B139" s="12">
        <v>4</v>
      </c>
      <c r="C139" s="12"/>
      <c r="D139" s="23" t="s">
        <v>135</v>
      </c>
      <c r="E139" s="5">
        <f>+E140</f>
        <v>1</v>
      </c>
    </row>
    <row r="140" spans="1:5" x14ac:dyDescent="0.2">
      <c r="A140" s="11">
        <v>88001</v>
      </c>
      <c r="B140" s="15"/>
      <c r="C140" s="15">
        <v>5</v>
      </c>
      <c r="D140" s="16" t="s">
        <v>136</v>
      </c>
      <c r="E140" s="17">
        <v>1</v>
      </c>
    </row>
    <row r="141" spans="1:5" x14ac:dyDescent="0.2">
      <c r="A141" s="11"/>
      <c r="B141" s="12">
        <v>5</v>
      </c>
      <c r="C141" s="12"/>
      <c r="D141" s="21" t="s">
        <v>137</v>
      </c>
      <c r="E141" s="5">
        <f>+E142+E173</f>
        <v>16</v>
      </c>
    </row>
    <row r="142" spans="1:5" x14ac:dyDescent="0.2">
      <c r="A142" s="11"/>
      <c r="B142" s="15"/>
      <c r="C142" s="15">
        <v>6</v>
      </c>
      <c r="D142" s="24" t="s">
        <v>138</v>
      </c>
      <c r="E142" s="17">
        <f>+E143</f>
        <v>15</v>
      </c>
    </row>
    <row r="143" spans="1:5" x14ac:dyDescent="0.2">
      <c r="A143" s="11">
        <v>13001</v>
      </c>
      <c r="B143" s="15"/>
      <c r="C143" s="15"/>
      <c r="D143" s="6" t="s">
        <v>139</v>
      </c>
      <c r="E143" s="25">
        <f>13+2</f>
        <v>15</v>
      </c>
    </row>
    <row r="144" spans="1:5" x14ac:dyDescent="0.2">
      <c r="A144" s="11">
        <v>13222</v>
      </c>
      <c r="B144" s="15"/>
      <c r="C144" s="15"/>
      <c r="D144" s="6" t="s">
        <v>140</v>
      </c>
      <c r="E144" s="25"/>
    </row>
    <row r="145" spans="1:5" x14ac:dyDescent="0.2">
      <c r="A145" s="11">
        <v>13620</v>
      </c>
      <c r="B145" s="15"/>
      <c r="C145" s="15"/>
      <c r="D145" s="6" t="s">
        <v>141</v>
      </c>
      <c r="E145" s="25"/>
    </row>
    <row r="146" spans="1:5" x14ac:dyDescent="0.2">
      <c r="A146" s="11">
        <v>13647</v>
      </c>
      <c r="B146" s="15"/>
      <c r="C146" s="15"/>
      <c r="D146" s="6" t="s">
        <v>142</v>
      </c>
      <c r="E146" s="25"/>
    </row>
    <row r="147" spans="1:5" x14ac:dyDescent="0.2">
      <c r="A147" s="11">
        <v>13673</v>
      </c>
      <c r="B147" s="15"/>
      <c r="C147" s="15"/>
      <c r="D147" s="6" t="s">
        <v>143</v>
      </c>
      <c r="E147" s="25"/>
    </row>
    <row r="148" spans="1:5" x14ac:dyDescent="0.2">
      <c r="A148" s="11">
        <v>13683</v>
      </c>
      <c r="B148" s="15"/>
      <c r="C148" s="15"/>
      <c r="D148" s="6" t="s">
        <v>760</v>
      </c>
      <c r="E148" s="25"/>
    </row>
    <row r="149" spans="1:5" x14ac:dyDescent="0.2">
      <c r="A149" s="11">
        <v>13760</v>
      </c>
      <c r="B149" s="15"/>
      <c r="C149" s="15"/>
      <c r="D149" s="6" t="s">
        <v>144</v>
      </c>
      <c r="E149" s="25"/>
    </row>
    <row r="150" spans="1:5" x14ac:dyDescent="0.2">
      <c r="A150" s="11">
        <v>13873</v>
      </c>
      <c r="B150" s="15"/>
      <c r="C150" s="15"/>
      <c r="D150" s="6" t="s">
        <v>145</v>
      </c>
      <c r="E150" s="25"/>
    </row>
    <row r="151" spans="1:5" x14ac:dyDescent="0.2">
      <c r="A151" s="11">
        <v>13244</v>
      </c>
      <c r="B151" s="15"/>
      <c r="C151" s="15"/>
      <c r="D151" s="6" t="s">
        <v>146</v>
      </c>
      <c r="E151" s="25"/>
    </row>
    <row r="152" spans="1:5" x14ac:dyDescent="0.2">
      <c r="A152" s="11">
        <v>13212</v>
      </c>
      <c r="B152" s="15"/>
      <c r="C152" s="15"/>
      <c r="D152" s="6" t="s">
        <v>147</v>
      </c>
      <c r="E152" s="25"/>
    </row>
    <row r="153" spans="1:5" x14ac:dyDescent="0.2">
      <c r="A153" s="11">
        <v>13248</v>
      </c>
      <c r="B153" s="15"/>
      <c r="C153" s="15"/>
      <c r="D153" s="6" t="s">
        <v>148</v>
      </c>
      <c r="E153" s="25"/>
    </row>
    <row r="154" spans="1:5" x14ac:dyDescent="0.2">
      <c r="A154" s="11">
        <v>13654</v>
      </c>
      <c r="B154" s="15"/>
      <c r="C154" s="15"/>
      <c r="D154" s="6" t="s">
        <v>149</v>
      </c>
      <c r="E154" s="25"/>
    </row>
    <row r="155" spans="1:5" x14ac:dyDescent="0.2">
      <c r="A155" s="11">
        <v>13657</v>
      </c>
      <c r="B155" s="15"/>
      <c r="C155" s="15"/>
      <c r="D155" s="6" t="s">
        <v>150</v>
      </c>
      <c r="E155" s="25"/>
    </row>
    <row r="156" spans="1:5" x14ac:dyDescent="0.2">
      <c r="A156" s="11">
        <v>13894</v>
      </c>
      <c r="B156" s="15"/>
      <c r="C156" s="15"/>
      <c r="D156" s="6" t="s">
        <v>151</v>
      </c>
      <c r="E156" s="25"/>
    </row>
    <row r="157" spans="1:5" x14ac:dyDescent="0.2">
      <c r="A157" s="11">
        <v>13744</v>
      </c>
      <c r="B157" s="15"/>
      <c r="C157" s="15"/>
      <c r="D157" s="6" t="s">
        <v>152</v>
      </c>
      <c r="E157" s="25"/>
    </row>
    <row r="158" spans="1:5" x14ac:dyDescent="0.2">
      <c r="A158" s="11">
        <v>13042</v>
      </c>
      <c r="B158" s="15"/>
      <c r="C158" s="15"/>
      <c r="D158" s="6" t="s">
        <v>153</v>
      </c>
      <c r="E158" s="25"/>
    </row>
    <row r="159" spans="1:5" x14ac:dyDescent="0.2">
      <c r="A159" s="11">
        <v>13160</v>
      </c>
      <c r="B159" s="15"/>
      <c r="C159" s="15"/>
      <c r="D159" s="6" t="s">
        <v>154</v>
      </c>
      <c r="E159" s="25"/>
    </row>
    <row r="160" spans="1:5" x14ac:dyDescent="0.2">
      <c r="A160" s="11">
        <v>13473</v>
      </c>
      <c r="B160" s="15"/>
      <c r="C160" s="15"/>
      <c r="D160" s="6" t="s">
        <v>155</v>
      </c>
      <c r="E160" s="25"/>
    </row>
    <row r="161" spans="1:5" x14ac:dyDescent="0.2">
      <c r="A161" s="11">
        <v>13580</v>
      </c>
      <c r="B161" s="15"/>
      <c r="C161" s="15"/>
      <c r="D161" s="6" t="s">
        <v>156</v>
      </c>
      <c r="E161" s="25"/>
    </row>
    <row r="162" spans="1:5" x14ac:dyDescent="0.2">
      <c r="A162" s="11">
        <v>13600</v>
      </c>
      <c r="B162" s="15"/>
      <c r="C162" s="15"/>
      <c r="D162" s="6" t="s">
        <v>157</v>
      </c>
      <c r="E162" s="25"/>
    </row>
    <row r="163" spans="1:5" x14ac:dyDescent="0.2">
      <c r="A163" s="11">
        <v>13670</v>
      </c>
      <c r="B163" s="15"/>
      <c r="C163" s="15"/>
      <c r="D163" s="6" t="s">
        <v>158</v>
      </c>
      <c r="E163" s="25"/>
    </row>
    <row r="164" spans="1:5" x14ac:dyDescent="0.2">
      <c r="A164" s="11">
        <v>13688</v>
      </c>
      <c r="B164" s="15"/>
      <c r="C164" s="15"/>
      <c r="D164" s="6" t="s">
        <v>159</v>
      </c>
      <c r="E164" s="25"/>
    </row>
    <row r="165" spans="1:5" x14ac:dyDescent="0.2">
      <c r="A165" s="11">
        <v>13490</v>
      </c>
      <c r="B165" s="15"/>
      <c r="C165" s="15"/>
      <c r="D165" s="6" t="s">
        <v>160</v>
      </c>
      <c r="E165" s="25"/>
    </row>
    <row r="166" spans="1:5" x14ac:dyDescent="0.2">
      <c r="A166" s="11">
        <v>13836</v>
      </c>
      <c r="B166" s="15"/>
      <c r="C166" s="15"/>
      <c r="D166" s="6" t="s">
        <v>161</v>
      </c>
      <c r="E166" s="25"/>
    </row>
    <row r="167" spans="1:5" x14ac:dyDescent="0.2">
      <c r="A167" s="11">
        <v>13052</v>
      </c>
      <c r="B167" s="15"/>
      <c r="C167" s="15"/>
      <c r="D167" s="6" t="s">
        <v>162</v>
      </c>
      <c r="E167" s="25"/>
    </row>
    <row r="168" spans="1:5" x14ac:dyDescent="0.2">
      <c r="A168" s="11">
        <v>13062</v>
      </c>
      <c r="B168" s="15"/>
      <c r="C168" s="15"/>
      <c r="D168" s="6" t="s">
        <v>163</v>
      </c>
      <c r="E168" s="25"/>
    </row>
    <row r="169" spans="1:5" x14ac:dyDescent="0.2">
      <c r="A169" s="11">
        <v>13140</v>
      </c>
      <c r="B169" s="15"/>
      <c r="C169" s="15"/>
      <c r="D169" s="6" t="s">
        <v>164</v>
      </c>
      <c r="E169" s="25"/>
    </row>
    <row r="170" spans="1:5" x14ac:dyDescent="0.2">
      <c r="A170" s="11">
        <v>13433</v>
      </c>
      <c r="B170" s="15"/>
      <c r="C170" s="15"/>
      <c r="D170" s="6" t="s">
        <v>165</v>
      </c>
      <c r="E170" s="25"/>
    </row>
    <row r="171" spans="1:5" x14ac:dyDescent="0.2">
      <c r="A171" s="11">
        <v>13442</v>
      </c>
      <c r="B171" s="15"/>
      <c r="C171" s="15"/>
      <c r="D171" s="6" t="s">
        <v>166</v>
      </c>
      <c r="E171" s="25"/>
    </row>
    <row r="172" spans="1:5" x14ac:dyDescent="0.2">
      <c r="A172" s="11">
        <v>13838</v>
      </c>
      <c r="B172" s="40"/>
      <c r="C172" s="41"/>
      <c r="D172" s="6" t="s">
        <v>167</v>
      </c>
      <c r="E172" s="25"/>
    </row>
    <row r="173" spans="1:5" x14ac:dyDescent="0.2">
      <c r="A173" s="11"/>
      <c r="B173" s="15"/>
      <c r="C173" s="15">
        <v>7</v>
      </c>
      <c r="D173" s="24" t="s">
        <v>168</v>
      </c>
      <c r="E173" s="21">
        <f>+E174</f>
        <v>1</v>
      </c>
    </row>
    <row r="174" spans="1:5" x14ac:dyDescent="0.2">
      <c r="A174" s="11">
        <v>13430</v>
      </c>
      <c r="B174" s="15"/>
      <c r="C174" s="15"/>
      <c r="D174" s="6" t="s">
        <v>169</v>
      </c>
      <c r="E174" s="25">
        <v>1</v>
      </c>
    </row>
    <row r="175" spans="1:5" x14ac:dyDescent="0.2">
      <c r="A175" s="11">
        <v>13006</v>
      </c>
      <c r="B175" s="15"/>
      <c r="C175" s="15"/>
      <c r="D175" s="7" t="s">
        <v>170</v>
      </c>
      <c r="E175" s="25"/>
    </row>
    <row r="176" spans="1:5" x14ac:dyDescent="0.2">
      <c r="A176" s="11">
        <v>13030</v>
      </c>
      <c r="B176" s="15"/>
      <c r="C176" s="15"/>
      <c r="D176" s="7" t="s">
        <v>171</v>
      </c>
      <c r="E176" s="25"/>
    </row>
    <row r="177" spans="1:5" x14ac:dyDescent="0.2">
      <c r="A177" s="11">
        <v>13074</v>
      </c>
      <c r="B177" s="15"/>
      <c r="C177" s="15"/>
      <c r="D177" s="7" t="s">
        <v>172</v>
      </c>
      <c r="E177" s="25"/>
    </row>
    <row r="178" spans="1:5" x14ac:dyDescent="0.2">
      <c r="A178" s="11">
        <v>13188</v>
      </c>
      <c r="B178" s="15"/>
      <c r="C178" s="15"/>
      <c r="D178" s="7" t="s">
        <v>173</v>
      </c>
      <c r="E178" s="25"/>
    </row>
    <row r="179" spans="1:5" x14ac:dyDescent="0.2">
      <c r="A179" s="11">
        <v>13268</v>
      </c>
      <c r="B179" s="15"/>
      <c r="C179" s="15"/>
      <c r="D179" s="7" t="s">
        <v>174</v>
      </c>
      <c r="E179" s="25"/>
    </row>
    <row r="180" spans="1:5" x14ac:dyDescent="0.2">
      <c r="A180" s="11">
        <v>13300</v>
      </c>
      <c r="B180" s="15"/>
      <c r="C180" s="15"/>
      <c r="D180" s="7" t="s">
        <v>175</v>
      </c>
      <c r="E180" s="25"/>
    </row>
    <row r="181" spans="1:5" x14ac:dyDescent="0.2">
      <c r="A181" s="11">
        <v>13440</v>
      </c>
      <c r="B181" s="15"/>
      <c r="C181" s="15"/>
      <c r="D181" s="7" t="s">
        <v>176</v>
      </c>
      <c r="E181" s="25"/>
    </row>
    <row r="182" spans="1:5" x14ac:dyDescent="0.2">
      <c r="A182" s="11">
        <v>13468</v>
      </c>
      <c r="B182" s="15"/>
      <c r="C182" s="15"/>
      <c r="D182" s="7" t="s">
        <v>177</v>
      </c>
      <c r="E182" s="25"/>
    </row>
    <row r="183" spans="1:5" x14ac:dyDescent="0.2">
      <c r="A183" s="11">
        <v>13458</v>
      </c>
      <c r="B183" s="15"/>
      <c r="C183" s="15"/>
      <c r="D183" s="7" t="s">
        <v>178</v>
      </c>
      <c r="E183" s="25"/>
    </row>
    <row r="184" spans="1:5" x14ac:dyDescent="0.2">
      <c r="A184" s="11">
        <v>13549</v>
      </c>
      <c r="B184" s="15"/>
      <c r="C184" s="15"/>
      <c r="D184" s="7" t="s">
        <v>179</v>
      </c>
      <c r="E184" s="25"/>
    </row>
    <row r="185" spans="1:5" x14ac:dyDescent="0.2">
      <c r="A185" s="11">
        <v>13650</v>
      </c>
      <c r="B185" s="15"/>
      <c r="C185" s="15"/>
      <c r="D185" s="7" t="s">
        <v>180</v>
      </c>
      <c r="E185" s="25"/>
    </row>
    <row r="186" spans="1:5" x14ac:dyDescent="0.2">
      <c r="A186" s="11">
        <v>13655</v>
      </c>
      <c r="B186" s="15"/>
      <c r="C186" s="15"/>
      <c r="D186" s="7" t="s">
        <v>181</v>
      </c>
      <c r="E186" s="25"/>
    </row>
    <row r="187" spans="1:5" x14ac:dyDescent="0.2">
      <c r="A187" s="11">
        <v>13667</v>
      </c>
      <c r="B187" s="15"/>
      <c r="C187" s="15"/>
      <c r="D187" s="7" t="s">
        <v>182</v>
      </c>
      <c r="E187" s="25"/>
    </row>
    <row r="188" spans="1:5" x14ac:dyDescent="0.2">
      <c r="A188" s="11">
        <v>13780</v>
      </c>
      <c r="B188" s="15"/>
      <c r="C188" s="15"/>
      <c r="D188" s="7" t="s">
        <v>183</v>
      </c>
      <c r="E188" s="25"/>
    </row>
    <row r="189" spans="1:5" x14ac:dyDescent="0.2">
      <c r="A189" s="11">
        <v>13810</v>
      </c>
      <c r="B189" s="15"/>
      <c r="C189" s="15"/>
      <c r="D189" s="7" t="s">
        <v>184</v>
      </c>
      <c r="E189" s="25"/>
    </row>
    <row r="190" spans="1:5" x14ac:dyDescent="0.2">
      <c r="A190" s="11"/>
      <c r="B190" s="12">
        <v>6</v>
      </c>
      <c r="C190" s="12"/>
      <c r="D190" s="14" t="s">
        <v>185</v>
      </c>
      <c r="E190" s="5">
        <f>+E191+E221+E242</f>
        <v>19</v>
      </c>
    </row>
    <row r="191" spans="1:5" x14ac:dyDescent="0.2">
      <c r="A191" s="11"/>
      <c r="B191" s="15"/>
      <c r="C191" s="15">
        <v>8</v>
      </c>
      <c r="D191" s="24" t="s">
        <v>186</v>
      </c>
      <c r="E191" s="21">
        <f>SUM(E192:E220)</f>
        <v>3</v>
      </c>
    </row>
    <row r="192" spans="1:5" x14ac:dyDescent="0.2">
      <c r="A192" s="12">
        <v>15087</v>
      </c>
      <c r="B192" s="15"/>
      <c r="C192" s="15"/>
      <c r="D192" s="18" t="s">
        <v>187</v>
      </c>
      <c r="E192" s="17"/>
    </row>
    <row r="193" spans="1:5" x14ac:dyDescent="0.2">
      <c r="A193" s="12">
        <v>15092</v>
      </c>
      <c r="B193" s="15"/>
      <c r="C193" s="15"/>
      <c r="D193" s="18" t="s">
        <v>188</v>
      </c>
      <c r="E193" s="17"/>
    </row>
    <row r="194" spans="1:5" x14ac:dyDescent="0.2">
      <c r="A194" s="11">
        <v>15097</v>
      </c>
      <c r="B194" s="15"/>
      <c r="C194" s="15"/>
      <c r="D194" s="18" t="s">
        <v>189</v>
      </c>
      <c r="E194" s="17"/>
    </row>
    <row r="195" spans="1:5" x14ac:dyDescent="0.2">
      <c r="A195" s="27">
        <v>15162</v>
      </c>
      <c r="B195" s="15"/>
      <c r="C195" s="15"/>
      <c r="D195" s="18" t="s">
        <v>190</v>
      </c>
      <c r="E195" s="17"/>
    </row>
    <row r="196" spans="1:5" x14ac:dyDescent="0.2">
      <c r="A196" s="12">
        <v>15223</v>
      </c>
      <c r="B196" s="15"/>
      <c r="C196" s="15"/>
      <c r="D196" s="18" t="s">
        <v>191</v>
      </c>
      <c r="E196" s="17"/>
    </row>
    <row r="197" spans="1:5" x14ac:dyDescent="0.2">
      <c r="A197" s="12">
        <v>15516</v>
      </c>
      <c r="B197" s="15"/>
      <c r="C197" s="15"/>
      <c r="D197" s="18" t="s">
        <v>192</v>
      </c>
      <c r="E197" s="17"/>
    </row>
    <row r="198" spans="1:5" x14ac:dyDescent="0.2">
      <c r="A198" s="12">
        <v>15244</v>
      </c>
      <c r="B198" s="15"/>
      <c r="C198" s="15"/>
      <c r="D198" s="18" t="s">
        <v>193</v>
      </c>
      <c r="E198" s="17"/>
    </row>
    <row r="199" spans="1:5" x14ac:dyDescent="0.2">
      <c r="A199" s="12">
        <v>15180</v>
      </c>
      <c r="B199" s="15"/>
      <c r="C199" s="15"/>
      <c r="D199" s="18" t="s">
        <v>194</v>
      </c>
      <c r="E199" s="17"/>
    </row>
    <row r="200" spans="1:5" x14ac:dyDescent="0.2">
      <c r="A200" s="12">
        <v>15238</v>
      </c>
      <c r="B200" s="15"/>
      <c r="C200" s="15"/>
      <c r="D200" s="18" t="s">
        <v>195</v>
      </c>
      <c r="E200" s="17">
        <v>3</v>
      </c>
    </row>
    <row r="201" spans="1:5" x14ac:dyDescent="0.2">
      <c r="A201" s="12">
        <v>15317</v>
      </c>
      <c r="B201" s="15"/>
      <c r="C201" s="15"/>
      <c r="D201" s="18" t="s">
        <v>196</v>
      </c>
      <c r="E201" s="17"/>
    </row>
    <row r="202" spans="1:5" x14ac:dyDescent="0.2">
      <c r="A202" s="27">
        <v>15248</v>
      </c>
      <c r="B202" s="15"/>
      <c r="C202" s="15"/>
      <c r="D202" s="18" t="s">
        <v>197</v>
      </c>
      <c r="E202" s="17"/>
    </row>
    <row r="203" spans="1:5" x14ac:dyDescent="0.2">
      <c r="A203" s="12">
        <v>15522</v>
      </c>
      <c r="B203" s="15"/>
      <c r="C203" s="15"/>
      <c r="D203" s="18" t="s">
        <v>198</v>
      </c>
      <c r="E203" s="17"/>
    </row>
    <row r="204" spans="1:5" x14ac:dyDescent="0.2">
      <c r="A204" s="27">
        <v>15332</v>
      </c>
      <c r="B204" s="15"/>
      <c r="C204" s="15"/>
      <c r="D204" s="18" t="s">
        <v>199</v>
      </c>
      <c r="E204" s="17"/>
    </row>
    <row r="205" spans="1:5" x14ac:dyDescent="0.2">
      <c r="A205" s="12">
        <v>15537</v>
      </c>
      <c r="B205" s="15"/>
      <c r="C205" s="15"/>
      <c r="D205" s="18" t="s">
        <v>200</v>
      </c>
      <c r="E205" s="17"/>
    </row>
    <row r="206" spans="1:5" x14ac:dyDescent="0.2">
      <c r="A206" s="12">
        <v>15720</v>
      </c>
      <c r="B206" s="15"/>
      <c r="C206" s="15"/>
      <c r="D206" s="18" t="s">
        <v>201</v>
      </c>
      <c r="E206" s="17"/>
    </row>
    <row r="207" spans="1:5" x14ac:dyDescent="0.2">
      <c r="A207" s="12">
        <v>15723</v>
      </c>
      <c r="B207" s="15"/>
      <c r="C207" s="15"/>
      <c r="D207" s="18" t="s">
        <v>202</v>
      </c>
      <c r="E207" s="17"/>
    </row>
    <row r="208" spans="1:5" x14ac:dyDescent="0.2">
      <c r="A208" s="12">
        <v>15790</v>
      </c>
      <c r="B208" s="15"/>
      <c r="C208" s="15"/>
      <c r="D208" s="18" t="s">
        <v>203</v>
      </c>
      <c r="E208" s="17"/>
    </row>
    <row r="209" spans="1:5" x14ac:dyDescent="0.2">
      <c r="A209" s="12">
        <v>15693</v>
      </c>
      <c r="B209" s="15"/>
      <c r="C209" s="15"/>
      <c r="D209" s="18" t="s">
        <v>204</v>
      </c>
      <c r="E209" s="17"/>
    </row>
    <row r="210" spans="1:5" x14ac:dyDescent="0.2">
      <c r="A210" s="27">
        <v>15673</v>
      </c>
      <c r="B210" s="15"/>
      <c r="C210" s="15"/>
      <c r="D210" s="18" t="s">
        <v>205</v>
      </c>
      <c r="E210" s="17"/>
    </row>
    <row r="211" spans="1:5" x14ac:dyDescent="0.2">
      <c r="A211" s="12">
        <v>15839</v>
      </c>
      <c r="B211" s="15"/>
      <c r="C211" s="15"/>
      <c r="D211" s="18" t="s">
        <v>206</v>
      </c>
      <c r="E211" s="17"/>
    </row>
    <row r="212" spans="1:5" x14ac:dyDescent="0.2">
      <c r="A212" s="11">
        <v>15753</v>
      </c>
      <c r="B212" s="15"/>
      <c r="C212" s="15"/>
      <c r="D212" s="18" t="s">
        <v>207</v>
      </c>
      <c r="E212" s="17"/>
    </row>
    <row r="213" spans="1:5" x14ac:dyDescent="0.2">
      <c r="A213" s="11">
        <v>15218</v>
      </c>
      <c r="B213" s="15"/>
      <c r="C213" s="15"/>
      <c r="D213" s="18" t="s">
        <v>208</v>
      </c>
      <c r="E213" s="17"/>
    </row>
    <row r="214" spans="1:5" x14ac:dyDescent="0.2">
      <c r="A214" s="11">
        <v>15403</v>
      </c>
      <c r="B214" s="15"/>
      <c r="C214" s="15"/>
      <c r="D214" s="18" t="s">
        <v>209</v>
      </c>
      <c r="E214" s="17"/>
    </row>
    <row r="215" spans="1:5" x14ac:dyDescent="0.2">
      <c r="A215" s="11">
        <v>15774</v>
      </c>
      <c r="B215" s="15"/>
      <c r="C215" s="15"/>
      <c r="D215" s="18" t="s">
        <v>210</v>
      </c>
      <c r="E215" s="17"/>
    </row>
    <row r="216" spans="1:5" x14ac:dyDescent="0.2">
      <c r="A216" s="27">
        <v>15755</v>
      </c>
      <c r="B216" s="15"/>
      <c r="C216" s="15"/>
      <c r="D216" s="18" t="s">
        <v>211</v>
      </c>
      <c r="E216" s="17"/>
    </row>
    <row r="217" spans="1:5" x14ac:dyDescent="0.2">
      <c r="A217" s="11">
        <v>15757</v>
      </c>
      <c r="B217" s="15"/>
      <c r="C217" s="15"/>
      <c r="D217" s="18" t="s">
        <v>212</v>
      </c>
      <c r="E217" s="17"/>
    </row>
    <row r="218" spans="1:5" x14ac:dyDescent="0.2">
      <c r="A218" s="11">
        <v>15183</v>
      </c>
      <c r="B218" s="15"/>
      <c r="C218" s="15"/>
      <c r="D218" s="18" t="s">
        <v>213</v>
      </c>
      <c r="E218" s="17"/>
    </row>
    <row r="219" spans="1:5" x14ac:dyDescent="0.2">
      <c r="A219" s="27">
        <v>15810</v>
      </c>
      <c r="B219" s="15"/>
      <c r="C219" s="15"/>
      <c r="D219" s="18" t="s">
        <v>214</v>
      </c>
      <c r="E219" s="17"/>
    </row>
    <row r="220" spans="1:5" x14ac:dyDescent="0.2">
      <c r="A220" s="11">
        <v>15761</v>
      </c>
      <c r="B220" s="40"/>
      <c r="C220" s="41"/>
      <c r="D220" s="18" t="s">
        <v>215</v>
      </c>
      <c r="E220" s="17"/>
    </row>
    <row r="221" spans="1:5" x14ac:dyDescent="0.2">
      <c r="A221" s="12"/>
      <c r="B221" s="36"/>
      <c r="C221" s="20">
        <v>9</v>
      </c>
      <c r="D221" s="16" t="s">
        <v>216</v>
      </c>
      <c r="E221" s="17">
        <f>SUM(E234:E241)</f>
        <v>2</v>
      </c>
    </row>
    <row r="222" spans="1:5" x14ac:dyDescent="0.2">
      <c r="A222" s="12">
        <v>15047</v>
      </c>
      <c r="B222" s="15"/>
      <c r="C222" s="15"/>
      <c r="D222" s="18" t="s">
        <v>217</v>
      </c>
      <c r="E222" s="17"/>
    </row>
    <row r="223" spans="1:5" x14ac:dyDescent="0.2">
      <c r="A223" s="12">
        <v>15114</v>
      </c>
      <c r="B223" s="15"/>
      <c r="C223" s="15"/>
      <c r="D223" s="18" t="s">
        <v>218</v>
      </c>
      <c r="E223" s="17"/>
    </row>
    <row r="224" spans="1:5" x14ac:dyDescent="0.2">
      <c r="A224" s="12">
        <v>15215</v>
      </c>
      <c r="B224" s="15"/>
      <c r="C224" s="15"/>
      <c r="D224" s="18" t="s">
        <v>219</v>
      </c>
      <c r="E224" s="17"/>
    </row>
    <row r="225" spans="1:5" x14ac:dyDescent="0.2">
      <c r="A225" s="12">
        <v>15226</v>
      </c>
      <c r="B225" s="15"/>
      <c r="C225" s="15"/>
      <c r="D225" s="18" t="s">
        <v>220</v>
      </c>
      <c r="E225" s="17"/>
    </row>
    <row r="226" spans="1:5" x14ac:dyDescent="0.2">
      <c r="A226" s="12">
        <v>15272</v>
      </c>
      <c r="B226" s="15"/>
      <c r="C226" s="15"/>
      <c r="D226" s="18" t="s">
        <v>221</v>
      </c>
      <c r="E226" s="17"/>
    </row>
    <row r="227" spans="1:5" x14ac:dyDescent="0.2">
      <c r="A227" s="12">
        <v>15276</v>
      </c>
      <c r="B227" s="15"/>
      <c r="C227" s="15"/>
      <c r="D227" s="18" t="s">
        <v>222</v>
      </c>
      <c r="E227" s="17"/>
    </row>
    <row r="228" spans="1:5" x14ac:dyDescent="0.2">
      <c r="A228" s="27">
        <v>15296</v>
      </c>
      <c r="B228" s="15"/>
      <c r="C228" s="15"/>
      <c r="D228" s="18" t="s">
        <v>223</v>
      </c>
      <c r="E228" s="17"/>
    </row>
    <row r="229" spans="1:5" x14ac:dyDescent="0.2">
      <c r="A229" s="12">
        <v>15362</v>
      </c>
      <c r="B229" s="15"/>
      <c r="C229" s="15"/>
      <c r="D229" s="18" t="s">
        <v>224</v>
      </c>
      <c r="E229" s="17"/>
    </row>
    <row r="230" spans="1:5" x14ac:dyDescent="0.2">
      <c r="A230" s="12">
        <v>15377</v>
      </c>
      <c r="B230" s="15"/>
      <c r="C230" s="15"/>
      <c r="D230" s="18" t="s">
        <v>225</v>
      </c>
      <c r="E230" s="17"/>
    </row>
    <row r="231" spans="1:5" x14ac:dyDescent="0.2">
      <c r="A231" s="11">
        <v>15464</v>
      </c>
      <c r="B231" s="15"/>
      <c r="C231" s="15"/>
      <c r="D231" s="18" t="s">
        <v>226</v>
      </c>
      <c r="E231" s="17"/>
    </row>
    <row r="232" spans="1:5" x14ac:dyDescent="0.2">
      <c r="A232" s="11">
        <v>15466</v>
      </c>
      <c r="B232" s="15"/>
      <c r="C232" s="15"/>
      <c r="D232" s="18" t="s">
        <v>227</v>
      </c>
      <c r="E232" s="17"/>
    </row>
    <row r="233" spans="1:5" x14ac:dyDescent="0.2">
      <c r="A233" s="12">
        <v>15491</v>
      </c>
      <c r="B233" s="15"/>
      <c r="C233" s="15"/>
      <c r="D233" s="18" t="s">
        <v>228</v>
      </c>
      <c r="E233" s="17"/>
    </row>
    <row r="234" spans="1:5" x14ac:dyDescent="0.2">
      <c r="A234" s="12">
        <v>15518</v>
      </c>
      <c r="B234" s="15"/>
      <c r="C234" s="15"/>
      <c r="D234" s="18" t="s">
        <v>229</v>
      </c>
      <c r="E234" s="17"/>
    </row>
    <row r="235" spans="1:5" x14ac:dyDescent="0.2">
      <c r="A235" s="12">
        <v>15533</v>
      </c>
      <c r="B235" s="15"/>
      <c r="C235" s="15"/>
      <c r="D235" s="18" t="s">
        <v>230</v>
      </c>
      <c r="E235" s="17"/>
    </row>
    <row r="236" spans="1:5" x14ac:dyDescent="0.2">
      <c r="A236" s="27">
        <v>15542</v>
      </c>
      <c r="B236" s="15"/>
      <c r="C236" s="15"/>
      <c r="D236" s="18" t="s">
        <v>231</v>
      </c>
      <c r="E236" s="17"/>
    </row>
    <row r="237" spans="1:5" x14ac:dyDescent="0.2">
      <c r="A237" s="11">
        <v>15550</v>
      </c>
      <c r="B237" s="15"/>
      <c r="C237" s="15"/>
      <c r="D237" s="18" t="s">
        <v>232</v>
      </c>
      <c r="E237" s="17"/>
    </row>
    <row r="238" spans="1:5" x14ac:dyDescent="0.2">
      <c r="A238" s="12">
        <v>15759</v>
      </c>
      <c r="B238" s="15"/>
      <c r="C238" s="15"/>
      <c r="D238" s="18" t="s">
        <v>233</v>
      </c>
      <c r="E238" s="17">
        <v>2</v>
      </c>
    </row>
    <row r="239" spans="1:5" x14ac:dyDescent="0.2">
      <c r="A239" s="12">
        <v>15806</v>
      </c>
      <c r="B239" s="15"/>
      <c r="C239" s="15"/>
      <c r="D239" s="18" t="s">
        <v>234</v>
      </c>
      <c r="E239" s="17"/>
    </row>
    <row r="240" spans="1:5" x14ac:dyDescent="0.2">
      <c r="A240" s="11">
        <v>15820</v>
      </c>
      <c r="B240" s="15"/>
      <c r="C240" s="15"/>
      <c r="D240" s="18" t="s">
        <v>235</v>
      </c>
      <c r="E240" s="17"/>
    </row>
    <row r="241" spans="1:5" x14ac:dyDescent="0.2">
      <c r="A241" s="11">
        <v>15822</v>
      </c>
      <c r="B241" s="40"/>
      <c r="C241" s="41"/>
      <c r="D241" s="18" t="s">
        <v>236</v>
      </c>
      <c r="E241" s="17"/>
    </row>
    <row r="242" spans="1:5" x14ac:dyDescent="0.2">
      <c r="A242" s="12"/>
      <c r="B242" s="36"/>
      <c r="C242" s="15">
        <v>10</v>
      </c>
      <c r="D242" s="16" t="s">
        <v>237</v>
      </c>
      <c r="E242" s="17">
        <f>SUM(E243:E316)</f>
        <v>14</v>
      </c>
    </row>
    <row r="243" spans="1:5" x14ac:dyDescent="0.2">
      <c r="A243" s="11">
        <v>15176</v>
      </c>
      <c r="B243" s="15"/>
      <c r="C243" s="15"/>
      <c r="D243" s="18" t="s">
        <v>238</v>
      </c>
      <c r="E243" s="17"/>
    </row>
    <row r="244" spans="1:5" x14ac:dyDescent="0.2">
      <c r="A244" s="11">
        <v>15106</v>
      </c>
      <c r="B244" s="15"/>
      <c r="C244" s="15"/>
      <c r="D244" s="18" t="s">
        <v>239</v>
      </c>
      <c r="E244" s="17"/>
    </row>
    <row r="245" spans="1:5" x14ac:dyDescent="0.2">
      <c r="A245" s="11">
        <v>15109</v>
      </c>
      <c r="B245" s="15"/>
      <c r="C245" s="15"/>
      <c r="D245" s="18" t="s">
        <v>240</v>
      </c>
      <c r="E245" s="17"/>
    </row>
    <row r="246" spans="1:5" x14ac:dyDescent="0.2">
      <c r="A246" s="11">
        <v>15131</v>
      </c>
      <c r="B246" s="15"/>
      <c r="C246" s="15"/>
      <c r="D246" s="18" t="s">
        <v>241</v>
      </c>
      <c r="E246" s="17"/>
    </row>
    <row r="247" spans="1:5" x14ac:dyDescent="0.2">
      <c r="A247" s="11">
        <v>15212</v>
      </c>
      <c r="B247" s="15"/>
      <c r="C247" s="15"/>
      <c r="D247" s="18" t="s">
        <v>22</v>
      </c>
      <c r="E247" s="17"/>
    </row>
    <row r="248" spans="1:5" x14ac:dyDescent="0.2">
      <c r="A248" s="11">
        <v>15401</v>
      </c>
      <c r="B248" s="15"/>
      <c r="C248" s="15"/>
      <c r="D248" s="18" t="s">
        <v>242</v>
      </c>
      <c r="E248" s="17"/>
    </row>
    <row r="249" spans="1:5" x14ac:dyDescent="0.2">
      <c r="A249" s="11">
        <v>15442</v>
      </c>
      <c r="B249" s="15"/>
      <c r="C249" s="15"/>
      <c r="D249" s="18" t="s">
        <v>26</v>
      </c>
      <c r="E249" s="17"/>
    </row>
    <row r="250" spans="1:5" x14ac:dyDescent="0.2">
      <c r="A250" s="11">
        <v>15480</v>
      </c>
      <c r="B250" s="15"/>
      <c r="C250" s="15"/>
      <c r="D250" s="18" t="s">
        <v>243</v>
      </c>
      <c r="E250" s="17"/>
    </row>
    <row r="251" spans="1:5" x14ac:dyDescent="0.2">
      <c r="A251" s="11">
        <v>15676</v>
      </c>
      <c r="B251" s="15"/>
      <c r="C251" s="15"/>
      <c r="D251" s="18" t="s">
        <v>244</v>
      </c>
      <c r="E251" s="17"/>
    </row>
    <row r="252" spans="1:5" x14ac:dyDescent="0.2">
      <c r="A252" s="11">
        <v>15681</v>
      </c>
      <c r="B252" s="15"/>
      <c r="C252" s="15"/>
      <c r="D252" s="18" t="s">
        <v>245</v>
      </c>
      <c r="E252" s="17"/>
    </row>
    <row r="253" spans="1:5" x14ac:dyDescent="0.2">
      <c r="A253" s="11">
        <v>15776</v>
      </c>
      <c r="B253" s="15"/>
      <c r="C253" s="15"/>
      <c r="D253" s="18" t="s">
        <v>246</v>
      </c>
      <c r="E253" s="17"/>
    </row>
    <row r="254" spans="1:5" x14ac:dyDescent="0.2">
      <c r="A254" s="11">
        <v>15808</v>
      </c>
      <c r="B254" s="15"/>
      <c r="C254" s="15"/>
      <c r="D254" s="18" t="s">
        <v>247</v>
      </c>
      <c r="E254" s="17"/>
    </row>
    <row r="255" spans="1:5" x14ac:dyDescent="0.2">
      <c r="A255" s="11">
        <v>15507</v>
      </c>
      <c r="B255" s="15"/>
      <c r="C255" s="15"/>
      <c r="D255" s="18" t="s">
        <v>248</v>
      </c>
      <c r="E255" s="17"/>
    </row>
    <row r="256" spans="1:5" x14ac:dyDescent="0.2">
      <c r="A256" s="11">
        <v>15531</v>
      </c>
      <c r="B256" s="15"/>
      <c r="C256" s="15"/>
      <c r="D256" s="18" t="s">
        <v>249</v>
      </c>
      <c r="E256" s="17"/>
    </row>
    <row r="257" spans="1:5" x14ac:dyDescent="0.2">
      <c r="A257" s="11">
        <v>15232</v>
      </c>
      <c r="B257" s="15"/>
      <c r="C257" s="15"/>
      <c r="D257" s="18" t="s">
        <v>250</v>
      </c>
      <c r="E257" s="17"/>
    </row>
    <row r="258" spans="1:5" x14ac:dyDescent="0.2">
      <c r="A258" s="11">
        <v>15580</v>
      </c>
      <c r="B258" s="15"/>
      <c r="C258" s="15"/>
      <c r="D258" s="18" t="s">
        <v>251</v>
      </c>
      <c r="E258" s="17"/>
    </row>
    <row r="259" spans="1:5" x14ac:dyDescent="0.2">
      <c r="A259" s="11">
        <v>15600</v>
      </c>
      <c r="B259" s="15"/>
      <c r="C259" s="15"/>
      <c r="D259" s="18" t="s">
        <v>252</v>
      </c>
      <c r="E259" s="17"/>
    </row>
    <row r="260" spans="1:5" x14ac:dyDescent="0.2">
      <c r="A260" s="11">
        <v>15632</v>
      </c>
      <c r="B260" s="15"/>
      <c r="C260" s="15"/>
      <c r="D260" s="18" t="s">
        <v>253</v>
      </c>
      <c r="E260" s="17"/>
    </row>
    <row r="261" spans="1:5" x14ac:dyDescent="0.2">
      <c r="A261" s="11">
        <v>15832</v>
      </c>
      <c r="B261" s="15"/>
      <c r="C261" s="15"/>
      <c r="D261" s="18" t="s">
        <v>254</v>
      </c>
      <c r="E261" s="17"/>
    </row>
    <row r="262" spans="1:5" x14ac:dyDescent="0.2">
      <c r="A262" s="11">
        <v>15299</v>
      </c>
      <c r="B262" s="15"/>
      <c r="C262" s="15"/>
      <c r="D262" s="18" t="s">
        <v>255</v>
      </c>
      <c r="E262" s="17"/>
    </row>
    <row r="263" spans="1:5" x14ac:dyDescent="0.2">
      <c r="A263" s="11">
        <v>15172</v>
      </c>
      <c r="B263" s="15"/>
      <c r="C263" s="15"/>
      <c r="D263" s="18" t="s">
        <v>256</v>
      </c>
      <c r="E263" s="17"/>
    </row>
    <row r="264" spans="1:5" x14ac:dyDescent="0.2">
      <c r="A264" s="11">
        <v>15425</v>
      </c>
      <c r="B264" s="15"/>
      <c r="C264" s="15"/>
      <c r="D264" s="18" t="s">
        <v>257</v>
      </c>
      <c r="E264" s="17"/>
    </row>
    <row r="265" spans="1:5" x14ac:dyDescent="0.2">
      <c r="A265" s="11">
        <v>15511</v>
      </c>
      <c r="B265" s="15"/>
      <c r="C265" s="15"/>
      <c r="D265" s="18" t="s">
        <v>258</v>
      </c>
      <c r="E265" s="17"/>
    </row>
    <row r="266" spans="1:5" x14ac:dyDescent="0.2">
      <c r="A266" s="11">
        <v>15667</v>
      </c>
      <c r="B266" s="15"/>
      <c r="C266" s="15"/>
      <c r="D266" s="18" t="s">
        <v>259</v>
      </c>
      <c r="E266" s="17"/>
    </row>
    <row r="267" spans="1:5" x14ac:dyDescent="0.2">
      <c r="A267" s="11">
        <v>15690</v>
      </c>
      <c r="B267" s="15"/>
      <c r="C267" s="15"/>
      <c r="D267" s="18" t="s">
        <v>260</v>
      </c>
      <c r="E267" s="17"/>
    </row>
    <row r="268" spans="1:5" x14ac:dyDescent="0.2">
      <c r="A268" s="11">
        <v>15322</v>
      </c>
      <c r="B268" s="15"/>
      <c r="C268" s="15"/>
      <c r="D268" s="18" t="s">
        <v>261</v>
      </c>
      <c r="E268" s="17"/>
    </row>
    <row r="269" spans="1:5" x14ac:dyDescent="0.2">
      <c r="A269" s="11">
        <v>15022</v>
      </c>
      <c r="B269" s="15"/>
      <c r="C269" s="15"/>
      <c r="D269" s="18" t="s">
        <v>262</v>
      </c>
      <c r="E269" s="17"/>
    </row>
    <row r="270" spans="1:5" x14ac:dyDescent="0.2">
      <c r="A270" s="11">
        <v>15236</v>
      </c>
      <c r="B270" s="15"/>
      <c r="C270" s="15"/>
      <c r="D270" s="18" t="s">
        <v>263</v>
      </c>
      <c r="E270" s="17"/>
    </row>
    <row r="271" spans="1:5" x14ac:dyDescent="0.2">
      <c r="A271" s="11">
        <v>15325</v>
      </c>
      <c r="B271" s="15"/>
      <c r="C271" s="15"/>
      <c r="D271" s="18" t="s">
        <v>264</v>
      </c>
      <c r="E271" s="17"/>
    </row>
    <row r="272" spans="1:5" x14ac:dyDescent="0.2">
      <c r="A272" s="11">
        <v>15380</v>
      </c>
      <c r="B272" s="15"/>
      <c r="C272" s="15"/>
      <c r="D272" s="18" t="s">
        <v>265</v>
      </c>
      <c r="E272" s="17"/>
    </row>
    <row r="273" spans="1:5" x14ac:dyDescent="0.2">
      <c r="A273" s="11">
        <v>15761</v>
      </c>
      <c r="B273" s="15"/>
      <c r="C273" s="15"/>
      <c r="D273" s="18" t="s">
        <v>266</v>
      </c>
      <c r="E273" s="17"/>
    </row>
    <row r="274" spans="1:5" x14ac:dyDescent="0.2">
      <c r="A274" s="11">
        <v>15778</v>
      </c>
      <c r="B274" s="15"/>
      <c r="C274" s="15"/>
      <c r="D274" s="18" t="s">
        <v>267</v>
      </c>
      <c r="E274" s="17"/>
    </row>
    <row r="275" spans="1:5" x14ac:dyDescent="0.2">
      <c r="A275" s="11">
        <v>15798</v>
      </c>
      <c r="B275" s="15"/>
      <c r="C275" s="15"/>
      <c r="D275" s="18" t="s">
        <v>268</v>
      </c>
      <c r="E275" s="17"/>
    </row>
    <row r="276" spans="1:5" x14ac:dyDescent="0.2">
      <c r="A276" s="11">
        <v>15455</v>
      </c>
      <c r="B276" s="15"/>
      <c r="C276" s="15"/>
      <c r="D276" s="18" t="s">
        <v>269</v>
      </c>
      <c r="E276" s="17"/>
    </row>
    <row r="277" spans="1:5" x14ac:dyDescent="0.2">
      <c r="A277" s="11">
        <v>15090</v>
      </c>
      <c r="B277" s="15"/>
      <c r="C277" s="15"/>
      <c r="D277" s="18" t="s">
        <v>270</v>
      </c>
      <c r="E277" s="17"/>
    </row>
    <row r="278" spans="1:5" x14ac:dyDescent="0.2">
      <c r="A278" s="11">
        <v>15135</v>
      </c>
      <c r="B278" s="15"/>
      <c r="C278" s="15"/>
      <c r="D278" s="18" t="s">
        <v>271</v>
      </c>
      <c r="E278" s="17"/>
    </row>
    <row r="279" spans="1:5" x14ac:dyDescent="0.2">
      <c r="A279" s="11">
        <v>15514</v>
      </c>
      <c r="B279" s="15"/>
      <c r="C279" s="15"/>
      <c r="D279" s="18" t="s">
        <v>272</v>
      </c>
      <c r="E279" s="17"/>
    </row>
    <row r="280" spans="1:5" x14ac:dyDescent="0.2">
      <c r="A280" s="11">
        <v>15660</v>
      </c>
      <c r="B280" s="15"/>
      <c r="C280" s="15"/>
      <c r="D280" s="18" t="s">
        <v>273</v>
      </c>
      <c r="E280" s="17"/>
    </row>
    <row r="281" spans="1:5" x14ac:dyDescent="0.2">
      <c r="A281" s="11">
        <v>15897</v>
      </c>
      <c r="B281" s="20"/>
      <c r="C281" s="20"/>
      <c r="D281" s="18" t="s">
        <v>274</v>
      </c>
      <c r="E281" s="17"/>
    </row>
    <row r="282" spans="1:5" x14ac:dyDescent="0.2">
      <c r="A282" s="11">
        <v>15469</v>
      </c>
      <c r="B282" s="15"/>
      <c r="C282" s="15"/>
      <c r="D282" s="18" t="s">
        <v>275</v>
      </c>
      <c r="E282" s="17"/>
    </row>
    <row r="283" spans="1:5" x14ac:dyDescent="0.2">
      <c r="A283" s="11">
        <v>15185</v>
      </c>
      <c r="B283" s="15"/>
      <c r="C283" s="15"/>
      <c r="D283" s="18" t="s">
        <v>276</v>
      </c>
      <c r="E283" s="17"/>
    </row>
    <row r="284" spans="1:5" x14ac:dyDescent="0.2">
      <c r="A284" s="11">
        <v>15664</v>
      </c>
      <c r="B284" s="15"/>
      <c r="C284" s="15"/>
      <c r="D284" s="18" t="s">
        <v>277</v>
      </c>
      <c r="E284" s="17"/>
    </row>
    <row r="285" spans="1:5" x14ac:dyDescent="0.2">
      <c r="A285" s="11">
        <v>15696</v>
      </c>
      <c r="B285" s="15"/>
      <c r="C285" s="15"/>
      <c r="D285" s="18" t="s">
        <v>278</v>
      </c>
      <c r="E285" s="17"/>
    </row>
    <row r="286" spans="1:5" x14ac:dyDescent="0.2">
      <c r="A286" s="11">
        <v>15686</v>
      </c>
      <c r="B286" s="15"/>
      <c r="C286" s="15"/>
      <c r="D286" s="18" t="s">
        <v>279</v>
      </c>
      <c r="E286" s="17"/>
    </row>
    <row r="287" spans="1:5" x14ac:dyDescent="0.2">
      <c r="A287" s="11">
        <v>15816</v>
      </c>
      <c r="B287" s="15"/>
      <c r="C287" s="15"/>
      <c r="D287" s="18" t="s">
        <v>280</v>
      </c>
      <c r="E287" s="17"/>
    </row>
    <row r="288" spans="1:5" x14ac:dyDescent="0.2">
      <c r="A288" s="11">
        <v>15599</v>
      </c>
      <c r="B288" s="15"/>
      <c r="C288" s="15"/>
      <c r="D288" s="18" t="s">
        <v>281</v>
      </c>
      <c r="E288" s="17"/>
    </row>
    <row r="289" spans="1:5" x14ac:dyDescent="0.2">
      <c r="A289" s="11">
        <v>15189</v>
      </c>
      <c r="B289" s="15"/>
      <c r="C289" s="15"/>
      <c r="D289" s="18" t="s">
        <v>282</v>
      </c>
      <c r="E289" s="17"/>
    </row>
    <row r="290" spans="1:5" x14ac:dyDescent="0.2">
      <c r="A290" s="11">
        <v>15367</v>
      </c>
      <c r="B290" s="15"/>
      <c r="C290" s="15"/>
      <c r="D290" s="18" t="s">
        <v>283</v>
      </c>
      <c r="E290" s="17"/>
    </row>
    <row r="291" spans="1:5" x14ac:dyDescent="0.2">
      <c r="A291" s="11">
        <v>15494</v>
      </c>
      <c r="B291" s="15"/>
      <c r="C291" s="15"/>
      <c r="D291" s="18" t="s">
        <v>284</v>
      </c>
      <c r="E291" s="17"/>
    </row>
    <row r="292" spans="1:5" x14ac:dyDescent="0.2">
      <c r="A292" s="11">
        <v>15621</v>
      </c>
      <c r="B292" s="15"/>
      <c r="C292" s="15"/>
      <c r="D292" s="18" t="s">
        <v>285</v>
      </c>
      <c r="E292" s="17"/>
    </row>
    <row r="293" spans="1:5" x14ac:dyDescent="0.2">
      <c r="A293" s="11">
        <v>15804</v>
      </c>
      <c r="B293" s="15"/>
      <c r="C293" s="15"/>
      <c r="D293" s="18" t="s">
        <v>286</v>
      </c>
      <c r="E293" s="17"/>
    </row>
    <row r="294" spans="1:5" x14ac:dyDescent="0.2">
      <c r="A294" s="11">
        <v>15842</v>
      </c>
      <c r="B294" s="15"/>
      <c r="C294" s="15"/>
      <c r="D294" s="18" t="s">
        <v>287</v>
      </c>
      <c r="E294" s="17"/>
    </row>
    <row r="295" spans="1:5" x14ac:dyDescent="0.2">
      <c r="A295" s="11">
        <v>15879</v>
      </c>
      <c r="B295" s="15"/>
      <c r="C295" s="15"/>
      <c r="D295" s="18" t="s">
        <v>288</v>
      </c>
      <c r="E295" s="17"/>
    </row>
    <row r="296" spans="1:5" x14ac:dyDescent="0.2">
      <c r="A296" s="11">
        <v>15001</v>
      </c>
      <c r="B296" s="20"/>
      <c r="C296" s="20"/>
      <c r="D296" s="18" t="s">
        <v>289</v>
      </c>
      <c r="E296" s="17"/>
    </row>
    <row r="297" spans="1:5" x14ac:dyDescent="0.2">
      <c r="A297" s="11">
        <v>15051</v>
      </c>
      <c r="B297" s="15"/>
      <c r="C297" s="15"/>
      <c r="D297" s="18" t="s">
        <v>290</v>
      </c>
      <c r="E297" s="17"/>
    </row>
    <row r="298" spans="1:5" x14ac:dyDescent="0.2">
      <c r="A298" s="11">
        <v>15104</v>
      </c>
      <c r="B298" s="15"/>
      <c r="C298" s="15"/>
      <c r="D298" s="18" t="s">
        <v>291</v>
      </c>
      <c r="E298" s="17"/>
    </row>
    <row r="299" spans="1:5" x14ac:dyDescent="0.2">
      <c r="A299" s="11">
        <v>15187</v>
      </c>
      <c r="B299" s="15"/>
      <c r="C299" s="15"/>
      <c r="D299" s="18" t="s">
        <v>292</v>
      </c>
      <c r="E299" s="17"/>
    </row>
    <row r="300" spans="1:5" x14ac:dyDescent="0.2">
      <c r="A300" s="11">
        <v>15204</v>
      </c>
      <c r="B300" s="15"/>
      <c r="C300" s="15"/>
      <c r="D300" s="18" t="s">
        <v>293</v>
      </c>
      <c r="E300" s="17"/>
    </row>
    <row r="301" spans="1:5" x14ac:dyDescent="0.2">
      <c r="A301" s="11">
        <v>15224</v>
      </c>
      <c r="B301" s="15"/>
      <c r="C301" s="15"/>
      <c r="D301" s="18" t="s">
        <v>294</v>
      </c>
      <c r="E301" s="17"/>
    </row>
    <row r="302" spans="1:5" x14ac:dyDescent="0.2">
      <c r="A302" s="11">
        <v>15293</v>
      </c>
      <c r="B302" s="15"/>
      <c r="C302" s="15"/>
      <c r="D302" s="18" t="s">
        <v>295</v>
      </c>
      <c r="E302" s="17"/>
    </row>
    <row r="303" spans="1:5" x14ac:dyDescent="0.2">
      <c r="A303" s="11">
        <v>15476</v>
      </c>
      <c r="B303" s="15"/>
      <c r="C303" s="15"/>
      <c r="D303" s="18" t="s">
        <v>296</v>
      </c>
      <c r="E303" s="17"/>
    </row>
    <row r="304" spans="1:5" x14ac:dyDescent="0.2">
      <c r="A304" s="11">
        <v>15572</v>
      </c>
      <c r="B304" s="20"/>
      <c r="C304" s="20"/>
      <c r="D304" s="18" t="s">
        <v>297</v>
      </c>
      <c r="E304" s="17"/>
    </row>
    <row r="305" spans="1:5" x14ac:dyDescent="0.2">
      <c r="A305" s="11">
        <v>15500</v>
      </c>
      <c r="B305" s="15"/>
      <c r="C305" s="15"/>
      <c r="D305" s="18" t="s">
        <v>298</v>
      </c>
      <c r="E305" s="17"/>
    </row>
    <row r="306" spans="1:5" x14ac:dyDescent="0.2">
      <c r="A306" s="11">
        <v>15368</v>
      </c>
      <c r="B306" s="15"/>
      <c r="C306" s="15"/>
      <c r="D306" s="18" t="s">
        <v>299</v>
      </c>
      <c r="E306" s="17"/>
    </row>
    <row r="307" spans="1:5" x14ac:dyDescent="0.2">
      <c r="A307" s="11">
        <v>15646</v>
      </c>
      <c r="B307" s="15"/>
      <c r="C307" s="15"/>
      <c r="D307" s="18" t="s">
        <v>300</v>
      </c>
      <c r="E307" s="17"/>
    </row>
    <row r="308" spans="1:5" ht="13.5" x14ac:dyDescent="0.2">
      <c r="A308" s="19">
        <v>15001</v>
      </c>
      <c r="B308" s="15"/>
      <c r="C308" s="15"/>
      <c r="D308" s="18" t="s">
        <v>301</v>
      </c>
      <c r="E308" s="17">
        <v>14</v>
      </c>
    </row>
    <row r="309" spans="1:5" x14ac:dyDescent="0.2">
      <c r="A309" s="11">
        <v>15762</v>
      </c>
      <c r="B309" s="15"/>
      <c r="C309" s="15"/>
      <c r="D309" s="18" t="s">
        <v>302</v>
      </c>
      <c r="E309" s="17"/>
    </row>
    <row r="310" spans="1:5" x14ac:dyDescent="0.2">
      <c r="A310" s="11">
        <v>15764</v>
      </c>
      <c r="B310" s="15"/>
      <c r="C310" s="15"/>
      <c r="D310" s="18" t="s">
        <v>303</v>
      </c>
      <c r="E310" s="17"/>
    </row>
    <row r="311" spans="1:5" x14ac:dyDescent="0.2">
      <c r="A311" s="11">
        <v>15763</v>
      </c>
      <c r="B311" s="15"/>
      <c r="C311" s="15"/>
      <c r="D311" s="18" t="s">
        <v>304</v>
      </c>
      <c r="E311" s="17"/>
    </row>
    <row r="312" spans="1:5" x14ac:dyDescent="0.2">
      <c r="A312" s="11">
        <v>15814</v>
      </c>
      <c r="B312" s="15"/>
      <c r="C312" s="15"/>
      <c r="D312" s="18" t="s">
        <v>305</v>
      </c>
      <c r="E312" s="17"/>
    </row>
    <row r="313" spans="1:5" x14ac:dyDescent="0.2">
      <c r="A313" s="11">
        <v>15835</v>
      </c>
      <c r="B313" s="15"/>
      <c r="C313" s="15"/>
      <c r="D313" s="18" t="s">
        <v>306</v>
      </c>
      <c r="E313" s="17"/>
    </row>
    <row r="314" spans="1:5" x14ac:dyDescent="0.2">
      <c r="A314" s="11">
        <v>15837</v>
      </c>
      <c r="B314" s="15"/>
      <c r="C314" s="15"/>
      <c r="D314" s="18" t="s">
        <v>307</v>
      </c>
      <c r="E314" s="17"/>
    </row>
    <row r="315" spans="1:5" x14ac:dyDescent="0.2">
      <c r="A315" s="11">
        <v>15861</v>
      </c>
      <c r="B315" s="15"/>
      <c r="C315" s="15"/>
      <c r="D315" s="18" t="s">
        <v>308</v>
      </c>
      <c r="E315" s="17"/>
    </row>
    <row r="316" spans="1:5" x14ac:dyDescent="0.2">
      <c r="A316" s="11">
        <v>15407</v>
      </c>
      <c r="B316" s="15"/>
      <c r="C316" s="15"/>
      <c r="D316" s="18" t="s">
        <v>309</v>
      </c>
      <c r="E316" s="17"/>
    </row>
    <row r="317" spans="1:5" x14ac:dyDescent="0.2">
      <c r="A317" s="11"/>
      <c r="B317" s="12">
        <v>7</v>
      </c>
      <c r="C317" s="28"/>
      <c r="D317" s="21" t="s">
        <v>310</v>
      </c>
      <c r="E317" s="5">
        <f>+E318</f>
        <v>9</v>
      </c>
    </row>
    <row r="318" spans="1:5" x14ac:dyDescent="0.2">
      <c r="A318" s="11">
        <v>17001</v>
      </c>
      <c r="B318" s="15"/>
      <c r="C318" s="15">
        <v>11</v>
      </c>
      <c r="D318" s="16" t="s">
        <v>311</v>
      </c>
      <c r="E318" s="17">
        <f>4+4+1</f>
        <v>9</v>
      </c>
    </row>
    <row r="319" spans="1:5" x14ac:dyDescent="0.2">
      <c r="A319" s="11"/>
      <c r="B319" s="12">
        <v>8</v>
      </c>
      <c r="C319" s="12"/>
      <c r="D319" s="21" t="s">
        <v>312</v>
      </c>
      <c r="E319" s="5">
        <f>+E320</f>
        <v>5</v>
      </c>
    </row>
    <row r="320" spans="1:5" x14ac:dyDescent="0.2">
      <c r="A320" s="11">
        <v>18001</v>
      </c>
      <c r="B320" s="15"/>
      <c r="C320" s="15">
        <v>12</v>
      </c>
      <c r="D320" s="16" t="s">
        <v>313</v>
      </c>
      <c r="E320" s="17">
        <f>2+2+1</f>
        <v>5</v>
      </c>
    </row>
    <row r="321" spans="1:5" x14ac:dyDescent="0.2">
      <c r="A321" s="11"/>
      <c r="B321" s="12">
        <v>9</v>
      </c>
      <c r="C321" s="12"/>
      <c r="D321" s="21" t="s">
        <v>314</v>
      </c>
      <c r="E321" s="5">
        <f>+E322</f>
        <v>4</v>
      </c>
    </row>
    <row r="322" spans="1:5" x14ac:dyDescent="0.2">
      <c r="A322" s="11">
        <v>85001</v>
      </c>
      <c r="B322" s="15"/>
      <c r="C322" s="15">
        <v>13</v>
      </c>
      <c r="D322" s="16" t="s">
        <v>315</v>
      </c>
      <c r="E322" s="17">
        <f>2+1+1</f>
        <v>4</v>
      </c>
    </row>
    <row r="323" spans="1:5" x14ac:dyDescent="0.2">
      <c r="A323" s="11"/>
      <c r="B323" s="12">
        <v>10</v>
      </c>
      <c r="C323" s="12"/>
      <c r="D323" s="21" t="s">
        <v>316</v>
      </c>
      <c r="E323" s="5">
        <f>+E324</f>
        <v>10</v>
      </c>
    </row>
    <row r="324" spans="1:5" x14ac:dyDescent="0.2">
      <c r="A324" s="11">
        <v>19001</v>
      </c>
      <c r="B324" s="15"/>
      <c r="C324" s="15">
        <v>14</v>
      </c>
      <c r="D324" s="16" t="s">
        <v>317</v>
      </c>
      <c r="E324" s="17">
        <f>8+2</f>
        <v>10</v>
      </c>
    </row>
    <row r="325" spans="1:5" x14ac:dyDescent="0.2">
      <c r="A325" s="11"/>
      <c r="B325" s="12">
        <v>11</v>
      </c>
      <c r="C325" s="12"/>
      <c r="D325" s="21" t="s">
        <v>318</v>
      </c>
      <c r="E325" s="5">
        <f>+E326+E343</f>
        <v>10</v>
      </c>
    </row>
    <row r="326" spans="1:5" x14ac:dyDescent="0.2">
      <c r="A326" s="11">
        <v>20001</v>
      </c>
      <c r="B326" s="15"/>
      <c r="C326" s="15">
        <v>15</v>
      </c>
      <c r="D326" s="16" t="s">
        <v>319</v>
      </c>
      <c r="E326" s="17">
        <f>6+2+1</f>
        <v>9</v>
      </c>
    </row>
    <row r="327" spans="1:5" x14ac:dyDescent="0.2">
      <c r="A327" s="11">
        <v>20001</v>
      </c>
      <c r="B327" s="15"/>
      <c r="C327" s="15"/>
      <c r="D327" s="18" t="s">
        <v>320</v>
      </c>
      <c r="E327" s="17">
        <v>9</v>
      </c>
    </row>
    <row r="328" spans="1:5" x14ac:dyDescent="0.2">
      <c r="A328" s="11">
        <v>20013</v>
      </c>
      <c r="B328" s="15"/>
      <c r="C328" s="15"/>
      <c r="D328" s="18" t="s">
        <v>321</v>
      </c>
      <c r="E328" s="17"/>
    </row>
    <row r="329" spans="1:5" x14ac:dyDescent="0.2">
      <c r="A329" s="11">
        <v>20045</v>
      </c>
      <c r="B329" s="15"/>
      <c r="C329" s="15"/>
      <c r="D329" s="18" t="s">
        <v>322</v>
      </c>
      <c r="E329" s="17"/>
    </row>
    <row r="330" spans="1:5" x14ac:dyDescent="0.2">
      <c r="A330" s="11">
        <v>20060</v>
      </c>
      <c r="B330" s="15"/>
      <c r="C330" s="15"/>
      <c r="D330" s="18" t="s">
        <v>323</v>
      </c>
      <c r="E330" s="17"/>
    </row>
    <row r="331" spans="1:5" x14ac:dyDescent="0.2">
      <c r="A331" s="11">
        <v>20238</v>
      </c>
      <c r="B331" s="15"/>
      <c r="C331" s="15"/>
      <c r="D331" s="18" t="s">
        <v>324</v>
      </c>
      <c r="E331" s="17"/>
    </row>
    <row r="332" spans="1:5" x14ac:dyDescent="0.2">
      <c r="A332" s="11">
        <v>20621</v>
      </c>
      <c r="B332" s="15"/>
      <c r="C332" s="15"/>
      <c r="D332" s="18" t="s">
        <v>325</v>
      </c>
      <c r="E332" s="17"/>
    </row>
    <row r="333" spans="1:5" x14ac:dyDescent="0.2">
      <c r="A333" s="11">
        <v>20443</v>
      </c>
      <c r="B333" s="15"/>
      <c r="C333" s="15"/>
      <c r="D333" s="18" t="s">
        <v>326</v>
      </c>
      <c r="E333" s="17"/>
    </row>
    <row r="334" spans="1:5" x14ac:dyDescent="0.2">
      <c r="A334" s="11">
        <v>20570</v>
      </c>
      <c r="B334" s="15"/>
      <c r="C334" s="15"/>
      <c r="D334" s="18" t="s">
        <v>327</v>
      </c>
      <c r="E334" s="17"/>
    </row>
    <row r="335" spans="1:5" x14ac:dyDescent="0.2">
      <c r="A335" s="11">
        <v>20750</v>
      </c>
      <c r="B335" s="15"/>
      <c r="C335" s="15"/>
      <c r="D335" s="18" t="s">
        <v>328</v>
      </c>
      <c r="E335" s="17"/>
    </row>
    <row r="336" spans="1:5" x14ac:dyDescent="0.2">
      <c r="A336" s="11">
        <v>20178</v>
      </c>
      <c r="B336" s="15"/>
      <c r="C336" s="15"/>
      <c r="D336" s="18" t="s">
        <v>329</v>
      </c>
      <c r="E336" s="17"/>
    </row>
    <row r="337" spans="1:5" x14ac:dyDescent="0.2">
      <c r="A337" s="11">
        <v>20032</v>
      </c>
      <c r="B337" s="15"/>
      <c r="C337" s="15"/>
      <c r="D337" s="18" t="s">
        <v>330</v>
      </c>
      <c r="E337" s="17"/>
    </row>
    <row r="338" spans="1:5" x14ac:dyDescent="0.2">
      <c r="A338" s="11">
        <v>20175</v>
      </c>
      <c r="B338" s="15"/>
      <c r="C338" s="15"/>
      <c r="D338" s="18" t="s">
        <v>331</v>
      </c>
      <c r="E338" s="17"/>
    </row>
    <row r="339" spans="1:5" x14ac:dyDescent="0.2">
      <c r="A339" s="11">
        <v>20228</v>
      </c>
      <c r="B339" s="15"/>
      <c r="C339" s="15"/>
      <c r="D339" s="18" t="s">
        <v>332</v>
      </c>
      <c r="E339" s="17"/>
    </row>
    <row r="340" spans="1:5" x14ac:dyDescent="0.2">
      <c r="A340" s="11">
        <v>20250</v>
      </c>
      <c r="B340" s="15"/>
      <c r="C340" s="15"/>
      <c r="D340" s="18" t="s">
        <v>333</v>
      </c>
      <c r="E340" s="17"/>
    </row>
    <row r="341" spans="1:5" x14ac:dyDescent="0.2">
      <c r="A341" s="11">
        <v>20400</v>
      </c>
      <c r="B341" s="15"/>
      <c r="C341" s="15"/>
      <c r="D341" s="18" t="s">
        <v>334</v>
      </c>
      <c r="E341" s="17"/>
    </row>
    <row r="342" spans="1:5" x14ac:dyDescent="0.2">
      <c r="A342" s="11">
        <v>20517</v>
      </c>
      <c r="B342" s="40"/>
      <c r="C342" s="41"/>
      <c r="D342" s="18" t="s">
        <v>335</v>
      </c>
      <c r="E342" s="17"/>
    </row>
    <row r="343" spans="1:5" x14ac:dyDescent="0.2">
      <c r="A343" s="11"/>
      <c r="B343" s="15"/>
      <c r="C343" s="15">
        <v>16</v>
      </c>
      <c r="D343" s="16" t="s">
        <v>761</v>
      </c>
      <c r="E343" s="17">
        <f>+E344</f>
        <v>1</v>
      </c>
    </row>
    <row r="344" spans="1:5" x14ac:dyDescent="0.2">
      <c r="A344" s="11">
        <v>20011</v>
      </c>
      <c r="B344" s="15"/>
      <c r="C344" s="15"/>
      <c r="D344" s="18" t="s">
        <v>336</v>
      </c>
      <c r="E344" s="17">
        <v>1</v>
      </c>
    </row>
    <row r="345" spans="1:5" x14ac:dyDescent="0.2">
      <c r="A345" s="11">
        <v>20295</v>
      </c>
      <c r="B345" s="15"/>
      <c r="C345" s="15"/>
      <c r="D345" s="18" t="s">
        <v>337</v>
      </c>
      <c r="E345" s="17"/>
    </row>
    <row r="346" spans="1:5" x14ac:dyDescent="0.2">
      <c r="A346" s="11">
        <v>20383</v>
      </c>
      <c r="B346" s="15"/>
      <c r="C346" s="15"/>
      <c r="D346" s="18" t="s">
        <v>338</v>
      </c>
      <c r="E346" s="17"/>
    </row>
    <row r="347" spans="1:5" x14ac:dyDescent="0.2">
      <c r="A347" s="11">
        <v>20310</v>
      </c>
      <c r="B347" s="15"/>
      <c r="C347" s="15"/>
      <c r="D347" s="18" t="s">
        <v>339</v>
      </c>
      <c r="E347" s="17"/>
    </row>
    <row r="348" spans="1:5" x14ac:dyDescent="0.2">
      <c r="A348" s="11">
        <v>20550</v>
      </c>
      <c r="B348" s="15"/>
      <c r="C348" s="15"/>
      <c r="D348" s="18" t="s">
        <v>340</v>
      </c>
      <c r="E348" s="17"/>
    </row>
    <row r="349" spans="1:5" x14ac:dyDescent="0.2">
      <c r="A349" s="11">
        <v>20614</v>
      </c>
      <c r="B349" s="15"/>
      <c r="C349" s="15"/>
      <c r="D349" s="18" t="s">
        <v>341</v>
      </c>
      <c r="E349" s="17"/>
    </row>
    <row r="350" spans="1:5" x14ac:dyDescent="0.2">
      <c r="A350" s="11">
        <v>20710</v>
      </c>
      <c r="B350" s="15"/>
      <c r="C350" s="15"/>
      <c r="D350" s="18" t="s">
        <v>342</v>
      </c>
      <c r="E350" s="17"/>
    </row>
    <row r="351" spans="1:5" x14ac:dyDescent="0.2">
      <c r="A351" s="11">
        <v>20770</v>
      </c>
      <c r="B351" s="15"/>
      <c r="C351" s="15"/>
      <c r="D351" s="18" t="s">
        <v>343</v>
      </c>
      <c r="E351" s="17"/>
    </row>
    <row r="352" spans="1:5" x14ac:dyDescent="0.2">
      <c r="A352" s="11">
        <v>20787</v>
      </c>
      <c r="B352" s="15"/>
      <c r="C352" s="15"/>
      <c r="D352" s="18" t="s">
        <v>344</v>
      </c>
      <c r="E352" s="17"/>
    </row>
    <row r="353" spans="1:5" x14ac:dyDescent="0.2">
      <c r="A353" s="11"/>
      <c r="B353" s="12">
        <v>12</v>
      </c>
      <c r="C353" s="12"/>
      <c r="D353" s="21" t="s">
        <v>345</v>
      </c>
      <c r="E353" s="5">
        <f>+E354</f>
        <v>7</v>
      </c>
    </row>
    <row r="354" spans="1:5" x14ac:dyDescent="0.2">
      <c r="A354" s="11">
        <v>27001</v>
      </c>
      <c r="B354" s="15"/>
      <c r="C354" s="15">
        <v>17</v>
      </c>
      <c r="D354" s="16" t="s">
        <v>346</v>
      </c>
      <c r="E354" s="17">
        <f>3+1+1+1+1</f>
        <v>7</v>
      </c>
    </row>
    <row r="355" spans="1:5" x14ac:dyDescent="0.2">
      <c r="A355" s="11"/>
      <c r="B355" s="12">
        <v>13</v>
      </c>
      <c r="C355" s="12"/>
      <c r="D355" s="21" t="s">
        <v>347</v>
      </c>
      <c r="E355" s="5">
        <f>+E356</f>
        <v>10</v>
      </c>
    </row>
    <row r="356" spans="1:5" x14ac:dyDescent="0.2">
      <c r="A356" s="11">
        <v>23001</v>
      </c>
      <c r="B356" s="15"/>
      <c r="C356" s="15">
        <v>18</v>
      </c>
      <c r="D356" s="16" t="s">
        <v>348</v>
      </c>
      <c r="E356" s="17">
        <f>6+1+1+1+1</f>
        <v>10</v>
      </c>
    </row>
    <row r="357" spans="1:5" x14ac:dyDescent="0.2">
      <c r="A357" s="11"/>
      <c r="B357" s="26">
        <v>14</v>
      </c>
      <c r="C357" s="12"/>
      <c r="D357" s="21" t="s">
        <v>349</v>
      </c>
      <c r="E357" s="5">
        <f>+E358+E382+E414+E438+E439</f>
        <v>78</v>
      </c>
    </row>
    <row r="358" spans="1:5" x14ac:dyDescent="0.2">
      <c r="A358" s="11"/>
      <c r="B358" s="35"/>
      <c r="C358" s="15">
        <v>19</v>
      </c>
      <c r="D358" s="16" t="s">
        <v>350</v>
      </c>
      <c r="E358" s="17">
        <f>SUM(E360:E381)</f>
        <v>68</v>
      </c>
    </row>
    <row r="359" spans="1:5" x14ac:dyDescent="0.2">
      <c r="A359" s="11">
        <v>11001</v>
      </c>
      <c r="B359" s="15"/>
      <c r="C359" s="15"/>
      <c r="D359" s="18" t="s">
        <v>351</v>
      </c>
      <c r="E359" s="17">
        <f>SUM(E360:E363)</f>
        <v>68</v>
      </c>
    </row>
    <row r="360" spans="1:5" x14ac:dyDescent="0.2">
      <c r="A360" s="12"/>
      <c r="B360" s="36"/>
      <c r="C360" s="15"/>
      <c r="D360" s="18" t="s">
        <v>352</v>
      </c>
      <c r="E360" s="17">
        <f>6+1+1</f>
        <v>8</v>
      </c>
    </row>
    <row r="361" spans="1:5" x14ac:dyDescent="0.2">
      <c r="A361" s="12"/>
      <c r="B361" s="36"/>
      <c r="C361" s="15"/>
      <c r="D361" s="18" t="s">
        <v>353</v>
      </c>
      <c r="E361" s="17">
        <f>24+12+1</f>
        <v>37</v>
      </c>
    </row>
    <row r="362" spans="1:5" x14ac:dyDescent="0.2">
      <c r="A362" s="12"/>
      <c r="B362" s="36"/>
      <c r="C362" s="15"/>
      <c r="D362" s="18" t="s">
        <v>354</v>
      </c>
      <c r="E362" s="17">
        <f>8+8+1</f>
        <v>17</v>
      </c>
    </row>
    <row r="363" spans="1:5" x14ac:dyDescent="0.2">
      <c r="A363" s="12"/>
      <c r="B363" s="36"/>
      <c r="C363" s="20"/>
      <c r="D363" s="18" t="s">
        <v>355</v>
      </c>
      <c r="E363" s="17">
        <v>6</v>
      </c>
    </row>
    <row r="364" spans="1:5" x14ac:dyDescent="0.2">
      <c r="A364" s="11">
        <v>25151</v>
      </c>
      <c r="B364" s="15"/>
      <c r="C364" s="15"/>
      <c r="D364" s="18" t="s">
        <v>356</v>
      </c>
      <c r="E364" s="17"/>
    </row>
    <row r="365" spans="1:5" x14ac:dyDescent="0.2">
      <c r="A365" s="11">
        <v>25178</v>
      </c>
      <c r="B365" s="15"/>
      <c r="C365" s="15"/>
      <c r="D365" s="18" t="s">
        <v>357</v>
      </c>
      <c r="E365" s="17"/>
    </row>
    <row r="366" spans="1:5" x14ac:dyDescent="0.2">
      <c r="A366" s="11">
        <v>25181</v>
      </c>
      <c r="B366" s="15"/>
      <c r="C366" s="15"/>
      <c r="D366" s="18" t="s">
        <v>358</v>
      </c>
      <c r="E366" s="17"/>
    </row>
    <row r="367" spans="1:5" x14ac:dyDescent="0.2">
      <c r="A367" s="11">
        <v>25245</v>
      </c>
      <c r="B367" s="15"/>
      <c r="C367" s="15"/>
      <c r="D367" s="18" t="s">
        <v>359</v>
      </c>
      <c r="E367" s="17"/>
    </row>
    <row r="368" spans="1:5" x14ac:dyDescent="0.2">
      <c r="A368" s="11">
        <v>25279</v>
      </c>
      <c r="B368" s="15"/>
      <c r="C368" s="15"/>
      <c r="D368" s="18" t="s">
        <v>360</v>
      </c>
      <c r="E368" s="17"/>
    </row>
    <row r="369" spans="1:5" x14ac:dyDescent="0.2">
      <c r="A369" s="11">
        <v>25281</v>
      </c>
      <c r="B369" s="15"/>
      <c r="C369" s="15"/>
      <c r="D369" s="18" t="s">
        <v>361</v>
      </c>
      <c r="E369" s="17"/>
    </row>
    <row r="370" spans="1:5" x14ac:dyDescent="0.2">
      <c r="A370" s="11">
        <v>25312</v>
      </c>
      <c r="B370" s="20"/>
      <c r="C370" s="20"/>
      <c r="D370" s="18" t="s">
        <v>53</v>
      </c>
      <c r="E370" s="17"/>
    </row>
    <row r="371" spans="1:5" x14ac:dyDescent="0.2">
      <c r="A371" s="11">
        <v>25335</v>
      </c>
      <c r="B371" s="15"/>
      <c r="C371" s="15"/>
      <c r="D371" s="18" t="s">
        <v>362</v>
      </c>
      <c r="E371" s="17"/>
    </row>
    <row r="372" spans="1:5" x14ac:dyDescent="0.2">
      <c r="A372" s="11">
        <v>25339</v>
      </c>
      <c r="B372" s="15"/>
      <c r="C372" s="15"/>
      <c r="D372" s="18" t="s">
        <v>363</v>
      </c>
      <c r="E372" s="17"/>
    </row>
    <row r="373" spans="1:5" x14ac:dyDescent="0.2">
      <c r="A373" s="11">
        <v>25377</v>
      </c>
      <c r="B373" s="15"/>
      <c r="C373" s="15"/>
      <c r="D373" s="18" t="s">
        <v>364</v>
      </c>
      <c r="E373" s="17"/>
    </row>
    <row r="374" spans="1:5" x14ac:dyDescent="0.2">
      <c r="A374" s="11">
        <v>25438</v>
      </c>
      <c r="B374" s="15"/>
      <c r="C374" s="15"/>
      <c r="D374" s="18" t="s">
        <v>365</v>
      </c>
      <c r="E374" s="17"/>
    </row>
    <row r="375" spans="1:5" x14ac:dyDescent="0.2">
      <c r="A375" s="11">
        <v>25530</v>
      </c>
      <c r="B375" s="15"/>
      <c r="C375" s="15"/>
      <c r="D375" s="18" t="s">
        <v>366</v>
      </c>
      <c r="E375" s="17"/>
    </row>
    <row r="376" spans="1:5" x14ac:dyDescent="0.2">
      <c r="A376" s="11">
        <v>25594</v>
      </c>
      <c r="B376" s="15"/>
      <c r="C376" s="15"/>
      <c r="D376" s="18" t="s">
        <v>367</v>
      </c>
      <c r="E376" s="17"/>
    </row>
    <row r="377" spans="1:5" x14ac:dyDescent="0.2">
      <c r="A377" s="11">
        <v>25645</v>
      </c>
      <c r="B377" s="15"/>
      <c r="C377" s="15"/>
      <c r="D377" s="18" t="s">
        <v>368</v>
      </c>
      <c r="E377" s="17"/>
    </row>
    <row r="378" spans="1:5" x14ac:dyDescent="0.2">
      <c r="A378" s="11">
        <v>25740</v>
      </c>
      <c r="B378" s="15"/>
      <c r="C378" s="15"/>
      <c r="D378" s="18" t="s">
        <v>369</v>
      </c>
      <c r="E378" s="17"/>
    </row>
    <row r="379" spans="1:5" x14ac:dyDescent="0.2">
      <c r="A379" s="11">
        <v>25754</v>
      </c>
      <c r="B379" s="15"/>
      <c r="C379" s="15"/>
      <c r="D379" s="18" t="s">
        <v>370</v>
      </c>
      <c r="E379" s="17"/>
    </row>
    <row r="380" spans="1:5" x14ac:dyDescent="0.2">
      <c r="A380" s="11">
        <v>25841</v>
      </c>
      <c r="B380" s="15"/>
      <c r="C380" s="15"/>
      <c r="D380" s="18" t="s">
        <v>371</v>
      </c>
      <c r="E380" s="17"/>
    </row>
    <row r="381" spans="1:5" x14ac:dyDescent="0.2">
      <c r="A381" s="11">
        <v>25845</v>
      </c>
      <c r="B381" s="40"/>
      <c r="C381" s="41"/>
      <c r="D381" s="18" t="s">
        <v>372</v>
      </c>
      <c r="E381" s="17"/>
    </row>
    <row r="382" spans="1:5" x14ac:dyDescent="0.2">
      <c r="A382" s="11"/>
      <c r="B382" s="36"/>
      <c r="C382" s="20">
        <v>20</v>
      </c>
      <c r="D382" s="16" t="s">
        <v>373</v>
      </c>
      <c r="E382" s="17">
        <f>SUM(E383:E413)</f>
        <v>4</v>
      </c>
    </row>
    <row r="383" spans="1:5" x14ac:dyDescent="0.2">
      <c r="A383" s="11">
        <v>25019</v>
      </c>
      <c r="B383" s="15"/>
      <c r="C383" s="15"/>
      <c r="D383" s="18" t="s">
        <v>374</v>
      </c>
      <c r="E383" s="17"/>
    </row>
    <row r="384" spans="1:5" x14ac:dyDescent="0.2">
      <c r="A384" s="11">
        <v>25040</v>
      </c>
      <c r="B384" s="15"/>
      <c r="C384" s="15"/>
      <c r="D384" s="18" t="s">
        <v>375</v>
      </c>
      <c r="E384" s="17"/>
    </row>
    <row r="385" spans="1:5" x14ac:dyDescent="0.2">
      <c r="A385" s="11">
        <v>25095</v>
      </c>
      <c r="B385" s="15"/>
      <c r="C385" s="15"/>
      <c r="D385" s="18" t="s">
        <v>376</v>
      </c>
      <c r="E385" s="17"/>
    </row>
    <row r="386" spans="1:5" x14ac:dyDescent="0.2">
      <c r="A386" s="11">
        <v>25099</v>
      </c>
      <c r="B386" s="15"/>
      <c r="C386" s="15"/>
      <c r="D386" s="18" t="s">
        <v>377</v>
      </c>
      <c r="E386" s="17"/>
    </row>
    <row r="387" spans="1:5" x14ac:dyDescent="0.2">
      <c r="A387" s="11">
        <v>25123</v>
      </c>
      <c r="B387" s="15"/>
      <c r="C387" s="15"/>
      <c r="D387" s="18" t="s">
        <v>378</v>
      </c>
      <c r="E387" s="17"/>
    </row>
    <row r="388" spans="1:5" x14ac:dyDescent="0.2">
      <c r="A388" s="11">
        <v>25168</v>
      </c>
      <c r="B388" s="15"/>
      <c r="C388" s="15"/>
      <c r="D388" s="18" t="s">
        <v>379</v>
      </c>
      <c r="E388" s="17"/>
    </row>
    <row r="389" spans="1:5" x14ac:dyDescent="0.2">
      <c r="A389" s="11">
        <v>25214</v>
      </c>
      <c r="B389" s="15"/>
      <c r="C389" s="15"/>
      <c r="D389" s="18" t="s">
        <v>380</v>
      </c>
      <c r="E389" s="17"/>
    </row>
    <row r="390" spans="1:5" x14ac:dyDescent="0.2">
      <c r="A390" s="11">
        <v>25260</v>
      </c>
      <c r="B390" s="15"/>
      <c r="C390" s="15"/>
      <c r="D390" s="18" t="s">
        <v>381</v>
      </c>
      <c r="E390" s="17"/>
    </row>
    <row r="391" spans="1:5" x14ac:dyDescent="0.2">
      <c r="A391" s="11">
        <v>25269</v>
      </c>
      <c r="B391" s="15"/>
      <c r="C391" s="15"/>
      <c r="D391" s="18" t="s">
        <v>382</v>
      </c>
      <c r="E391" s="17">
        <f>1+2+1</f>
        <v>4</v>
      </c>
    </row>
    <row r="392" spans="1:5" x14ac:dyDescent="0.2">
      <c r="A392" s="11">
        <v>25286</v>
      </c>
      <c r="B392" s="15"/>
      <c r="C392" s="15"/>
      <c r="D392" s="18" t="s">
        <v>383</v>
      </c>
      <c r="E392" s="17"/>
    </row>
    <row r="393" spans="1:5" x14ac:dyDescent="0.2">
      <c r="A393" s="11">
        <v>25320</v>
      </c>
      <c r="B393" s="20"/>
      <c r="C393" s="20"/>
      <c r="D393" s="18" t="s">
        <v>384</v>
      </c>
      <c r="E393" s="17"/>
    </row>
    <row r="394" spans="1:5" x14ac:dyDescent="0.2">
      <c r="A394" s="11">
        <v>25328</v>
      </c>
      <c r="B394" s="15"/>
      <c r="C394" s="15"/>
      <c r="D394" s="18" t="s">
        <v>385</v>
      </c>
      <c r="E394" s="17"/>
    </row>
    <row r="395" spans="1:5" x14ac:dyDescent="0.2">
      <c r="A395" s="11">
        <v>25402</v>
      </c>
      <c r="B395" s="15"/>
      <c r="C395" s="15"/>
      <c r="D395" s="18" t="s">
        <v>386</v>
      </c>
      <c r="E395" s="17"/>
    </row>
    <row r="396" spans="1:5" x14ac:dyDescent="0.2">
      <c r="A396" s="11">
        <v>25430</v>
      </c>
      <c r="B396" s="15"/>
      <c r="C396" s="15"/>
      <c r="D396" s="18" t="s">
        <v>387</v>
      </c>
      <c r="E396" s="17"/>
    </row>
    <row r="397" spans="1:5" x14ac:dyDescent="0.2">
      <c r="A397" s="11">
        <v>25473</v>
      </c>
      <c r="B397" s="15"/>
      <c r="C397" s="15"/>
      <c r="D397" s="18" t="s">
        <v>388</v>
      </c>
      <c r="E397" s="17"/>
    </row>
    <row r="398" spans="1:5" x14ac:dyDescent="0.2">
      <c r="A398" s="11">
        <v>25489</v>
      </c>
      <c r="B398" s="15"/>
      <c r="C398" s="15"/>
      <c r="D398" s="18" t="s">
        <v>389</v>
      </c>
      <c r="E398" s="17"/>
    </row>
    <row r="399" spans="1:5" x14ac:dyDescent="0.2">
      <c r="A399" s="11">
        <v>25491</v>
      </c>
      <c r="B399" s="15"/>
      <c r="C399" s="15"/>
      <c r="D399" s="18" t="s">
        <v>390</v>
      </c>
      <c r="E399" s="17"/>
    </row>
    <row r="400" spans="1:5" x14ac:dyDescent="0.2">
      <c r="A400" s="11">
        <v>25572</v>
      </c>
      <c r="B400" s="15"/>
      <c r="C400" s="15"/>
      <c r="D400" s="18" t="s">
        <v>391</v>
      </c>
      <c r="E400" s="17"/>
    </row>
    <row r="401" spans="1:5" x14ac:dyDescent="0.2">
      <c r="A401" s="11">
        <v>25580</v>
      </c>
      <c r="B401" s="15"/>
      <c r="C401" s="20"/>
      <c r="D401" s="18" t="s">
        <v>392</v>
      </c>
      <c r="E401" s="17"/>
    </row>
    <row r="402" spans="1:5" x14ac:dyDescent="0.2">
      <c r="A402" s="11">
        <v>25592</v>
      </c>
      <c r="B402" s="15"/>
      <c r="C402" s="15"/>
      <c r="D402" s="18" t="s">
        <v>393</v>
      </c>
      <c r="E402" s="17"/>
    </row>
    <row r="403" spans="1:5" x14ac:dyDescent="0.2">
      <c r="A403" s="11">
        <v>25596</v>
      </c>
      <c r="B403" s="15"/>
      <c r="C403" s="15"/>
      <c r="D403" s="18" t="s">
        <v>394</v>
      </c>
      <c r="E403" s="17"/>
    </row>
    <row r="404" spans="1:5" x14ac:dyDescent="0.2">
      <c r="A404" s="11">
        <v>25658</v>
      </c>
      <c r="B404" s="15"/>
      <c r="C404" s="15"/>
      <c r="D404" s="18" t="s">
        <v>88</v>
      </c>
      <c r="E404" s="17"/>
    </row>
    <row r="405" spans="1:5" x14ac:dyDescent="0.2">
      <c r="A405" s="11">
        <v>25662</v>
      </c>
      <c r="B405" s="20"/>
      <c r="C405" s="20"/>
      <c r="D405" s="18" t="s">
        <v>395</v>
      </c>
      <c r="E405" s="17"/>
    </row>
    <row r="406" spans="1:5" x14ac:dyDescent="0.2">
      <c r="A406" s="11">
        <v>25718</v>
      </c>
      <c r="B406" s="15"/>
      <c r="C406" s="15"/>
      <c r="D406" s="18" t="s">
        <v>396</v>
      </c>
      <c r="E406" s="17"/>
    </row>
    <row r="407" spans="1:5" x14ac:dyDescent="0.2">
      <c r="A407" s="11">
        <v>25769</v>
      </c>
      <c r="B407" s="15"/>
      <c r="C407" s="15"/>
      <c r="D407" s="18" t="s">
        <v>397</v>
      </c>
      <c r="E407" s="17"/>
    </row>
    <row r="408" spans="1:5" x14ac:dyDescent="0.2">
      <c r="A408" s="11">
        <v>25799</v>
      </c>
      <c r="B408" s="15"/>
      <c r="C408" s="15"/>
      <c r="D408" s="18" t="s">
        <v>398</v>
      </c>
      <c r="E408" s="17"/>
    </row>
    <row r="409" spans="1:5" x14ac:dyDescent="0.2">
      <c r="A409" s="11">
        <v>25851</v>
      </c>
      <c r="B409" s="15"/>
      <c r="C409" s="15"/>
      <c r="D409" s="18" t="s">
        <v>399</v>
      </c>
      <c r="E409" s="17"/>
    </row>
    <row r="410" spans="1:5" x14ac:dyDescent="0.2">
      <c r="A410" s="11">
        <v>25862</v>
      </c>
      <c r="B410" s="15"/>
      <c r="C410" s="15"/>
      <c r="D410" s="18" t="s">
        <v>400</v>
      </c>
      <c r="E410" s="17"/>
    </row>
    <row r="411" spans="1:5" x14ac:dyDescent="0.2">
      <c r="A411" s="11">
        <v>25867</v>
      </c>
      <c r="B411" s="15"/>
      <c r="C411" s="15"/>
      <c r="D411" s="18" t="s">
        <v>401</v>
      </c>
      <c r="E411" s="17"/>
    </row>
    <row r="412" spans="1:5" x14ac:dyDescent="0.2">
      <c r="A412" s="11">
        <v>25875</v>
      </c>
      <c r="B412" s="15"/>
      <c r="C412" s="15"/>
      <c r="D412" s="18" t="s">
        <v>402</v>
      </c>
      <c r="E412" s="17"/>
    </row>
    <row r="413" spans="1:5" x14ac:dyDescent="0.2">
      <c r="A413" s="11">
        <v>25898</v>
      </c>
      <c r="B413" s="40"/>
      <c r="C413" s="41"/>
      <c r="D413" s="18" t="s">
        <v>403</v>
      </c>
      <c r="E413" s="17"/>
    </row>
    <row r="414" spans="1:5" x14ac:dyDescent="0.2">
      <c r="A414" s="11"/>
      <c r="B414" s="36"/>
      <c r="C414" s="20">
        <v>21</v>
      </c>
      <c r="D414" s="16" t="s">
        <v>404</v>
      </c>
      <c r="E414" s="17">
        <f>SUM(E415:E437)</f>
        <v>3</v>
      </c>
    </row>
    <row r="415" spans="1:5" x14ac:dyDescent="0.2">
      <c r="A415" s="11">
        <v>25001</v>
      </c>
      <c r="B415" s="36"/>
      <c r="C415" s="15"/>
      <c r="D415" s="18" t="s">
        <v>405</v>
      </c>
      <c r="E415" s="17"/>
    </row>
    <row r="416" spans="1:5" x14ac:dyDescent="0.2">
      <c r="A416" s="11">
        <v>25035</v>
      </c>
      <c r="B416" s="15"/>
      <c r="C416" s="15"/>
      <c r="D416" s="18" t="s">
        <v>406</v>
      </c>
      <c r="E416" s="17"/>
    </row>
    <row r="417" spans="1:5" x14ac:dyDescent="0.2">
      <c r="A417" s="11">
        <v>25599</v>
      </c>
      <c r="B417" s="15"/>
      <c r="C417" s="15"/>
      <c r="D417" s="18" t="s">
        <v>407</v>
      </c>
      <c r="E417" s="17"/>
    </row>
    <row r="418" spans="1:5" x14ac:dyDescent="0.2">
      <c r="A418" s="11">
        <v>25053</v>
      </c>
      <c r="B418" s="15"/>
      <c r="C418" s="15"/>
      <c r="D418" s="18" t="s">
        <v>408</v>
      </c>
      <c r="E418" s="17"/>
    </row>
    <row r="419" spans="1:5" x14ac:dyDescent="0.2">
      <c r="A419" s="11">
        <v>25086</v>
      </c>
      <c r="B419" s="15"/>
      <c r="C419" s="15"/>
      <c r="D419" s="18" t="s">
        <v>409</v>
      </c>
      <c r="E419" s="17"/>
    </row>
    <row r="420" spans="1:5" x14ac:dyDescent="0.2">
      <c r="A420" s="11">
        <v>25120</v>
      </c>
      <c r="B420" s="15"/>
      <c r="C420" s="15"/>
      <c r="D420" s="18" t="s">
        <v>410</v>
      </c>
      <c r="E420" s="17"/>
    </row>
    <row r="421" spans="1:5" x14ac:dyDescent="0.2">
      <c r="A421" s="11">
        <v>25290</v>
      </c>
      <c r="B421" s="15"/>
      <c r="C421" s="15"/>
      <c r="D421" s="18" t="s">
        <v>411</v>
      </c>
      <c r="E421" s="17"/>
    </row>
    <row r="422" spans="1:5" x14ac:dyDescent="0.2">
      <c r="A422" s="11">
        <v>25307</v>
      </c>
      <c r="B422" s="15"/>
      <c r="C422" s="15"/>
      <c r="D422" s="18" t="s">
        <v>412</v>
      </c>
      <c r="E422" s="17">
        <f>1+2</f>
        <v>3</v>
      </c>
    </row>
    <row r="423" spans="1:5" x14ac:dyDescent="0.2">
      <c r="A423" s="11">
        <v>25324</v>
      </c>
      <c r="B423" s="15"/>
      <c r="C423" s="15"/>
      <c r="D423" s="18" t="s">
        <v>413</v>
      </c>
      <c r="E423" s="17"/>
    </row>
    <row r="424" spans="1:5" x14ac:dyDescent="0.2">
      <c r="A424" s="11">
        <v>25368</v>
      </c>
      <c r="B424" s="15"/>
      <c r="C424" s="15"/>
      <c r="D424" s="18" t="s">
        <v>414</v>
      </c>
      <c r="E424" s="17"/>
    </row>
    <row r="425" spans="1:5" x14ac:dyDescent="0.2">
      <c r="A425" s="11">
        <v>25386</v>
      </c>
      <c r="B425" s="15"/>
      <c r="C425" s="15"/>
      <c r="D425" s="18" t="s">
        <v>415</v>
      </c>
      <c r="E425" s="17"/>
    </row>
    <row r="426" spans="1:5" x14ac:dyDescent="0.2">
      <c r="A426" s="11">
        <v>25483</v>
      </c>
      <c r="B426" s="15"/>
      <c r="C426" s="15"/>
      <c r="D426" s="18" t="s">
        <v>72</v>
      </c>
      <c r="E426" s="17"/>
    </row>
    <row r="427" spans="1:5" x14ac:dyDescent="0.2">
      <c r="A427" s="11">
        <v>25488</v>
      </c>
      <c r="B427" s="15"/>
      <c r="C427" s="15"/>
      <c r="D427" s="18" t="s">
        <v>416</v>
      </c>
      <c r="E427" s="17"/>
    </row>
    <row r="428" spans="1:5" x14ac:dyDescent="0.2">
      <c r="A428" s="11">
        <v>25524</v>
      </c>
      <c r="B428" s="15"/>
      <c r="C428" s="15"/>
      <c r="D428" s="18" t="s">
        <v>417</v>
      </c>
      <c r="E428" s="17"/>
    </row>
    <row r="429" spans="1:5" x14ac:dyDescent="0.2">
      <c r="A429" s="11">
        <v>25535</v>
      </c>
      <c r="B429" s="15"/>
      <c r="C429" s="15"/>
      <c r="D429" s="18" t="s">
        <v>418</v>
      </c>
      <c r="E429" s="17"/>
    </row>
    <row r="430" spans="1:5" x14ac:dyDescent="0.2">
      <c r="A430" s="11">
        <v>25612</v>
      </c>
      <c r="B430" s="15"/>
      <c r="C430" s="15"/>
      <c r="D430" s="18" t="s">
        <v>419</v>
      </c>
      <c r="E430" s="17"/>
    </row>
    <row r="431" spans="1:5" x14ac:dyDescent="0.2">
      <c r="A431" s="11">
        <v>25649</v>
      </c>
      <c r="B431" s="15"/>
      <c r="C431" s="15"/>
      <c r="D431" s="18" t="s">
        <v>420</v>
      </c>
      <c r="E431" s="17"/>
    </row>
    <row r="432" spans="1:5" x14ac:dyDescent="0.2">
      <c r="A432" s="11">
        <v>25743</v>
      </c>
      <c r="B432" s="15"/>
      <c r="C432" s="15"/>
      <c r="D432" s="18" t="s">
        <v>421</v>
      </c>
      <c r="E432" s="17"/>
    </row>
    <row r="433" spans="1:5" x14ac:dyDescent="0.2">
      <c r="A433" s="11">
        <v>25797</v>
      </c>
      <c r="B433" s="15"/>
      <c r="C433" s="15"/>
      <c r="D433" s="18" t="s">
        <v>422</v>
      </c>
      <c r="E433" s="17"/>
    </row>
    <row r="434" spans="1:5" x14ac:dyDescent="0.2">
      <c r="A434" s="11">
        <v>25805</v>
      </c>
      <c r="B434" s="15"/>
      <c r="C434" s="15"/>
      <c r="D434" s="18" t="s">
        <v>423</v>
      </c>
      <c r="E434" s="17"/>
    </row>
    <row r="435" spans="1:5" x14ac:dyDescent="0.2">
      <c r="A435" s="11">
        <v>25815</v>
      </c>
      <c r="B435" s="15"/>
      <c r="C435" s="15"/>
      <c r="D435" s="18" t="s">
        <v>424</v>
      </c>
      <c r="E435" s="17"/>
    </row>
    <row r="436" spans="1:5" x14ac:dyDescent="0.2">
      <c r="A436" s="11">
        <v>25506</v>
      </c>
      <c r="B436" s="15"/>
      <c r="C436" s="15"/>
      <c r="D436" s="18" t="s">
        <v>113</v>
      </c>
      <c r="E436" s="17"/>
    </row>
    <row r="437" spans="1:5" x14ac:dyDescent="0.2">
      <c r="A437" s="11">
        <v>25878</v>
      </c>
      <c r="B437" s="40"/>
      <c r="C437" s="41"/>
      <c r="D437" s="18" t="s">
        <v>425</v>
      </c>
      <c r="E437" s="17"/>
    </row>
    <row r="438" spans="1:5" x14ac:dyDescent="0.2">
      <c r="A438" s="11">
        <v>91001</v>
      </c>
      <c r="B438" s="42"/>
      <c r="C438" s="28">
        <v>22</v>
      </c>
      <c r="D438" s="16" t="s">
        <v>426</v>
      </c>
      <c r="E438" s="17">
        <v>1</v>
      </c>
    </row>
    <row r="439" spans="1:5" x14ac:dyDescent="0.2">
      <c r="A439" s="11"/>
      <c r="B439" s="36"/>
      <c r="C439" s="15">
        <v>23</v>
      </c>
      <c r="D439" s="16" t="s">
        <v>427</v>
      </c>
      <c r="E439" s="17">
        <f>SUM(E440:E483)</f>
        <v>2</v>
      </c>
    </row>
    <row r="440" spans="1:5" x14ac:dyDescent="0.2">
      <c r="A440" s="11">
        <v>25126</v>
      </c>
      <c r="B440" s="15"/>
      <c r="C440" s="15"/>
      <c r="D440" s="18" t="s">
        <v>428</v>
      </c>
      <c r="E440" s="17"/>
    </row>
    <row r="441" spans="1:5" x14ac:dyDescent="0.2">
      <c r="A441" s="11">
        <v>25148</v>
      </c>
      <c r="B441" s="15"/>
      <c r="C441" s="15"/>
      <c r="D441" s="18" t="s">
        <v>429</v>
      </c>
      <c r="E441" s="17"/>
    </row>
    <row r="442" spans="1:5" x14ac:dyDescent="0.2">
      <c r="A442" s="11">
        <v>25154</v>
      </c>
      <c r="B442" s="15"/>
      <c r="C442" s="15"/>
      <c r="D442" s="18" t="s">
        <v>430</v>
      </c>
      <c r="E442" s="17"/>
    </row>
    <row r="443" spans="1:5" x14ac:dyDescent="0.2">
      <c r="A443" s="11">
        <v>25175</v>
      </c>
      <c r="B443" s="15"/>
      <c r="C443" s="15"/>
      <c r="D443" s="18" t="s">
        <v>431</v>
      </c>
      <c r="E443" s="17"/>
    </row>
    <row r="444" spans="1:5" x14ac:dyDescent="0.2">
      <c r="A444" s="11">
        <v>25183</v>
      </c>
      <c r="B444" s="15"/>
      <c r="C444" s="15"/>
      <c r="D444" s="18" t="s">
        <v>432</v>
      </c>
      <c r="E444" s="17"/>
    </row>
    <row r="445" spans="1:5" x14ac:dyDescent="0.2">
      <c r="A445" s="11">
        <v>25200</v>
      </c>
      <c r="B445" s="15"/>
      <c r="C445" s="15"/>
      <c r="D445" s="18" t="s">
        <v>433</v>
      </c>
      <c r="E445" s="17"/>
    </row>
    <row r="446" spans="1:5" x14ac:dyDescent="0.2">
      <c r="A446" s="11">
        <v>25224</v>
      </c>
      <c r="B446" s="15"/>
      <c r="C446" s="15"/>
      <c r="D446" s="18" t="s">
        <v>434</v>
      </c>
      <c r="E446" s="17"/>
    </row>
    <row r="447" spans="1:5" x14ac:dyDescent="0.2">
      <c r="A447" s="11">
        <v>25258</v>
      </c>
      <c r="B447" s="15"/>
      <c r="C447" s="15"/>
      <c r="D447" s="18" t="s">
        <v>435</v>
      </c>
      <c r="E447" s="17"/>
    </row>
    <row r="448" spans="1:5" x14ac:dyDescent="0.2">
      <c r="A448" s="11">
        <v>25288</v>
      </c>
      <c r="B448" s="15"/>
      <c r="C448" s="15"/>
      <c r="D448" s="18" t="s">
        <v>436</v>
      </c>
      <c r="E448" s="17"/>
    </row>
    <row r="449" spans="1:5" x14ac:dyDescent="0.2">
      <c r="A449" s="11">
        <v>25293</v>
      </c>
      <c r="B449" s="15"/>
      <c r="C449" s="15"/>
      <c r="D449" s="18" t="s">
        <v>437</v>
      </c>
      <c r="E449" s="17"/>
    </row>
    <row r="450" spans="1:5" x14ac:dyDescent="0.2">
      <c r="A450" s="11">
        <v>25295</v>
      </c>
      <c r="B450" s="15"/>
      <c r="C450" s="15"/>
      <c r="D450" s="18" t="s">
        <v>438</v>
      </c>
      <c r="E450" s="17"/>
    </row>
    <row r="451" spans="1:5" x14ac:dyDescent="0.2">
      <c r="A451" s="11">
        <v>25297</v>
      </c>
      <c r="B451" s="15"/>
      <c r="C451" s="15"/>
      <c r="D451" s="18" t="s">
        <v>439</v>
      </c>
      <c r="E451" s="17"/>
    </row>
    <row r="452" spans="1:5" x14ac:dyDescent="0.2">
      <c r="A452" s="11">
        <v>25299</v>
      </c>
      <c r="B452" s="15"/>
      <c r="C452" s="15"/>
      <c r="D452" s="18" t="s">
        <v>440</v>
      </c>
      <c r="E452" s="17"/>
    </row>
    <row r="453" spans="1:5" x14ac:dyDescent="0.2">
      <c r="A453" s="11">
        <v>25317</v>
      </c>
      <c r="B453" s="15"/>
      <c r="C453" s="15"/>
      <c r="D453" s="18" t="s">
        <v>441</v>
      </c>
      <c r="E453" s="17"/>
    </row>
    <row r="454" spans="1:5" x14ac:dyDescent="0.2">
      <c r="A454" s="11">
        <v>25322</v>
      </c>
      <c r="B454" s="15"/>
      <c r="C454" s="15"/>
      <c r="D454" s="18" t="s">
        <v>442</v>
      </c>
      <c r="E454" s="17"/>
    </row>
    <row r="455" spans="1:5" x14ac:dyDescent="0.2">
      <c r="A455" s="11">
        <v>25326</v>
      </c>
      <c r="B455" s="15"/>
      <c r="C455" s="15"/>
      <c r="D455" s="18" t="s">
        <v>443</v>
      </c>
      <c r="E455" s="17"/>
    </row>
    <row r="456" spans="1:5" x14ac:dyDescent="0.2">
      <c r="A456" s="11">
        <v>25372</v>
      </c>
      <c r="B456" s="15"/>
      <c r="C456" s="15"/>
      <c r="D456" s="18" t="s">
        <v>444</v>
      </c>
      <c r="E456" s="17"/>
    </row>
    <row r="457" spans="1:5" x14ac:dyDescent="0.2">
      <c r="A457" s="11">
        <v>25394</v>
      </c>
      <c r="B457" s="15"/>
      <c r="C457" s="15"/>
      <c r="D457" s="18" t="s">
        <v>445</v>
      </c>
      <c r="E457" s="17"/>
    </row>
    <row r="458" spans="1:5" x14ac:dyDescent="0.2">
      <c r="A458" s="11">
        <v>25398</v>
      </c>
      <c r="B458" s="15"/>
      <c r="C458" s="15"/>
      <c r="D458" s="18" t="s">
        <v>446</v>
      </c>
      <c r="E458" s="17"/>
    </row>
    <row r="459" spans="1:5" x14ac:dyDescent="0.2">
      <c r="A459" s="11">
        <v>25407</v>
      </c>
      <c r="B459" s="15"/>
      <c r="C459" s="15"/>
      <c r="D459" s="18" t="s">
        <v>447</v>
      </c>
      <c r="E459" s="17"/>
    </row>
    <row r="460" spans="1:5" x14ac:dyDescent="0.2">
      <c r="A460" s="11">
        <v>25426</v>
      </c>
      <c r="B460" s="15"/>
      <c r="C460" s="15"/>
      <c r="D460" s="18" t="s">
        <v>448</v>
      </c>
      <c r="E460" s="17"/>
    </row>
    <row r="461" spans="1:5" x14ac:dyDescent="0.2">
      <c r="A461" s="11">
        <v>25436</v>
      </c>
      <c r="B461" s="15"/>
      <c r="C461" s="15"/>
      <c r="D461" s="18" t="s">
        <v>449</v>
      </c>
      <c r="E461" s="17"/>
    </row>
    <row r="462" spans="1:5" x14ac:dyDescent="0.2">
      <c r="A462" s="11">
        <v>25486</v>
      </c>
      <c r="B462" s="15"/>
      <c r="C462" s="15"/>
      <c r="D462" s="18" t="s">
        <v>450</v>
      </c>
      <c r="E462" s="17"/>
    </row>
    <row r="463" spans="1:5" x14ac:dyDescent="0.2">
      <c r="A463" s="11">
        <v>25513</v>
      </c>
      <c r="B463" s="15"/>
      <c r="C463" s="15"/>
      <c r="D463" s="18" t="s">
        <v>451</v>
      </c>
      <c r="E463" s="17"/>
    </row>
    <row r="464" spans="1:5" x14ac:dyDescent="0.2">
      <c r="A464" s="11">
        <v>25518</v>
      </c>
      <c r="B464" s="15"/>
      <c r="C464" s="15"/>
      <c r="D464" s="18" t="s">
        <v>452</v>
      </c>
      <c r="E464" s="17"/>
    </row>
    <row r="465" spans="1:5" x14ac:dyDescent="0.2">
      <c r="A465" s="11">
        <v>25653</v>
      </c>
      <c r="B465" s="15"/>
      <c r="C465" s="15"/>
      <c r="D465" s="18" t="s">
        <v>453</v>
      </c>
      <c r="E465" s="17"/>
    </row>
    <row r="466" spans="1:5" x14ac:dyDescent="0.2">
      <c r="A466" s="11">
        <v>25736</v>
      </c>
      <c r="B466" s="15"/>
      <c r="C466" s="15"/>
      <c r="D466" s="18" t="s">
        <v>454</v>
      </c>
      <c r="E466" s="17"/>
    </row>
    <row r="467" spans="1:5" x14ac:dyDescent="0.2">
      <c r="A467" s="11">
        <v>25745</v>
      </c>
      <c r="B467" s="15"/>
      <c r="C467" s="15"/>
      <c r="D467" s="18" t="s">
        <v>455</v>
      </c>
      <c r="E467" s="17"/>
    </row>
    <row r="468" spans="1:5" x14ac:dyDescent="0.2">
      <c r="A468" s="11">
        <v>25758</v>
      </c>
      <c r="B468" s="15"/>
      <c r="C468" s="15"/>
      <c r="D468" s="18" t="s">
        <v>456</v>
      </c>
      <c r="E468" s="17"/>
    </row>
    <row r="469" spans="1:5" x14ac:dyDescent="0.2">
      <c r="A469" s="11">
        <v>25772</v>
      </c>
      <c r="B469" s="15"/>
      <c r="C469" s="15"/>
      <c r="D469" s="18" t="s">
        <v>457</v>
      </c>
      <c r="E469" s="17"/>
    </row>
    <row r="470" spans="1:5" x14ac:dyDescent="0.2">
      <c r="A470" s="11">
        <v>25777</v>
      </c>
      <c r="B470" s="15"/>
      <c r="C470" s="15"/>
      <c r="D470" s="18" t="s">
        <v>458</v>
      </c>
      <c r="E470" s="17"/>
    </row>
    <row r="471" spans="1:5" x14ac:dyDescent="0.2">
      <c r="A471" s="11">
        <v>25779</v>
      </c>
      <c r="B471" s="15"/>
      <c r="C471" s="15"/>
      <c r="D471" s="18" t="s">
        <v>459</v>
      </c>
      <c r="E471" s="17"/>
    </row>
    <row r="472" spans="1:5" x14ac:dyDescent="0.2">
      <c r="A472" s="11">
        <v>25781</v>
      </c>
      <c r="B472" s="15"/>
      <c r="C472" s="15"/>
      <c r="D472" s="18" t="s">
        <v>460</v>
      </c>
      <c r="E472" s="17"/>
    </row>
    <row r="473" spans="1:5" x14ac:dyDescent="0.2">
      <c r="A473" s="11">
        <v>25785</v>
      </c>
      <c r="B473" s="15"/>
      <c r="C473" s="15"/>
      <c r="D473" s="18" t="s">
        <v>461</v>
      </c>
      <c r="E473" s="17"/>
    </row>
    <row r="474" spans="1:5" x14ac:dyDescent="0.2">
      <c r="A474" s="11">
        <v>25793</v>
      </c>
      <c r="B474" s="15"/>
      <c r="C474" s="15"/>
      <c r="D474" s="18" t="s">
        <v>462</v>
      </c>
      <c r="E474" s="17"/>
    </row>
    <row r="475" spans="1:5" x14ac:dyDescent="0.2">
      <c r="A475" s="11">
        <v>25807</v>
      </c>
      <c r="B475" s="15"/>
      <c r="C475" s="15"/>
      <c r="D475" s="18" t="s">
        <v>463</v>
      </c>
      <c r="E475" s="17"/>
    </row>
    <row r="476" spans="1:5" x14ac:dyDescent="0.2">
      <c r="A476" s="11">
        <v>25817</v>
      </c>
      <c r="B476" s="15"/>
      <c r="C476" s="15"/>
      <c r="D476" s="18" t="s">
        <v>464</v>
      </c>
      <c r="E476" s="17"/>
    </row>
    <row r="477" spans="1:5" x14ac:dyDescent="0.2">
      <c r="A477" s="11">
        <v>25823</v>
      </c>
      <c r="B477" s="15"/>
      <c r="C477" s="15"/>
      <c r="D477" s="18" t="s">
        <v>465</v>
      </c>
      <c r="E477" s="17"/>
    </row>
    <row r="478" spans="1:5" x14ac:dyDescent="0.2">
      <c r="A478" s="11">
        <v>25839</v>
      </c>
      <c r="B478" s="15"/>
      <c r="C478" s="15"/>
      <c r="D478" s="18" t="s">
        <v>466</v>
      </c>
      <c r="E478" s="17"/>
    </row>
    <row r="479" spans="1:5" x14ac:dyDescent="0.2">
      <c r="A479" s="11">
        <v>25843</v>
      </c>
      <c r="B479" s="15"/>
      <c r="C479" s="15"/>
      <c r="D479" s="18" t="s">
        <v>467</v>
      </c>
      <c r="E479" s="17"/>
    </row>
    <row r="480" spans="1:5" x14ac:dyDescent="0.2">
      <c r="A480" s="11">
        <v>25871</v>
      </c>
      <c r="B480" s="15"/>
      <c r="C480" s="15"/>
      <c r="D480" s="18" t="s">
        <v>468</v>
      </c>
      <c r="E480" s="17"/>
    </row>
    <row r="481" spans="1:5" x14ac:dyDescent="0.2">
      <c r="A481" s="11">
        <v>25873</v>
      </c>
      <c r="B481" s="15"/>
      <c r="C481" s="15"/>
      <c r="D481" s="18" t="s">
        <v>469</v>
      </c>
      <c r="E481" s="17"/>
    </row>
    <row r="482" spans="1:5" x14ac:dyDescent="0.2">
      <c r="A482" s="11">
        <v>25885</v>
      </c>
      <c r="B482" s="15"/>
      <c r="C482" s="15"/>
      <c r="D482" s="18" t="s">
        <v>470</v>
      </c>
      <c r="E482" s="17"/>
    </row>
    <row r="483" spans="1:5" x14ac:dyDescent="0.2">
      <c r="A483" s="11">
        <v>25899</v>
      </c>
      <c r="B483" s="15"/>
      <c r="C483" s="15"/>
      <c r="D483" s="18" t="s">
        <v>471</v>
      </c>
      <c r="E483" s="17">
        <f>1+2-1</f>
        <v>2</v>
      </c>
    </row>
    <row r="484" spans="1:5" x14ac:dyDescent="0.2">
      <c r="A484" s="11"/>
      <c r="B484" s="12">
        <v>15</v>
      </c>
      <c r="C484" s="28"/>
      <c r="D484" s="21" t="s">
        <v>472</v>
      </c>
      <c r="E484" s="5">
        <f>+E485</f>
        <v>10</v>
      </c>
    </row>
    <row r="485" spans="1:5" x14ac:dyDescent="0.2">
      <c r="A485" s="11">
        <v>41001</v>
      </c>
      <c r="B485" s="15"/>
      <c r="C485" s="15">
        <v>24</v>
      </c>
      <c r="D485" s="16" t="s">
        <v>473</v>
      </c>
      <c r="E485" s="17">
        <f>6+3+1</f>
        <v>10</v>
      </c>
    </row>
    <row r="486" spans="1:5" x14ac:dyDescent="0.2">
      <c r="A486" s="11"/>
      <c r="B486" s="12">
        <v>16</v>
      </c>
      <c r="C486" s="28"/>
      <c r="D486" s="21" t="s">
        <v>474</v>
      </c>
      <c r="E486" s="5">
        <f>+E487</f>
        <v>5</v>
      </c>
    </row>
    <row r="487" spans="1:5" x14ac:dyDescent="0.2">
      <c r="A487" s="11">
        <v>44001</v>
      </c>
      <c r="B487" s="15"/>
      <c r="C487" s="15">
        <v>25</v>
      </c>
      <c r="D487" s="16" t="s">
        <v>475</v>
      </c>
      <c r="E487" s="17">
        <f>2+1+1+1</f>
        <v>5</v>
      </c>
    </row>
    <row r="488" spans="1:5" x14ac:dyDescent="0.2">
      <c r="A488" s="11"/>
      <c r="B488" s="12">
        <v>17</v>
      </c>
      <c r="C488" s="28"/>
      <c r="D488" s="21" t="s">
        <v>476</v>
      </c>
      <c r="E488" s="5">
        <f>+E489</f>
        <v>11</v>
      </c>
    </row>
    <row r="489" spans="1:5" x14ac:dyDescent="0.2">
      <c r="A489" s="11">
        <v>47001</v>
      </c>
      <c r="B489" s="15"/>
      <c r="C489" s="15">
        <v>26</v>
      </c>
      <c r="D489" s="16" t="s">
        <v>477</v>
      </c>
      <c r="E489" s="17">
        <f>7+1+1+1+1</f>
        <v>11</v>
      </c>
    </row>
    <row r="490" spans="1:5" x14ac:dyDescent="0.2">
      <c r="A490" s="11"/>
      <c r="B490" s="12">
        <v>18</v>
      </c>
      <c r="C490" s="28"/>
      <c r="D490" s="21" t="s">
        <v>478</v>
      </c>
      <c r="E490" s="5">
        <f>+E491+E525</f>
        <v>10</v>
      </c>
    </row>
    <row r="491" spans="1:5" x14ac:dyDescent="0.2">
      <c r="A491" s="11"/>
      <c r="B491" s="35"/>
      <c r="C491" s="15">
        <v>27</v>
      </c>
      <c r="D491" s="24" t="s">
        <v>479</v>
      </c>
      <c r="E491" s="17">
        <f>7+2</f>
        <v>9</v>
      </c>
    </row>
    <row r="492" spans="1:5" x14ac:dyDescent="0.2">
      <c r="A492" s="11">
        <v>50001</v>
      </c>
      <c r="B492" s="15"/>
      <c r="C492" s="15"/>
      <c r="D492" s="18" t="s">
        <v>480</v>
      </c>
      <c r="E492" s="17"/>
    </row>
    <row r="493" spans="1:5" x14ac:dyDescent="0.2">
      <c r="A493" s="11">
        <v>50110</v>
      </c>
      <c r="B493" s="15"/>
      <c r="C493" s="15"/>
      <c r="D493" s="18" t="s">
        <v>481</v>
      </c>
      <c r="E493" s="17"/>
    </row>
    <row r="494" spans="1:5" x14ac:dyDescent="0.2">
      <c r="A494" s="11">
        <v>50226</v>
      </c>
      <c r="B494" s="15"/>
      <c r="C494" s="15"/>
      <c r="D494" s="18" t="s">
        <v>482</v>
      </c>
      <c r="E494" s="17"/>
    </row>
    <row r="495" spans="1:5" x14ac:dyDescent="0.2">
      <c r="A495" s="11">
        <v>50245</v>
      </c>
      <c r="B495" s="15"/>
      <c r="C495" s="15"/>
      <c r="D495" s="18" t="s">
        <v>483</v>
      </c>
      <c r="E495" s="17"/>
    </row>
    <row r="496" spans="1:5" x14ac:dyDescent="0.2">
      <c r="A496" s="11">
        <v>50350</v>
      </c>
      <c r="B496" s="15"/>
      <c r="C496" s="15"/>
      <c r="D496" s="18" t="s">
        <v>484</v>
      </c>
      <c r="E496" s="17"/>
    </row>
    <row r="497" spans="1:5" x14ac:dyDescent="0.2">
      <c r="A497" s="11">
        <v>50325</v>
      </c>
      <c r="B497" s="15"/>
      <c r="C497" s="15"/>
      <c r="D497" s="18" t="s">
        <v>485</v>
      </c>
      <c r="E497" s="17"/>
    </row>
    <row r="498" spans="1:5" x14ac:dyDescent="0.2">
      <c r="A498" s="11">
        <v>50606</v>
      </c>
      <c r="B498" s="15"/>
      <c r="C498" s="15"/>
      <c r="D498" s="18" t="s">
        <v>486</v>
      </c>
      <c r="E498" s="17"/>
    </row>
    <row r="499" spans="1:5" x14ac:dyDescent="0.2">
      <c r="A499" s="11">
        <v>50686</v>
      </c>
      <c r="B499" s="15"/>
      <c r="C499" s="15"/>
      <c r="D499" s="18" t="s">
        <v>487</v>
      </c>
      <c r="E499" s="17"/>
    </row>
    <row r="500" spans="1:5" x14ac:dyDescent="0.2">
      <c r="A500" s="11">
        <v>50006</v>
      </c>
      <c r="B500" s="15"/>
      <c r="C500" s="15"/>
      <c r="D500" s="18" t="s">
        <v>488</v>
      </c>
      <c r="E500" s="17"/>
    </row>
    <row r="501" spans="1:5" x14ac:dyDescent="0.2">
      <c r="A501" s="11">
        <v>50150</v>
      </c>
      <c r="B501" s="15"/>
      <c r="C501" s="15"/>
      <c r="D501" s="18" t="s">
        <v>489</v>
      </c>
      <c r="E501" s="17"/>
    </row>
    <row r="502" spans="1:5" x14ac:dyDescent="0.2">
      <c r="A502" s="11">
        <v>50223</v>
      </c>
      <c r="B502" s="15"/>
      <c r="C502" s="15"/>
      <c r="D502" s="18" t="s">
        <v>490</v>
      </c>
      <c r="E502" s="17"/>
    </row>
    <row r="503" spans="1:5" x14ac:dyDescent="0.2">
      <c r="A503" s="11">
        <v>50251</v>
      </c>
      <c r="B503" s="15"/>
      <c r="C503" s="15"/>
      <c r="D503" s="18" t="s">
        <v>491</v>
      </c>
      <c r="E503" s="17"/>
    </row>
    <row r="504" spans="1:5" x14ac:dyDescent="0.2">
      <c r="A504" s="11">
        <v>50270</v>
      </c>
      <c r="B504" s="15"/>
      <c r="C504" s="15"/>
      <c r="D504" s="18" t="s">
        <v>492</v>
      </c>
      <c r="E504" s="17"/>
    </row>
    <row r="505" spans="1:5" x14ac:dyDescent="0.2">
      <c r="A505" s="11">
        <v>50318</v>
      </c>
      <c r="B505" s="15"/>
      <c r="C505" s="15"/>
      <c r="D505" s="18" t="s">
        <v>493</v>
      </c>
      <c r="E505" s="17"/>
    </row>
    <row r="506" spans="1:5" x14ac:dyDescent="0.2">
      <c r="A506" s="11">
        <v>50680</v>
      </c>
      <c r="B506" s="15"/>
      <c r="C506" s="15"/>
      <c r="D506" s="18" t="s">
        <v>494</v>
      </c>
      <c r="E506" s="17"/>
    </row>
    <row r="507" spans="1:5" x14ac:dyDescent="0.2">
      <c r="A507" s="11">
        <v>50313</v>
      </c>
      <c r="B507" s="15"/>
      <c r="C507" s="15"/>
      <c r="D507" s="18" t="s">
        <v>53</v>
      </c>
      <c r="E507" s="17"/>
    </row>
    <row r="508" spans="1:5" x14ac:dyDescent="0.2">
      <c r="A508" s="11">
        <v>50287</v>
      </c>
      <c r="B508" s="15"/>
      <c r="C508" s="15"/>
      <c r="D508" s="18" t="s">
        <v>495</v>
      </c>
      <c r="E508" s="17"/>
    </row>
    <row r="509" spans="1:5" x14ac:dyDescent="0.2">
      <c r="A509" s="11">
        <v>50400</v>
      </c>
      <c r="B509" s="15"/>
      <c r="C509" s="15"/>
      <c r="D509" s="18" t="s">
        <v>496</v>
      </c>
      <c r="E509" s="17"/>
    </row>
    <row r="510" spans="1:5" x14ac:dyDescent="0.2">
      <c r="A510" s="11">
        <v>50577</v>
      </c>
      <c r="B510" s="15"/>
      <c r="C510" s="15"/>
      <c r="D510" s="18" t="s">
        <v>497</v>
      </c>
      <c r="E510" s="17"/>
    </row>
    <row r="511" spans="1:5" x14ac:dyDescent="0.2">
      <c r="A511" s="11">
        <v>99001</v>
      </c>
      <c r="B511" s="15"/>
      <c r="C511" s="15"/>
      <c r="D511" s="18" t="s">
        <v>498</v>
      </c>
      <c r="E511" s="17"/>
    </row>
    <row r="512" spans="1:5" x14ac:dyDescent="0.2">
      <c r="A512" s="11">
        <v>99773</v>
      </c>
      <c r="B512" s="15"/>
      <c r="C512" s="15"/>
      <c r="D512" s="18" t="s">
        <v>499</v>
      </c>
      <c r="E512" s="17"/>
    </row>
    <row r="513" spans="1:5" x14ac:dyDescent="0.2">
      <c r="A513" s="11">
        <v>99524</v>
      </c>
      <c r="B513" s="15"/>
      <c r="C513" s="15"/>
      <c r="D513" s="18" t="s">
        <v>500</v>
      </c>
      <c r="E513" s="17"/>
    </row>
    <row r="514" spans="1:5" x14ac:dyDescent="0.2">
      <c r="A514" s="11">
        <v>99624</v>
      </c>
      <c r="B514" s="15"/>
      <c r="C514" s="15"/>
      <c r="D514" s="18" t="s">
        <v>501</v>
      </c>
      <c r="E514" s="17"/>
    </row>
    <row r="515" spans="1:5" x14ac:dyDescent="0.2">
      <c r="A515" s="11">
        <v>94001</v>
      </c>
      <c r="B515" s="15"/>
      <c r="C515" s="15"/>
      <c r="D515" s="18" t="s">
        <v>502</v>
      </c>
      <c r="E515" s="17"/>
    </row>
    <row r="516" spans="1:5" x14ac:dyDescent="0.2">
      <c r="A516" s="11">
        <v>94343</v>
      </c>
      <c r="B516" s="15"/>
      <c r="C516" s="15"/>
      <c r="D516" s="18" t="s">
        <v>503</v>
      </c>
      <c r="E516" s="17"/>
    </row>
    <row r="517" spans="1:5" x14ac:dyDescent="0.2">
      <c r="A517" s="11">
        <v>50573</v>
      </c>
      <c r="B517" s="15"/>
      <c r="C517" s="15"/>
      <c r="D517" s="18" t="s">
        <v>504</v>
      </c>
      <c r="E517" s="17"/>
    </row>
    <row r="518" spans="1:5" x14ac:dyDescent="0.2">
      <c r="A518" s="11">
        <v>50124</v>
      </c>
      <c r="B518" s="15"/>
      <c r="C518" s="15"/>
      <c r="D518" s="18" t="s">
        <v>505</v>
      </c>
      <c r="E518" s="17"/>
    </row>
    <row r="519" spans="1:5" x14ac:dyDescent="0.2">
      <c r="A519" s="11">
        <v>50568</v>
      </c>
      <c r="B519" s="15"/>
      <c r="C519" s="15"/>
      <c r="D519" s="18" t="s">
        <v>506</v>
      </c>
      <c r="E519" s="17"/>
    </row>
    <row r="520" spans="1:5" x14ac:dyDescent="0.2">
      <c r="A520" s="11">
        <v>50689</v>
      </c>
      <c r="B520" s="15"/>
      <c r="C520" s="15"/>
      <c r="D520" s="18" t="s">
        <v>343</v>
      </c>
      <c r="E520" s="17"/>
    </row>
    <row r="521" spans="1:5" x14ac:dyDescent="0.2">
      <c r="A521" s="11">
        <v>50370</v>
      </c>
      <c r="B521" s="15"/>
      <c r="C521" s="15"/>
      <c r="D521" s="18" t="s">
        <v>507</v>
      </c>
      <c r="E521" s="17"/>
    </row>
    <row r="522" spans="1:5" x14ac:dyDescent="0.2">
      <c r="A522" s="11">
        <v>50330</v>
      </c>
      <c r="B522" s="15"/>
      <c r="C522" s="15"/>
      <c r="D522" s="18" t="s">
        <v>508</v>
      </c>
      <c r="E522" s="17"/>
    </row>
    <row r="523" spans="1:5" x14ac:dyDescent="0.2">
      <c r="A523" s="11">
        <v>50683</v>
      </c>
      <c r="B523" s="15"/>
      <c r="C523" s="15"/>
      <c r="D523" s="18" t="s">
        <v>509</v>
      </c>
      <c r="E523" s="17"/>
    </row>
    <row r="524" spans="1:5" x14ac:dyDescent="0.2">
      <c r="A524" s="11">
        <v>50711</v>
      </c>
      <c r="B524" s="40"/>
      <c r="C524" s="41"/>
      <c r="D524" s="18" t="s">
        <v>510</v>
      </c>
      <c r="E524" s="17"/>
    </row>
    <row r="525" spans="1:5" x14ac:dyDescent="0.2">
      <c r="A525" s="11"/>
      <c r="B525" s="36"/>
      <c r="C525" s="15">
        <v>28</v>
      </c>
      <c r="D525" s="29" t="s">
        <v>511</v>
      </c>
      <c r="E525" s="21">
        <f>+E526</f>
        <v>1</v>
      </c>
    </row>
    <row r="526" spans="1:5" x14ac:dyDescent="0.2">
      <c r="A526" s="11">
        <v>95001</v>
      </c>
      <c r="B526" s="15"/>
      <c r="C526" s="15"/>
      <c r="D526" s="30" t="s">
        <v>512</v>
      </c>
      <c r="E526" s="17">
        <v>1</v>
      </c>
    </row>
    <row r="527" spans="1:5" x14ac:dyDescent="0.2">
      <c r="A527" s="11">
        <v>95015</v>
      </c>
      <c r="B527" s="15"/>
      <c r="C527" s="15"/>
      <c r="D527" s="18" t="s">
        <v>164</v>
      </c>
      <c r="E527" s="17"/>
    </row>
    <row r="528" spans="1:5" x14ac:dyDescent="0.2">
      <c r="A528" s="11">
        <v>95025</v>
      </c>
      <c r="B528" s="15"/>
      <c r="C528" s="15"/>
      <c r="D528" s="18" t="s">
        <v>513</v>
      </c>
      <c r="E528" s="17"/>
    </row>
    <row r="529" spans="1:5" x14ac:dyDescent="0.2">
      <c r="A529" s="11">
        <v>95200</v>
      </c>
      <c r="B529" s="15"/>
      <c r="C529" s="15"/>
      <c r="D529" s="18" t="s">
        <v>263</v>
      </c>
      <c r="E529" s="17"/>
    </row>
    <row r="530" spans="1:5" x14ac:dyDescent="0.2">
      <c r="A530" s="11">
        <v>50450</v>
      </c>
      <c r="B530" s="15"/>
      <c r="C530" s="15"/>
      <c r="D530" s="18" t="s">
        <v>514</v>
      </c>
      <c r="E530" s="17"/>
    </row>
    <row r="531" spans="1:5" x14ac:dyDescent="0.2">
      <c r="A531" s="11">
        <v>50590</v>
      </c>
      <c r="B531" s="15"/>
      <c r="C531" s="15"/>
      <c r="D531" s="30" t="s">
        <v>515</v>
      </c>
      <c r="E531" s="17"/>
    </row>
    <row r="532" spans="1:5" x14ac:dyDescent="0.2">
      <c r="A532" s="11">
        <v>97001</v>
      </c>
      <c r="B532" s="15"/>
      <c r="C532" s="15"/>
      <c r="D532" s="30" t="s">
        <v>516</v>
      </c>
      <c r="E532" s="17"/>
    </row>
    <row r="533" spans="1:5" x14ac:dyDescent="0.2">
      <c r="A533" s="11">
        <v>97161</v>
      </c>
      <c r="B533" s="15"/>
      <c r="C533" s="15"/>
      <c r="D533" s="30" t="s">
        <v>517</v>
      </c>
      <c r="E533" s="17"/>
    </row>
    <row r="534" spans="1:5" x14ac:dyDescent="0.2">
      <c r="A534" s="11">
        <v>97666</v>
      </c>
      <c r="B534" s="15"/>
      <c r="C534" s="15"/>
      <c r="D534" s="30" t="s">
        <v>518</v>
      </c>
      <c r="E534" s="17"/>
    </row>
    <row r="535" spans="1:5" x14ac:dyDescent="0.2">
      <c r="A535" s="11"/>
      <c r="B535" s="12">
        <v>19</v>
      </c>
      <c r="C535" s="28"/>
      <c r="D535" s="21" t="s">
        <v>519</v>
      </c>
      <c r="E535" s="5">
        <f>+E536+E591+E592</f>
        <v>13</v>
      </c>
    </row>
    <row r="536" spans="1:5" x14ac:dyDescent="0.2">
      <c r="A536" s="11">
        <v>52001</v>
      </c>
      <c r="B536" s="15"/>
      <c r="C536" s="15">
        <v>29</v>
      </c>
      <c r="D536" s="16" t="s">
        <v>520</v>
      </c>
      <c r="E536" s="17">
        <f>SUM(E537:E590)</f>
        <v>9</v>
      </c>
    </row>
    <row r="537" spans="1:5" x14ac:dyDescent="0.2">
      <c r="A537" s="11">
        <v>52019</v>
      </c>
      <c r="B537" s="15"/>
      <c r="C537" s="15"/>
      <c r="D537" s="18" t="s">
        <v>521</v>
      </c>
      <c r="E537" s="17"/>
    </row>
    <row r="538" spans="1:5" x14ac:dyDescent="0.2">
      <c r="A538" s="11">
        <v>52022</v>
      </c>
      <c r="B538" s="15"/>
      <c r="C538" s="15"/>
      <c r="D538" s="18" t="s">
        <v>522</v>
      </c>
      <c r="E538" s="17"/>
    </row>
    <row r="539" spans="1:5" x14ac:dyDescent="0.2">
      <c r="A539" s="11">
        <v>52036</v>
      </c>
      <c r="B539" s="15"/>
      <c r="C539" s="15"/>
      <c r="D539" s="18" t="s">
        <v>523</v>
      </c>
      <c r="E539" s="17"/>
    </row>
    <row r="540" spans="1:5" x14ac:dyDescent="0.2">
      <c r="A540" s="11">
        <v>52051</v>
      </c>
      <c r="B540" s="15"/>
      <c r="C540" s="15"/>
      <c r="D540" s="18" t="s">
        <v>524</v>
      </c>
      <c r="E540" s="17"/>
    </row>
    <row r="541" spans="1:5" x14ac:dyDescent="0.2">
      <c r="A541" s="11">
        <v>52083</v>
      </c>
      <c r="B541" s="15"/>
      <c r="C541" s="15"/>
      <c r="D541" s="18" t="s">
        <v>187</v>
      </c>
      <c r="E541" s="17"/>
    </row>
    <row r="542" spans="1:5" x14ac:dyDescent="0.2">
      <c r="A542" s="11">
        <v>52110</v>
      </c>
      <c r="B542" s="15"/>
      <c r="C542" s="15"/>
      <c r="D542" s="18" t="s">
        <v>525</v>
      </c>
      <c r="E542" s="17"/>
    </row>
    <row r="543" spans="1:5" x14ac:dyDescent="0.2">
      <c r="A543" s="11">
        <v>52240</v>
      </c>
      <c r="B543" s="15"/>
      <c r="C543" s="15"/>
      <c r="D543" s="18" t="s">
        <v>526</v>
      </c>
      <c r="E543" s="17"/>
    </row>
    <row r="544" spans="1:5" x14ac:dyDescent="0.2">
      <c r="A544" s="11">
        <v>52203</v>
      </c>
      <c r="B544" s="15"/>
      <c r="C544" s="15"/>
      <c r="D544" s="18" t="s">
        <v>527</v>
      </c>
      <c r="E544" s="17"/>
    </row>
    <row r="545" spans="1:5" x14ac:dyDescent="0.2">
      <c r="A545" s="11">
        <v>52207</v>
      </c>
      <c r="B545" s="15"/>
      <c r="C545" s="15"/>
      <c r="D545" s="18" t="s">
        <v>528</v>
      </c>
      <c r="E545" s="17"/>
    </row>
    <row r="546" spans="1:5" x14ac:dyDescent="0.2">
      <c r="A546" s="11">
        <v>52210</v>
      </c>
      <c r="B546" s="15"/>
      <c r="C546" s="15"/>
      <c r="D546" s="18" t="s">
        <v>529</v>
      </c>
      <c r="E546" s="17"/>
    </row>
    <row r="547" spans="1:5" x14ac:dyDescent="0.2">
      <c r="A547" s="11">
        <v>52215</v>
      </c>
      <c r="B547" s="15"/>
      <c r="C547" s="15"/>
      <c r="D547" s="18" t="s">
        <v>147</v>
      </c>
      <c r="E547" s="17"/>
    </row>
    <row r="548" spans="1:5" x14ac:dyDescent="0.2">
      <c r="A548" s="11">
        <v>52224</v>
      </c>
      <c r="B548" s="15"/>
      <c r="C548" s="15"/>
      <c r="D548" s="18" t="s">
        <v>530</v>
      </c>
      <c r="E548" s="17"/>
    </row>
    <row r="549" spans="1:5" x14ac:dyDescent="0.2">
      <c r="A549" s="11">
        <v>52227</v>
      </c>
      <c r="B549" s="15"/>
      <c r="C549" s="15"/>
      <c r="D549" s="18" t="s">
        <v>531</v>
      </c>
      <c r="E549" s="17"/>
    </row>
    <row r="550" spans="1:5" x14ac:dyDescent="0.2">
      <c r="A550" s="11">
        <v>52233</v>
      </c>
      <c r="B550" s="15"/>
      <c r="C550" s="15"/>
      <c r="D550" s="18" t="s">
        <v>532</v>
      </c>
      <c r="E550" s="17"/>
    </row>
    <row r="551" spans="1:5" x14ac:dyDescent="0.2">
      <c r="A551" s="11">
        <v>52254</v>
      </c>
      <c r="B551" s="15"/>
      <c r="C551" s="15"/>
      <c r="D551" s="18" t="s">
        <v>44</v>
      </c>
      <c r="E551" s="17"/>
    </row>
    <row r="552" spans="1:5" x14ac:dyDescent="0.2">
      <c r="A552" s="11">
        <v>52256</v>
      </c>
      <c r="B552" s="15"/>
      <c r="C552" s="15"/>
      <c r="D552" s="18" t="s">
        <v>533</v>
      </c>
      <c r="E552" s="17"/>
    </row>
    <row r="553" spans="1:5" x14ac:dyDescent="0.2">
      <c r="A553" s="11">
        <v>52258</v>
      </c>
      <c r="B553" s="15"/>
      <c r="C553" s="15"/>
      <c r="D553" s="18" t="s">
        <v>534</v>
      </c>
      <c r="E553" s="17"/>
    </row>
    <row r="554" spans="1:5" x14ac:dyDescent="0.2">
      <c r="A554" s="11">
        <v>52260</v>
      </c>
      <c r="B554" s="15"/>
      <c r="C554" s="15"/>
      <c r="D554" s="18" t="s">
        <v>535</v>
      </c>
      <c r="E554" s="17"/>
    </row>
    <row r="555" spans="1:5" x14ac:dyDescent="0.2">
      <c r="A555" s="11">
        <v>52287</v>
      </c>
      <c r="B555" s="15"/>
      <c r="C555" s="15"/>
      <c r="D555" s="18" t="s">
        <v>536</v>
      </c>
      <c r="E555" s="17"/>
    </row>
    <row r="556" spans="1:5" x14ac:dyDescent="0.2">
      <c r="A556" s="11">
        <v>52320</v>
      </c>
      <c r="B556" s="15"/>
      <c r="C556" s="15"/>
      <c r="D556" s="18" t="s">
        <v>537</v>
      </c>
      <c r="E556" s="17"/>
    </row>
    <row r="557" spans="1:5" x14ac:dyDescent="0.2">
      <c r="A557" s="11">
        <v>52317</v>
      </c>
      <c r="B557" s="15"/>
      <c r="C557" s="15"/>
      <c r="D557" s="18" t="s">
        <v>538</v>
      </c>
      <c r="E557" s="17"/>
    </row>
    <row r="558" spans="1:5" x14ac:dyDescent="0.2">
      <c r="A558" s="11">
        <v>52323</v>
      </c>
      <c r="B558" s="15"/>
      <c r="C558" s="15"/>
      <c r="D558" s="18" t="s">
        <v>539</v>
      </c>
      <c r="E558" s="17"/>
    </row>
    <row r="559" spans="1:5" x14ac:dyDescent="0.2">
      <c r="A559" s="11">
        <v>52352</v>
      </c>
      <c r="B559" s="15"/>
      <c r="C559" s="15"/>
      <c r="D559" s="18" t="s">
        <v>540</v>
      </c>
      <c r="E559" s="17"/>
    </row>
    <row r="560" spans="1:5" x14ac:dyDescent="0.2">
      <c r="A560" s="11">
        <v>52354</v>
      </c>
      <c r="B560" s="15"/>
      <c r="C560" s="15"/>
      <c r="D560" s="18" t="s">
        <v>541</v>
      </c>
      <c r="E560" s="17"/>
    </row>
    <row r="561" spans="1:5" x14ac:dyDescent="0.2">
      <c r="A561" s="11">
        <v>52356</v>
      </c>
      <c r="B561" s="15"/>
      <c r="C561" s="15"/>
      <c r="D561" s="18" t="s">
        <v>542</v>
      </c>
      <c r="E561" s="17"/>
    </row>
    <row r="562" spans="1:5" x14ac:dyDescent="0.2">
      <c r="A562" s="11">
        <v>52378</v>
      </c>
      <c r="B562" s="15"/>
      <c r="C562" s="15"/>
      <c r="D562" s="18" t="s">
        <v>543</v>
      </c>
      <c r="E562" s="17"/>
    </row>
    <row r="563" spans="1:5" x14ac:dyDescent="0.2">
      <c r="A563" s="11">
        <v>52381</v>
      </c>
      <c r="B563" s="15"/>
      <c r="C563" s="15"/>
      <c r="D563" s="18" t="s">
        <v>544</v>
      </c>
      <c r="E563" s="17"/>
    </row>
    <row r="564" spans="1:5" x14ac:dyDescent="0.2">
      <c r="A564" s="11">
        <v>52385</v>
      </c>
      <c r="B564" s="15"/>
      <c r="C564" s="15"/>
      <c r="D564" s="18" t="s">
        <v>545</v>
      </c>
      <c r="E564" s="17"/>
    </row>
    <row r="565" spans="1:5" x14ac:dyDescent="0.2">
      <c r="A565" s="11">
        <v>52399</v>
      </c>
      <c r="B565" s="15"/>
      <c r="C565" s="15"/>
      <c r="D565" s="18" t="s">
        <v>66</v>
      </c>
      <c r="E565" s="17"/>
    </row>
    <row r="566" spans="1:5" x14ac:dyDescent="0.2">
      <c r="A566" s="11">
        <v>52411</v>
      </c>
      <c r="B566" s="15"/>
      <c r="C566" s="15"/>
      <c r="D566" s="18" t="s">
        <v>546</v>
      </c>
      <c r="E566" s="17"/>
    </row>
    <row r="567" spans="1:5" x14ac:dyDescent="0.2">
      <c r="A567" s="11">
        <v>52405</v>
      </c>
      <c r="B567" s="15"/>
      <c r="C567" s="15"/>
      <c r="D567" s="18" t="s">
        <v>547</v>
      </c>
      <c r="E567" s="17"/>
    </row>
    <row r="568" spans="1:5" x14ac:dyDescent="0.2">
      <c r="A568" s="11">
        <v>52418</v>
      </c>
      <c r="B568" s="15"/>
      <c r="C568" s="15"/>
      <c r="D568" s="18" t="s">
        <v>548</v>
      </c>
      <c r="E568" s="17"/>
    </row>
    <row r="569" spans="1:5" x14ac:dyDescent="0.2">
      <c r="A569" s="11">
        <v>52435</v>
      </c>
      <c r="B569" s="15"/>
      <c r="C569" s="15"/>
      <c r="D569" s="18" t="s">
        <v>549</v>
      </c>
      <c r="E569" s="17"/>
    </row>
    <row r="570" spans="1:5" x14ac:dyDescent="0.2">
      <c r="A570" s="11">
        <v>52480</v>
      </c>
      <c r="B570" s="15"/>
      <c r="C570" s="15"/>
      <c r="D570" s="18" t="s">
        <v>72</v>
      </c>
      <c r="E570" s="17"/>
    </row>
    <row r="571" spans="1:5" x14ac:dyDescent="0.2">
      <c r="A571" s="11">
        <v>52506</v>
      </c>
      <c r="B571" s="15"/>
      <c r="C571" s="15"/>
      <c r="D571" s="18" t="s">
        <v>550</v>
      </c>
      <c r="E571" s="17"/>
    </row>
    <row r="572" spans="1:5" x14ac:dyDescent="0.2">
      <c r="A572" s="11">
        <v>52001</v>
      </c>
      <c r="B572" s="15"/>
      <c r="C572" s="15"/>
      <c r="D572" s="18" t="s">
        <v>551</v>
      </c>
      <c r="E572" s="17">
        <v>9</v>
      </c>
    </row>
    <row r="573" spans="1:5" x14ac:dyDescent="0.2">
      <c r="A573" s="11">
        <v>52540</v>
      </c>
      <c r="B573" s="15"/>
      <c r="C573" s="15"/>
      <c r="D573" s="18" t="s">
        <v>552</v>
      </c>
      <c r="E573" s="17"/>
    </row>
    <row r="574" spans="1:5" x14ac:dyDescent="0.2">
      <c r="A574" s="11">
        <v>52560</v>
      </c>
      <c r="B574" s="15"/>
      <c r="C574" s="15"/>
      <c r="D574" s="18" t="s">
        <v>553</v>
      </c>
      <c r="E574" s="17"/>
    </row>
    <row r="575" spans="1:5" x14ac:dyDescent="0.2">
      <c r="A575" s="11">
        <v>52565</v>
      </c>
      <c r="B575" s="15"/>
      <c r="C575" s="15"/>
      <c r="D575" s="18" t="s">
        <v>554</v>
      </c>
      <c r="E575" s="17"/>
    </row>
    <row r="576" spans="1:5" x14ac:dyDescent="0.2">
      <c r="A576" s="11">
        <v>52573</v>
      </c>
      <c r="B576" s="15"/>
      <c r="C576" s="15"/>
      <c r="D576" s="18" t="s">
        <v>555</v>
      </c>
      <c r="E576" s="17"/>
    </row>
    <row r="577" spans="1:5" x14ac:dyDescent="0.2">
      <c r="A577" s="11">
        <v>52585</v>
      </c>
      <c r="B577" s="15"/>
      <c r="C577" s="15"/>
      <c r="D577" s="18" t="s">
        <v>556</v>
      </c>
      <c r="E577" s="17"/>
    </row>
    <row r="578" spans="1:5" x14ac:dyDescent="0.2">
      <c r="A578" s="11">
        <v>52612</v>
      </c>
      <c r="B578" s="15"/>
      <c r="C578" s="15"/>
      <c r="D578" s="18" t="s">
        <v>419</v>
      </c>
      <c r="E578" s="17"/>
    </row>
    <row r="579" spans="1:5" x14ac:dyDescent="0.2">
      <c r="A579" s="11">
        <v>52683</v>
      </c>
      <c r="B579" s="15"/>
      <c r="C579" s="15"/>
      <c r="D579" s="18" t="s">
        <v>557</v>
      </c>
      <c r="E579" s="17"/>
    </row>
    <row r="580" spans="1:5" x14ac:dyDescent="0.2">
      <c r="A580" s="11">
        <v>52786</v>
      </c>
      <c r="B580" s="15"/>
      <c r="C580" s="15"/>
      <c r="D580" s="18" t="s">
        <v>558</v>
      </c>
      <c r="E580" s="17"/>
    </row>
    <row r="581" spans="1:5" x14ac:dyDescent="0.2">
      <c r="A581" s="11">
        <v>52678</v>
      </c>
      <c r="B581" s="15"/>
      <c r="C581" s="15"/>
      <c r="D581" s="18" t="s">
        <v>559</v>
      </c>
      <c r="E581" s="17"/>
    </row>
    <row r="582" spans="1:5" x14ac:dyDescent="0.2">
      <c r="A582" s="11">
        <v>52685</v>
      </c>
      <c r="B582" s="15"/>
      <c r="C582" s="15"/>
      <c r="D582" s="18" t="s">
        <v>420</v>
      </c>
      <c r="E582" s="17"/>
    </row>
    <row r="583" spans="1:5" x14ac:dyDescent="0.2">
      <c r="A583" s="11">
        <v>52687</v>
      </c>
      <c r="B583" s="15"/>
      <c r="C583" s="15"/>
      <c r="D583" s="18" t="s">
        <v>560</v>
      </c>
      <c r="E583" s="17"/>
    </row>
    <row r="584" spans="1:5" x14ac:dyDescent="0.2">
      <c r="A584" s="11">
        <v>52693</v>
      </c>
      <c r="B584" s="15"/>
      <c r="C584" s="15"/>
      <c r="D584" s="18" t="s">
        <v>158</v>
      </c>
      <c r="E584" s="17"/>
    </row>
    <row r="585" spans="1:5" x14ac:dyDescent="0.2">
      <c r="A585" s="11">
        <v>52694</v>
      </c>
      <c r="B585" s="15"/>
      <c r="C585" s="15"/>
      <c r="D585" s="18" t="s">
        <v>561</v>
      </c>
      <c r="E585" s="17"/>
    </row>
    <row r="586" spans="1:5" x14ac:dyDescent="0.2">
      <c r="A586" s="11">
        <v>52699</v>
      </c>
      <c r="B586" s="15"/>
      <c r="C586" s="15"/>
      <c r="D586" s="18" t="s">
        <v>562</v>
      </c>
      <c r="E586" s="17"/>
    </row>
    <row r="587" spans="1:5" x14ac:dyDescent="0.2">
      <c r="A587" s="11">
        <v>52720</v>
      </c>
      <c r="B587" s="15"/>
      <c r="C587" s="15"/>
      <c r="D587" s="18" t="s">
        <v>563</v>
      </c>
      <c r="E587" s="17"/>
    </row>
    <row r="588" spans="1:5" x14ac:dyDescent="0.2">
      <c r="A588" s="11">
        <v>52788</v>
      </c>
      <c r="B588" s="15"/>
      <c r="C588" s="15"/>
      <c r="D588" s="18" t="s">
        <v>564</v>
      </c>
      <c r="E588" s="17"/>
    </row>
    <row r="589" spans="1:5" x14ac:dyDescent="0.2">
      <c r="A589" s="11">
        <v>52838</v>
      </c>
      <c r="B589" s="15"/>
      <c r="C589" s="15"/>
      <c r="D589" s="18" t="s">
        <v>565</v>
      </c>
      <c r="E589" s="17"/>
    </row>
    <row r="590" spans="1:5" x14ac:dyDescent="0.2">
      <c r="A590" s="11">
        <v>52885</v>
      </c>
      <c r="B590" s="40"/>
      <c r="C590" s="41"/>
      <c r="D590" s="18" t="s">
        <v>566</v>
      </c>
      <c r="E590" s="17"/>
    </row>
    <row r="591" spans="1:5" x14ac:dyDescent="0.2">
      <c r="A591" s="11">
        <v>86001</v>
      </c>
      <c r="B591" s="42"/>
      <c r="C591" s="28">
        <v>30</v>
      </c>
      <c r="D591" s="16" t="s">
        <v>567</v>
      </c>
      <c r="E591" s="17">
        <f>1+1</f>
        <v>2</v>
      </c>
    </row>
    <row r="592" spans="1:5" x14ac:dyDescent="0.2">
      <c r="A592" s="11"/>
      <c r="B592" s="36"/>
      <c r="C592" s="15">
        <v>31</v>
      </c>
      <c r="D592" s="16" t="s">
        <v>568</v>
      </c>
      <c r="E592" s="17">
        <f>SUM(E593:E602)</f>
        <v>2</v>
      </c>
    </row>
    <row r="593" spans="1:5" x14ac:dyDescent="0.2">
      <c r="A593" s="11">
        <v>52079</v>
      </c>
      <c r="B593" s="15"/>
      <c r="C593" s="15"/>
      <c r="D593" s="30" t="s">
        <v>569</v>
      </c>
      <c r="E593" s="17"/>
    </row>
    <row r="594" spans="1:5" x14ac:dyDescent="0.2">
      <c r="A594" s="11">
        <v>52250</v>
      </c>
      <c r="B594" s="15"/>
      <c r="C594" s="15"/>
      <c r="D594" s="30" t="s">
        <v>570</v>
      </c>
      <c r="E594" s="17"/>
    </row>
    <row r="595" spans="1:5" x14ac:dyDescent="0.2">
      <c r="A595" s="11">
        <v>52520</v>
      </c>
      <c r="B595" s="15"/>
      <c r="C595" s="15"/>
      <c r="D595" s="30" t="s">
        <v>571</v>
      </c>
      <c r="E595" s="17"/>
    </row>
    <row r="596" spans="1:5" x14ac:dyDescent="0.2">
      <c r="A596" s="11">
        <v>52390</v>
      </c>
      <c r="B596" s="15"/>
      <c r="C596" s="15"/>
      <c r="D596" s="30" t="s">
        <v>572</v>
      </c>
      <c r="E596" s="17"/>
    </row>
    <row r="597" spans="1:5" x14ac:dyDescent="0.2">
      <c r="A597" s="11">
        <v>52427</v>
      </c>
      <c r="B597" s="15"/>
      <c r="C597" s="15"/>
      <c r="D597" s="30" t="s">
        <v>573</v>
      </c>
      <c r="E597" s="17"/>
    </row>
    <row r="598" spans="1:5" x14ac:dyDescent="0.2">
      <c r="A598" s="11">
        <v>52473</v>
      </c>
      <c r="B598" s="15"/>
      <c r="C598" s="15"/>
      <c r="D598" s="30" t="s">
        <v>388</v>
      </c>
      <c r="E598" s="17"/>
    </row>
    <row r="599" spans="1:5" x14ac:dyDescent="0.2">
      <c r="A599" s="11">
        <v>52490</v>
      </c>
      <c r="B599" s="15"/>
      <c r="C599" s="15"/>
      <c r="D599" s="30" t="s">
        <v>574</v>
      </c>
      <c r="E599" s="17"/>
    </row>
    <row r="600" spans="1:5" x14ac:dyDescent="0.2">
      <c r="A600" s="11">
        <v>52621</v>
      </c>
      <c r="B600" s="15"/>
      <c r="C600" s="15"/>
      <c r="D600" s="30" t="s">
        <v>575</v>
      </c>
      <c r="E600" s="17"/>
    </row>
    <row r="601" spans="1:5" x14ac:dyDescent="0.2">
      <c r="A601" s="11">
        <v>52696</v>
      </c>
      <c r="B601" s="15"/>
      <c r="C601" s="15"/>
      <c r="D601" s="30" t="s">
        <v>576</v>
      </c>
      <c r="E601" s="17"/>
    </row>
    <row r="602" spans="1:5" x14ac:dyDescent="0.2">
      <c r="A602" s="11">
        <v>52835</v>
      </c>
      <c r="B602" s="15"/>
      <c r="C602" s="15"/>
      <c r="D602" s="30" t="s">
        <v>577</v>
      </c>
      <c r="E602" s="17">
        <f>1+1</f>
        <v>2</v>
      </c>
    </row>
    <row r="603" spans="1:5" x14ac:dyDescent="0.2">
      <c r="A603" s="11"/>
      <c r="B603" s="12">
        <v>20</v>
      </c>
      <c r="C603" s="28"/>
      <c r="D603" s="21" t="s">
        <v>578</v>
      </c>
      <c r="E603" s="5">
        <f>+E604+E623+E637</f>
        <v>16</v>
      </c>
    </row>
    <row r="604" spans="1:5" x14ac:dyDescent="0.2">
      <c r="A604" s="11"/>
      <c r="B604" s="35"/>
      <c r="C604" s="31">
        <v>32</v>
      </c>
      <c r="D604" s="16" t="s">
        <v>579</v>
      </c>
      <c r="E604" s="17">
        <f>SUM(E605:E622)</f>
        <v>13</v>
      </c>
    </row>
    <row r="605" spans="1:5" x14ac:dyDescent="0.2">
      <c r="A605" s="11">
        <v>54051</v>
      </c>
      <c r="B605" s="15"/>
      <c r="C605" s="15"/>
      <c r="D605" s="18" t="s">
        <v>580</v>
      </c>
      <c r="E605" s="17"/>
    </row>
    <row r="606" spans="1:5" x14ac:dyDescent="0.2">
      <c r="A606" s="11">
        <v>54109</v>
      </c>
      <c r="B606" s="15"/>
      <c r="C606" s="15"/>
      <c r="D606" s="18" t="s">
        <v>581</v>
      </c>
      <c r="E606" s="17"/>
    </row>
    <row r="607" spans="1:5" x14ac:dyDescent="0.2">
      <c r="A607" s="11">
        <v>54128</v>
      </c>
      <c r="B607" s="15"/>
      <c r="C607" s="15"/>
      <c r="D607" s="18" t="s">
        <v>582</v>
      </c>
      <c r="E607" s="17"/>
    </row>
    <row r="608" spans="1:5" x14ac:dyDescent="0.2">
      <c r="A608" s="11">
        <v>54001</v>
      </c>
      <c r="B608" s="15"/>
      <c r="C608" s="15"/>
      <c r="D608" s="18" t="s">
        <v>583</v>
      </c>
      <c r="E608" s="17">
        <f>6+4+1+2</f>
        <v>13</v>
      </c>
    </row>
    <row r="609" spans="1:5" x14ac:dyDescent="0.2">
      <c r="A609" s="11">
        <v>54239</v>
      </c>
      <c r="B609" s="15"/>
      <c r="C609" s="15"/>
      <c r="D609" s="18" t="s">
        <v>584</v>
      </c>
      <c r="E609" s="17"/>
    </row>
    <row r="610" spans="1:5" x14ac:dyDescent="0.2">
      <c r="A610" s="11">
        <v>54261</v>
      </c>
      <c r="B610" s="15"/>
      <c r="C610" s="15"/>
      <c r="D610" s="18" t="s">
        <v>585</v>
      </c>
      <c r="E610" s="17"/>
    </row>
    <row r="611" spans="1:5" x14ac:dyDescent="0.2">
      <c r="A611" s="11">
        <v>54313</v>
      </c>
      <c r="B611" s="20"/>
      <c r="C611" s="20"/>
      <c r="D611" s="18" t="s">
        <v>586</v>
      </c>
      <c r="E611" s="17"/>
    </row>
    <row r="612" spans="1:5" x14ac:dyDescent="0.2">
      <c r="A612" s="11">
        <v>54385</v>
      </c>
      <c r="B612" s="15"/>
      <c r="C612" s="15"/>
      <c r="D612" s="18" t="s">
        <v>587</v>
      </c>
      <c r="E612" s="17"/>
    </row>
    <row r="613" spans="1:5" x14ac:dyDescent="0.2">
      <c r="A613" s="11">
        <v>54405</v>
      </c>
      <c r="B613" s="15"/>
      <c r="C613" s="15"/>
      <c r="D613" s="18" t="s">
        <v>588</v>
      </c>
      <c r="E613" s="17"/>
    </row>
    <row r="614" spans="1:5" x14ac:dyDescent="0.2">
      <c r="A614" s="11">
        <v>54418</v>
      </c>
      <c r="B614" s="15"/>
      <c r="C614" s="15"/>
      <c r="D614" s="18" t="s">
        <v>589</v>
      </c>
      <c r="E614" s="17"/>
    </row>
    <row r="615" spans="1:5" x14ac:dyDescent="0.2">
      <c r="A615" s="11">
        <v>54553</v>
      </c>
      <c r="B615" s="15"/>
      <c r="C615" s="15"/>
      <c r="D615" s="18" t="s">
        <v>590</v>
      </c>
      <c r="E615" s="17"/>
    </row>
    <row r="616" spans="1:5" x14ac:dyDescent="0.2">
      <c r="A616" s="11">
        <v>54660</v>
      </c>
      <c r="B616" s="15"/>
      <c r="C616" s="15"/>
      <c r="D616" s="18" t="s">
        <v>591</v>
      </c>
      <c r="E616" s="17"/>
    </row>
    <row r="617" spans="1:5" x14ac:dyDescent="0.2">
      <c r="A617" s="11">
        <v>54673</v>
      </c>
      <c r="B617" s="15"/>
      <c r="C617" s="15"/>
      <c r="D617" s="18" t="s">
        <v>592</v>
      </c>
      <c r="E617" s="17"/>
    </row>
    <row r="618" spans="1:5" x14ac:dyDescent="0.2">
      <c r="A618" s="11">
        <v>54680</v>
      </c>
      <c r="B618" s="15"/>
      <c r="C618" s="15"/>
      <c r="D618" s="18" t="s">
        <v>593</v>
      </c>
      <c r="E618" s="17"/>
    </row>
    <row r="619" spans="1:5" x14ac:dyDescent="0.2">
      <c r="A619" s="11">
        <v>54720</v>
      </c>
      <c r="B619" s="15"/>
      <c r="C619" s="15"/>
      <c r="D619" s="18" t="s">
        <v>594</v>
      </c>
      <c r="E619" s="17"/>
    </row>
    <row r="620" spans="1:5" x14ac:dyDescent="0.2">
      <c r="A620" s="11">
        <v>54810</v>
      </c>
      <c r="B620" s="15"/>
      <c r="C620" s="15"/>
      <c r="D620" s="18" t="s">
        <v>595</v>
      </c>
      <c r="E620" s="17"/>
    </row>
    <row r="621" spans="1:5" x14ac:dyDescent="0.2">
      <c r="A621" s="11">
        <v>54874</v>
      </c>
      <c r="B621" s="15"/>
      <c r="C621" s="15"/>
      <c r="D621" s="18" t="s">
        <v>596</v>
      </c>
      <c r="E621" s="17"/>
    </row>
    <row r="622" spans="1:5" x14ac:dyDescent="0.2">
      <c r="A622" s="11">
        <v>54871</v>
      </c>
      <c r="B622" s="40"/>
      <c r="C622" s="41"/>
      <c r="D622" s="18" t="s">
        <v>597</v>
      </c>
      <c r="E622" s="17"/>
    </row>
    <row r="623" spans="1:5" x14ac:dyDescent="0.2">
      <c r="A623" s="11"/>
      <c r="B623" s="36"/>
      <c r="C623" s="15">
        <v>33</v>
      </c>
      <c r="D623" s="16" t="s">
        <v>598</v>
      </c>
      <c r="E623" s="17">
        <f>SUM(E624:E636)</f>
        <v>1</v>
      </c>
    </row>
    <row r="624" spans="1:5" x14ac:dyDescent="0.2">
      <c r="A624" s="11">
        <v>54099</v>
      </c>
      <c r="B624" s="15"/>
      <c r="C624" s="15"/>
      <c r="D624" s="18" t="s">
        <v>599</v>
      </c>
      <c r="E624" s="17"/>
    </row>
    <row r="625" spans="1:5" x14ac:dyDescent="0.2">
      <c r="A625" s="11">
        <v>54125</v>
      </c>
      <c r="B625" s="15"/>
      <c r="C625" s="15"/>
      <c r="D625" s="18" t="s">
        <v>600</v>
      </c>
      <c r="E625" s="17"/>
    </row>
    <row r="626" spans="1:5" x14ac:dyDescent="0.2">
      <c r="A626" s="11">
        <v>54172</v>
      </c>
      <c r="B626" s="15"/>
      <c r="C626" s="15"/>
      <c r="D626" s="18" t="s">
        <v>601</v>
      </c>
      <c r="E626" s="17"/>
    </row>
    <row r="627" spans="1:5" x14ac:dyDescent="0.2">
      <c r="A627" s="11">
        <v>54174</v>
      </c>
      <c r="B627" s="15"/>
      <c r="C627" s="15"/>
      <c r="D627" s="18" t="s">
        <v>602</v>
      </c>
      <c r="E627" s="17"/>
    </row>
    <row r="628" spans="1:5" x14ac:dyDescent="0.2">
      <c r="A628" s="11">
        <v>54223</v>
      </c>
      <c r="B628" s="15"/>
      <c r="C628" s="15"/>
      <c r="D628" s="18" t="s">
        <v>603</v>
      </c>
      <c r="E628" s="17"/>
    </row>
    <row r="629" spans="1:5" x14ac:dyDescent="0.2">
      <c r="A629" s="11">
        <v>54347</v>
      </c>
      <c r="B629" s="15"/>
      <c r="C629" s="15"/>
      <c r="D629" s="18" t="s">
        <v>604</v>
      </c>
      <c r="E629" s="17"/>
    </row>
    <row r="630" spans="1:5" x14ac:dyDescent="0.2">
      <c r="A630" s="11">
        <v>54377</v>
      </c>
      <c r="B630" s="15"/>
      <c r="C630" s="15"/>
      <c r="D630" s="18" t="s">
        <v>605</v>
      </c>
      <c r="E630" s="17"/>
    </row>
    <row r="631" spans="1:5" x14ac:dyDescent="0.2">
      <c r="A631" s="11">
        <v>54480</v>
      </c>
      <c r="B631" s="15"/>
      <c r="C631" s="15"/>
      <c r="D631" s="18" t="s">
        <v>606</v>
      </c>
      <c r="E631" s="17"/>
    </row>
    <row r="632" spans="1:5" x14ac:dyDescent="0.2">
      <c r="A632" s="11">
        <v>54518</v>
      </c>
      <c r="B632" s="15"/>
      <c r="C632" s="15"/>
      <c r="D632" s="18" t="s">
        <v>607</v>
      </c>
      <c r="E632" s="17">
        <v>1</v>
      </c>
    </row>
    <row r="633" spans="1:5" x14ac:dyDescent="0.2">
      <c r="A633" s="11">
        <v>54520</v>
      </c>
      <c r="B633" s="15"/>
      <c r="C633" s="15"/>
      <c r="D633" s="18" t="s">
        <v>608</v>
      </c>
      <c r="E633" s="17"/>
    </row>
    <row r="634" spans="1:5" x14ac:dyDescent="0.2">
      <c r="A634" s="11">
        <v>54599</v>
      </c>
      <c r="B634" s="15"/>
      <c r="C634" s="15"/>
      <c r="D634" s="18" t="s">
        <v>609</v>
      </c>
      <c r="E634" s="17"/>
    </row>
    <row r="635" spans="1:5" x14ac:dyDescent="0.2">
      <c r="A635" s="11">
        <v>54743</v>
      </c>
      <c r="B635" s="15"/>
      <c r="C635" s="15"/>
      <c r="D635" s="18" t="s">
        <v>610</v>
      </c>
      <c r="E635" s="17"/>
    </row>
    <row r="636" spans="1:5" x14ac:dyDescent="0.2">
      <c r="A636" s="11">
        <v>54820</v>
      </c>
      <c r="B636" s="40"/>
      <c r="C636" s="41"/>
      <c r="D636" s="18" t="s">
        <v>107</v>
      </c>
      <c r="E636" s="17"/>
    </row>
    <row r="637" spans="1:5" x14ac:dyDescent="0.2">
      <c r="A637" s="11"/>
      <c r="B637" s="36"/>
      <c r="C637" s="15">
        <v>34</v>
      </c>
      <c r="D637" s="16" t="s">
        <v>611</v>
      </c>
      <c r="E637" s="17">
        <f>SUM(E638:E646)</f>
        <v>2</v>
      </c>
    </row>
    <row r="638" spans="1:5" x14ac:dyDescent="0.2">
      <c r="A638" s="11">
        <v>54003</v>
      </c>
      <c r="B638" s="15"/>
      <c r="C638" s="15"/>
      <c r="D638" s="18" t="s">
        <v>612</v>
      </c>
      <c r="E638" s="17"/>
    </row>
    <row r="639" spans="1:5" x14ac:dyDescent="0.2">
      <c r="A639" s="11">
        <v>54206</v>
      </c>
      <c r="B639" s="15"/>
      <c r="C639" s="15"/>
      <c r="D639" s="18" t="s">
        <v>613</v>
      </c>
      <c r="E639" s="17"/>
    </row>
    <row r="640" spans="1:5" x14ac:dyDescent="0.2">
      <c r="A640" s="11">
        <v>54245</v>
      </c>
      <c r="B640" s="15"/>
      <c r="C640" s="15"/>
      <c r="D640" s="18" t="s">
        <v>614</v>
      </c>
      <c r="E640" s="17"/>
    </row>
    <row r="641" spans="1:5" x14ac:dyDescent="0.2">
      <c r="A641" s="11">
        <v>54250</v>
      </c>
      <c r="B641" s="15"/>
      <c r="C641" s="15"/>
      <c r="D641" s="18" t="s">
        <v>615</v>
      </c>
      <c r="E641" s="17"/>
    </row>
    <row r="642" spans="1:5" x14ac:dyDescent="0.2">
      <c r="A642" s="11">
        <v>54344</v>
      </c>
      <c r="B642" s="15"/>
      <c r="C642" s="15"/>
      <c r="D642" s="18" t="s">
        <v>616</v>
      </c>
      <c r="E642" s="17"/>
    </row>
    <row r="643" spans="1:5" x14ac:dyDescent="0.2">
      <c r="A643" s="11">
        <v>54398</v>
      </c>
      <c r="B643" s="15"/>
      <c r="C643" s="15"/>
      <c r="D643" s="18" t="s">
        <v>617</v>
      </c>
      <c r="E643" s="17"/>
    </row>
    <row r="644" spans="1:5" x14ac:dyDescent="0.2">
      <c r="A644" s="11">
        <v>54498</v>
      </c>
      <c r="B644" s="15"/>
      <c r="C644" s="15"/>
      <c r="D644" s="18" t="s">
        <v>618</v>
      </c>
      <c r="E644" s="17">
        <f>1+1</f>
        <v>2</v>
      </c>
    </row>
    <row r="645" spans="1:5" x14ac:dyDescent="0.2">
      <c r="A645" s="11">
        <v>54670</v>
      </c>
      <c r="B645" s="15"/>
      <c r="C645" s="15"/>
      <c r="D645" s="18" t="s">
        <v>619</v>
      </c>
      <c r="E645" s="17"/>
    </row>
    <row r="646" spans="1:5" x14ac:dyDescent="0.2">
      <c r="A646" s="11">
        <v>54800</v>
      </c>
      <c r="B646" s="15"/>
      <c r="C646" s="15"/>
      <c r="D646" s="18" t="s">
        <v>620</v>
      </c>
      <c r="E646" s="17"/>
    </row>
    <row r="647" spans="1:5" x14ac:dyDescent="0.2">
      <c r="A647" s="11"/>
      <c r="B647" s="12">
        <v>21</v>
      </c>
      <c r="C647" s="28"/>
      <c r="D647" s="21" t="s">
        <v>621</v>
      </c>
      <c r="E647" s="5">
        <f>+E648</f>
        <v>7</v>
      </c>
    </row>
    <row r="648" spans="1:5" x14ac:dyDescent="0.2">
      <c r="A648" s="11">
        <v>63001</v>
      </c>
      <c r="B648" s="15"/>
      <c r="C648" s="15">
        <v>35</v>
      </c>
      <c r="D648" s="16" t="s">
        <v>622</v>
      </c>
      <c r="E648" s="17">
        <f>4+2+1</f>
        <v>7</v>
      </c>
    </row>
    <row r="649" spans="1:5" x14ac:dyDescent="0.2">
      <c r="A649" s="11"/>
      <c r="B649" s="12">
        <v>22</v>
      </c>
      <c r="C649" s="28"/>
      <c r="D649" s="21" t="s">
        <v>623</v>
      </c>
      <c r="E649" s="5">
        <f>+E650</f>
        <v>7</v>
      </c>
    </row>
    <row r="650" spans="1:5" x14ac:dyDescent="0.2">
      <c r="A650" s="11">
        <v>66001</v>
      </c>
      <c r="B650" s="15"/>
      <c r="C650" s="15">
        <v>36</v>
      </c>
      <c r="D650" s="16" t="s">
        <v>624</v>
      </c>
      <c r="E650" s="17">
        <f>4+3</f>
        <v>7</v>
      </c>
    </row>
    <row r="651" spans="1:5" x14ac:dyDescent="0.2">
      <c r="A651" s="11"/>
      <c r="B651" s="12">
        <v>23</v>
      </c>
      <c r="C651" s="28"/>
      <c r="D651" s="21" t="s">
        <v>625</v>
      </c>
      <c r="E651" s="5">
        <f>+E652+E657+E690</f>
        <v>21</v>
      </c>
    </row>
    <row r="652" spans="1:5" x14ac:dyDescent="0.2">
      <c r="A652" s="11"/>
      <c r="B652" s="35"/>
      <c r="C652" s="15">
        <v>37</v>
      </c>
      <c r="D652" s="16" t="s">
        <v>626</v>
      </c>
      <c r="E652" s="17">
        <f>SUM(E653:E656)</f>
        <v>3</v>
      </c>
    </row>
    <row r="653" spans="1:5" x14ac:dyDescent="0.2">
      <c r="A653" s="11">
        <v>68081</v>
      </c>
      <c r="B653" s="15"/>
      <c r="C653" s="15"/>
      <c r="D653" s="18" t="s">
        <v>627</v>
      </c>
      <c r="E653" s="17">
        <f>1+1+1</f>
        <v>3</v>
      </c>
    </row>
    <row r="654" spans="1:5" x14ac:dyDescent="0.2">
      <c r="A654" s="11">
        <v>68573</v>
      </c>
      <c r="B654" s="20"/>
      <c r="C654" s="20"/>
      <c r="D654" s="18" t="s">
        <v>628</v>
      </c>
      <c r="E654" s="17"/>
    </row>
    <row r="655" spans="1:5" x14ac:dyDescent="0.2">
      <c r="A655" s="11">
        <v>68575</v>
      </c>
      <c r="B655" s="20"/>
      <c r="C655" s="20"/>
      <c r="D655" s="18" t="s">
        <v>629</v>
      </c>
      <c r="E655" s="17"/>
    </row>
    <row r="656" spans="1:5" x14ac:dyDescent="0.2">
      <c r="A656" s="11">
        <v>68655</v>
      </c>
      <c r="B656" s="40"/>
      <c r="C656" s="41"/>
      <c r="D656" s="18" t="s">
        <v>630</v>
      </c>
      <c r="E656" s="17"/>
    </row>
    <row r="657" spans="1:5" x14ac:dyDescent="0.2">
      <c r="A657" s="11"/>
      <c r="B657" s="36"/>
      <c r="C657" s="15">
        <v>38</v>
      </c>
      <c r="D657" s="16" t="s">
        <v>631</v>
      </c>
      <c r="E657" s="17">
        <f>SUM(E658:E689)</f>
        <v>15</v>
      </c>
    </row>
    <row r="658" spans="1:5" x14ac:dyDescent="0.2">
      <c r="A658" s="11">
        <v>68092</v>
      </c>
      <c r="B658" s="15"/>
      <c r="C658" s="15"/>
      <c r="D658" s="18" t="s">
        <v>21</v>
      </c>
      <c r="E658" s="17"/>
    </row>
    <row r="659" spans="1:5" x14ac:dyDescent="0.2">
      <c r="A659" s="11">
        <v>68001</v>
      </c>
      <c r="B659" s="15"/>
      <c r="C659" s="15"/>
      <c r="D659" s="18" t="s">
        <v>632</v>
      </c>
      <c r="E659" s="17">
        <f>14+1</f>
        <v>15</v>
      </c>
    </row>
    <row r="660" spans="1:5" x14ac:dyDescent="0.2">
      <c r="A660" s="11">
        <v>68132</v>
      </c>
      <c r="B660" s="15"/>
      <c r="C660" s="15"/>
      <c r="D660" s="18" t="s">
        <v>633</v>
      </c>
      <c r="E660" s="17"/>
    </row>
    <row r="661" spans="1:5" x14ac:dyDescent="0.2">
      <c r="A661" s="11">
        <v>68147</v>
      </c>
      <c r="B661" s="15"/>
      <c r="C661" s="15"/>
      <c r="D661" s="18" t="s">
        <v>634</v>
      </c>
      <c r="E661" s="17"/>
    </row>
    <row r="662" spans="1:5" x14ac:dyDescent="0.2">
      <c r="A662" s="11">
        <v>68152</v>
      </c>
      <c r="B662" s="15"/>
      <c r="C662" s="15"/>
      <c r="D662" s="18" t="s">
        <v>635</v>
      </c>
      <c r="E662" s="17"/>
    </row>
    <row r="663" spans="1:5" x14ac:dyDescent="0.2">
      <c r="A663" s="11">
        <v>68160</v>
      </c>
      <c r="B663" s="15"/>
      <c r="C663" s="15"/>
      <c r="D663" s="18" t="s">
        <v>636</v>
      </c>
      <c r="E663" s="17"/>
    </row>
    <row r="664" spans="1:5" x14ac:dyDescent="0.2">
      <c r="A664" s="11">
        <v>68162</v>
      </c>
      <c r="B664" s="15"/>
      <c r="C664" s="15"/>
      <c r="D664" s="18" t="s">
        <v>637</v>
      </c>
      <c r="E664" s="17"/>
    </row>
    <row r="665" spans="1:5" x14ac:dyDescent="0.2">
      <c r="A665" s="11">
        <v>68169</v>
      </c>
      <c r="B665" s="15"/>
      <c r="C665" s="15"/>
      <c r="D665" s="18" t="s">
        <v>638</v>
      </c>
      <c r="E665" s="17"/>
    </row>
    <row r="666" spans="1:5" x14ac:dyDescent="0.2">
      <c r="A666" s="11">
        <v>68207</v>
      </c>
      <c r="B666" s="15"/>
      <c r="C666" s="15"/>
      <c r="D666" s="18" t="s">
        <v>639</v>
      </c>
      <c r="E666" s="17"/>
    </row>
    <row r="667" spans="1:5" x14ac:dyDescent="0.2">
      <c r="A667" s="11">
        <v>68235</v>
      </c>
      <c r="B667" s="15"/>
      <c r="C667" s="15"/>
      <c r="D667" s="18" t="s">
        <v>614</v>
      </c>
      <c r="E667" s="17"/>
    </row>
    <row r="668" spans="1:5" x14ac:dyDescent="0.2">
      <c r="A668" s="11">
        <v>68255</v>
      </c>
      <c r="B668" s="15"/>
      <c r="C668" s="15"/>
      <c r="D668" s="18" t="s">
        <v>640</v>
      </c>
      <c r="E668" s="17"/>
    </row>
    <row r="669" spans="1:5" x14ac:dyDescent="0.2">
      <c r="A669" s="11">
        <v>68266</v>
      </c>
      <c r="B669" s="15"/>
      <c r="C669" s="15"/>
      <c r="D669" s="18" t="s">
        <v>641</v>
      </c>
      <c r="E669" s="17"/>
    </row>
    <row r="670" spans="1:5" x14ac:dyDescent="0.2">
      <c r="A670" s="11">
        <v>68276</v>
      </c>
      <c r="B670" s="15"/>
      <c r="C670" s="15"/>
      <c r="D670" s="18" t="s">
        <v>642</v>
      </c>
      <c r="E670" s="17"/>
    </row>
    <row r="671" spans="1:5" x14ac:dyDescent="0.2">
      <c r="A671" s="11">
        <v>68307</v>
      </c>
      <c r="B671" s="15"/>
      <c r="C671" s="15"/>
      <c r="D671" s="18" t="s">
        <v>643</v>
      </c>
      <c r="E671" s="17"/>
    </row>
    <row r="672" spans="1:5" x14ac:dyDescent="0.2">
      <c r="A672" s="11">
        <v>68318</v>
      </c>
      <c r="B672" s="20"/>
      <c r="C672" s="20"/>
      <c r="D672" s="18" t="s">
        <v>644</v>
      </c>
      <c r="E672" s="17"/>
    </row>
    <row r="673" spans="1:5" x14ac:dyDescent="0.2">
      <c r="A673" s="11">
        <v>68406</v>
      </c>
      <c r="B673" s="15"/>
      <c r="C673" s="15"/>
      <c r="D673" s="18" t="s">
        <v>645</v>
      </c>
      <c r="E673" s="17"/>
    </row>
    <row r="674" spans="1:5" x14ac:dyDescent="0.2">
      <c r="A674" s="11">
        <v>68418</v>
      </c>
      <c r="B674" s="15"/>
      <c r="C674" s="15"/>
      <c r="D674" s="18" t="s">
        <v>646</v>
      </c>
      <c r="E674" s="17"/>
    </row>
    <row r="675" spans="1:5" x14ac:dyDescent="0.2">
      <c r="A675" s="11">
        <v>68425</v>
      </c>
      <c r="B675" s="15"/>
      <c r="C675" s="15"/>
      <c r="D675" s="18" t="s">
        <v>647</v>
      </c>
      <c r="E675" s="17"/>
    </row>
    <row r="676" spans="1:5" x14ac:dyDescent="0.2">
      <c r="A676" s="11">
        <v>68432</v>
      </c>
      <c r="B676" s="15"/>
      <c r="C676" s="15"/>
      <c r="D676" s="18" t="s">
        <v>648</v>
      </c>
      <c r="E676" s="17"/>
    </row>
    <row r="677" spans="1:5" x14ac:dyDescent="0.2">
      <c r="A677" s="11">
        <v>68444</v>
      </c>
      <c r="B677" s="15"/>
      <c r="C677" s="15"/>
      <c r="D677" s="18" t="s">
        <v>649</v>
      </c>
      <c r="E677" s="17"/>
    </row>
    <row r="678" spans="1:5" x14ac:dyDescent="0.2">
      <c r="A678" s="11">
        <v>68468</v>
      </c>
      <c r="B678" s="15"/>
      <c r="C678" s="15"/>
      <c r="D678" s="18" t="s">
        <v>650</v>
      </c>
      <c r="E678" s="17"/>
    </row>
    <row r="679" spans="1:5" x14ac:dyDescent="0.2">
      <c r="A679" s="11">
        <v>68547</v>
      </c>
      <c r="B679" s="15"/>
      <c r="C679" s="15"/>
      <c r="D679" s="18" t="s">
        <v>651</v>
      </c>
      <c r="E679" s="17"/>
    </row>
    <row r="680" spans="1:5" x14ac:dyDescent="0.2">
      <c r="A680" s="11">
        <v>68615</v>
      </c>
      <c r="B680" s="15"/>
      <c r="C680" s="15"/>
      <c r="D680" s="18" t="s">
        <v>82</v>
      </c>
      <c r="E680" s="17"/>
    </row>
    <row r="681" spans="1:5" x14ac:dyDescent="0.2">
      <c r="A681" s="11">
        <v>68669</v>
      </c>
      <c r="B681" s="15"/>
      <c r="C681" s="15"/>
      <c r="D681" s="18" t="s">
        <v>652</v>
      </c>
      <c r="E681" s="17"/>
    </row>
    <row r="682" spans="1:5" x14ac:dyDescent="0.2">
      <c r="A682" s="11">
        <v>68684</v>
      </c>
      <c r="B682" s="20"/>
      <c r="C682" s="20"/>
      <c r="D682" s="18" t="s">
        <v>653</v>
      </c>
      <c r="E682" s="17"/>
    </row>
    <row r="683" spans="1:5" x14ac:dyDescent="0.2">
      <c r="A683" s="11">
        <v>68686</v>
      </c>
      <c r="B683" s="15"/>
      <c r="C683" s="15"/>
      <c r="D683" s="18" t="s">
        <v>654</v>
      </c>
      <c r="E683" s="17"/>
    </row>
    <row r="684" spans="1:5" x14ac:dyDescent="0.2">
      <c r="A684" s="11">
        <v>68689</v>
      </c>
      <c r="B684" s="15"/>
      <c r="C684" s="15"/>
      <c r="D684" s="18" t="s">
        <v>655</v>
      </c>
      <c r="E684" s="17"/>
    </row>
    <row r="685" spans="1:5" x14ac:dyDescent="0.2">
      <c r="A685" s="11">
        <v>68705</v>
      </c>
      <c r="B685" s="15"/>
      <c r="C685" s="15"/>
      <c r="D685" s="18" t="s">
        <v>96</v>
      </c>
      <c r="E685" s="17"/>
    </row>
    <row r="686" spans="1:5" x14ac:dyDescent="0.2">
      <c r="A686" s="11">
        <v>68780</v>
      </c>
      <c r="B686" s="15"/>
      <c r="C686" s="15"/>
      <c r="D686" s="18" t="s">
        <v>656</v>
      </c>
      <c r="E686" s="17"/>
    </row>
    <row r="687" spans="1:5" x14ac:dyDescent="0.2">
      <c r="A687" s="11">
        <v>68820</v>
      </c>
      <c r="B687" s="15"/>
      <c r="C687" s="15"/>
      <c r="D687" s="18" t="s">
        <v>657</v>
      </c>
      <c r="E687" s="17"/>
    </row>
    <row r="688" spans="1:5" x14ac:dyDescent="0.2">
      <c r="A688" s="11">
        <v>68867</v>
      </c>
      <c r="B688" s="15"/>
      <c r="C688" s="15"/>
      <c r="D688" s="18" t="s">
        <v>658</v>
      </c>
      <c r="E688" s="17"/>
    </row>
    <row r="689" spans="1:5" x14ac:dyDescent="0.2">
      <c r="A689" s="11">
        <v>68895</v>
      </c>
      <c r="B689" s="40"/>
      <c r="C689" s="41"/>
      <c r="D689" s="18" t="s">
        <v>659</v>
      </c>
      <c r="E689" s="17"/>
    </row>
    <row r="690" spans="1:5" x14ac:dyDescent="0.2">
      <c r="A690" s="11"/>
      <c r="B690" s="36"/>
      <c r="C690" s="15">
        <v>39</v>
      </c>
      <c r="D690" s="16" t="s">
        <v>660</v>
      </c>
      <c r="E690" s="17">
        <f>SUM(E691:E741)</f>
        <v>3</v>
      </c>
    </row>
    <row r="691" spans="1:5" x14ac:dyDescent="0.2">
      <c r="A691" s="11">
        <v>68013</v>
      </c>
      <c r="B691" s="15"/>
      <c r="C691" s="15"/>
      <c r="D691" s="18" t="s">
        <v>661</v>
      </c>
      <c r="E691" s="17"/>
    </row>
    <row r="692" spans="1:5" x14ac:dyDescent="0.2">
      <c r="A692" s="11">
        <v>68020</v>
      </c>
      <c r="B692" s="15"/>
      <c r="C692" s="15"/>
      <c r="D692" s="18" t="s">
        <v>662</v>
      </c>
      <c r="E692" s="17"/>
    </row>
    <row r="693" spans="1:5" x14ac:dyDescent="0.2">
      <c r="A693" s="11">
        <v>68051</v>
      </c>
      <c r="B693" s="15"/>
      <c r="C693" s="15"/>
      <c r="D693" s="18" t="s">
        <v>663</v>
      </c>
      <c r="E693" s="17"/>
    </row>
    <row r="694" spans="1:5" x14ac:dyDescent="0.2">
      <c r="A694" s="11">
        <v>68077</v>
      </c>
      <c r="B694" s="15"/>
      <c r="C694" s="15"/>
      <c r="D694" s="18" t="s">
        <v>664</v>
      </c>
      <c r="E694" s="17"/>
    </row>
    <row r="695" spans="1:5" x14ac:dyDescent="0.2">
      <c r="A695" s="11">
        <v>68079</v>
      </c>
      <c r="B695" s="15"/>
      <c r="C695" s="15"/>
      <c r="D695" s="18" t="s">
        <v>665</v>
      </c>
      <c r="E695" s="17"/>
    </row>
    <row r="696" spans="1:5" x14ac:dyDescent="0.2">
      <c r="A696" s="11">
        <v>68101</v>
      </c>
      <c r="B696" s="15"/>
      <c r="C696" s="15"/>
      <c r="D696" s="18" t="s">
        <v>666</v>
      </c>
      <c r="E696" s="17"/>
    </row>
    <row r="697" spans="1:5" x14ac:dyDescent="0.2">
      <c r="A697" s="11">
        <v>68121</v>
      </c>
      <c r="B697" s="15"/>
      <c r="C697" s="15"/>
      <c r="D697" s="18" t="s">
        <v>410</v>
      </c>
      <c r="E697" s="17"/>
    </row>
    <row r="698" spans="1:5" x14ac:dyDescent="0.2">
      <c r="A698" s="11">
        <v>68167</v>
      </c>
      <c r="B698" s="15"/>
      <c r="C698" s="15"/>
      <c r="D698" s="18" t="s">
        <v>667</v>
      </c>
      <c r="E698" s="17"/>
    </row>
    <row r="699" spans="1:5" x14ac:dyDescent="0.2">
      <c r="A699" s="11">
        <v>68176</v>
      </c>
      <c r="B699" s="15"/>
      <c r="C699" s="15"/>
      <c r="D699" s="18" t="s">
        <v>668</v>
      </c>
      <c r="E699" s="17"/>
    </row>
    <row r="700" spans="1:5" x14ac:dyDescent="0.2">
      <c r="A700" s="11">
        <v>68179</v>
      </c>
      <c r="B700" s="15"/>
      <c r="C700" s="15"/>
      <c r="D700" s="18" t="s">
        <v>669</v>
      </c>
      <c r="E700" s="17"/>
    </row>
    <row r="701" spans="1:5" x14ac:dyDescent="0.2">
      <c r="A701" s="11">
        <v>68190</v>
      </c>
      <c r="B701" s="15"/>
      <c r="C701" s="15"/>
      <c r="D701" s="18" t="s">
        <v>670</v>
      </c>
      <c r="E701" s="17"/>
    </row>
    <row r="702" spans="1:5" x14ac:dyDescent="0.2">
      <c r="A702" s="11">
        <v>68209</v>
      </c>
      <c r="B702" s="15"/>
      <c r="C702" s="15"/>
      <c r="D702" s="18" t="s">
        <v>671</v>
      </c>
      <c r="E702" s="17"/>
    </row>
    <row r="703" spans="1:5" x14ac:dyDescent="0.2">
      <c r="A703" s="11">
        <v>68211</v>
      </c>
      <c r="B703" s="15"/>
      <c r="C703" s="15"/>
      <c r="D703" s="18" t="s">
        <v>672</v>
      </c>
      <c r="E703" s="17"/>
    </row>
    <row r="704" spans="1:5" x14ac:dyDescent="0.2">
      <c r="A704" s="11">
        <v>68217</v>
      </c>
      <c r="B704" s="15"/>
      <c r="C704" s="15"/>
      <c r="D704" s="18" t="s">
        <v>673</v>
      </c>
      <c r="E704" s="17"/>
    </row>
    <row r="705" spans="1:5" x14ac:dyDescent="0.2">
      <c r="A705" s="11">
        <v>68229</v>
      </c>
      <c r="B705" s="15"/>
      <c r="C705" s="15"/>
      <c r="D705" s="18" t="s">
        <v>674</v>
      </c>
      <c r="E705" s="17"/>
    </row>
    <row r="706" spans="1:5" x14ac:dyDescent="0.2">
      <c r="A706" s="11">
        <v>68245</v>
      </c>
      <c r="B706" s="15"/>
      <c r="C706" s="15"/>
      <c r="D706" s="18" t="s">
        <v>675</v>
      </c>
      <c r="E706" s="17"/>
    </row>
    <row r="707" spans="1:5" x14ac:dyDescent="0.2">
      <c r="A707" s="11">
        <v>68250</v>
      </c>
      <c r="B707" s="15"/>
      <c r="C707" s="15"/>
      <c r="D707" s="18" t="s">
        <v>435</v>
      </c>
      <c r="E707" s="17"/>
    </row>
    <row r="708" spans="1:5" x14ac:dyDescent="0.2">
      <c r="A708" s="11">
        <v>68264</v>
      </c>
      <c r="B708" s="15"/>
      <c r="C708" s="15"/>
      <c r="D708" s="18" t="s">
        <v>676</v>
      </c>
      <c r="E708" s="17"/>
    </row>
    <row r="709" spans="1:5" x14ac:dyDescent="0.2">
      <c r="A709" s="11">
        <v>68271</v>
      </c>
      <c r="B709" s="15"/>
      <c r="C709" s="15"/>
      <c r="D709" s="18" t="s">
        <v>677</v>
      </c>
      <c r="E709" s="17"/>
    </row>
    <row r="710" spans="1:5" x14ac:dyDescent="0.2">
      <c r="A710" s="11">
        <v>68296</v>
      </c>
      <c r="B710" s="15"/>
      <c r="C710" s="15"/>
      <c r="D710" s="18" t="s">
        <v>678</v>
      </c>
      <c r="E710" s="17"/>
    </row>
    <row r="711" spans="1:5" x14ac:dyDescent="0.2">
      <c r="A711" s="11">
        <v>68298</v>
      </c>
      <c r="B711" s="15"/>
      <c r="C711" s="15"/>
      <c r="D711" s="18" t="s">
        <v>679</v>
      </c>
      <c r="E711" s="17"/>
    </row>
    <row r="712" spans="1:5" x14ac:dyDescent="0.2">
      <c r="A712" s="11">
        <v>68320</v>
      </c>
      <c r="B712" s="15"/>
      <c r="C712" s="15"/>
      <c r="D712" s="18" t="s">
        <v>680</v>
      </c>
      <c r="E712" s="17"/>
    </row>
    <row r="713" spans="1:5" x14ac:dyDescent="0.2">
      <c r="A713" s="11">
        <v>68322</v>
      </c>
      <c r="B713" s="15"/>
      <c r="C713" s="15"/>
      <c r="D713" s="18" t="s">
        <v>681</v>
      </c>
      <c r="E713" s="17"/>
    </row>
    <row r="714" spans="1:5" x14ac:dyDescent="0.2">
      <c r="A714" s="11">
        <v>68324</v>
      </c>
      <c r="B714" s="15"/>
      <c r="C714" s="15"/>
      <c r="D714" s="18" t="s">
        <v>682</v>
      </c>
      <c r="E714" s="17"/>
    </row>
    <row r="715" spans="1:5" x14ac:dyDescent="0.2">
      <c r="A715" s="11">
        <v>68327</v>
      </c>
      <c r="B715" s="15"/>
      <c r="C715" s="15"/>
      <c r="D715" s="18" t="s">
        <v>683</v>
      </c>
      <c r="E715" s="17"/>
    </row>
    <row r="716" spans="1:5" x14ac:dyDescent="0.2">
      <c r="A716" s="11">
        <v>68344</v>
      </c>
      <c r="B716" s="15"/>
      <c r="C716" s="15"/>
      <c r="D716" s="18" t="s">
        <v>684</v>
      </c>
      <c r="E716" s="17"/>
    </row>
    <row r="717" spans="1:5" x14ac:dyDescent="0.2">
      <c r="A717" s="11">
        <v>68368</v>
      </c>
      <c r="B717" s="15"/>
      <c r="C717" s="15"/>
      <c r="D717" s="18" t="s">
        <v>685</v>
      </c>
      <c r="E717" s="17"/>
    </row>
    <row r="718" spans="1:5" x14ac:dyDescent="0.2">
      <c r="A718" s="11">
        <v>68370</v>
      </c>
      <c r="B718" s="15"/>
      <c r="C718" s="15"/>
      <c r="D718" s="18" t="s">
        <v>686</v>
      </c>
      <c r="E718" s="17"/>
    </row>
    <row r="719" spans="1:5" x14ac:dyDescent="0.2">
      <c r="A719" s="11">
        <v>68377</v>
      </c>
      <c r="B719" s="15"/>
      <c r="C719" s="15"/>
      <c r="D719" s="18" t="s">
        <v>687</v>
      </c>
      <c r="E719" s="17"/>
    </row>
    <row r="720" spans="1:5" x14ac:dyDescent="0.2">
      <c r="A720" s="11">
        <v>68397</v>
      </c>
      <c r="B720" s="15"/>
      <c r="C720" s="15"/>
      <c r="D720" s="18" t="s">
        <v>688</v>
      </c>
      <c r="E720" s="17"/>
    </row>
    <row r="721" spans="1:5" x14ac:dyDescent="0.2">
      <c r="A721" s="11">
        <v>68385</v>
      </c>
      <c r="B721" s="15"/>
      <c r="C721" s="15"/>
      <c r="D721" s="18" t="s">
        <v>689</v>
      </c>
      <c r="E721" s="17"/>
    </row>
    <row r="722" spans="1:5" x14ac:dyDescent="0.2">
      <c r="A722" s="11">
        <v>68464</v>
      </c>
      <c r="B722" s="15"/>
      <c r="C722" s="15"/>
      <c r="D722" s="18" t="s">
        <v>690</v>
      </c>
      <c r="E722" s="17"/>
    </row>
    <row r="723" spans="1:5" x14ac:dyDescent="0.2">
      <c r="A723" s="11">
        <v>68498</v>
      </c>
      <c r="B723" s="15"/>
      <c r="C723" s="15"/>
      <c r="D723" s="18" t="s">
        <v>691</v>
      </c>
      <c r="E723" s="17"/>
    </row>
    <row r="724" spans="1:5" x14ac:dyDescent="0.2">
      <c r="A724" s="11">
        <v>68500</v>
      </c>
      <c r="B724" s="15"/>
      <c r="C724" s="15"/>
      <c r="D724" s="18" t="s">
        <v>692</v>
      </c>
      <c r="E724" s="17"/>
    </row>
    <row r="725" spans="1:5" x14ac:dyDescent="0.2">
      <c r="A725" s="11">
        <v>68502</v>
      </c>
      <c r="B725" s="15"/>
      <c r="C725" s="15"/>
      <c r="D725" s="18" t="s">
        <v>693</v>
      </c>
      <c r="E725" s="17"/>
    </row>
    <row r="726" spans="1:5" x14ac:dyDescent="0.2">
      <c r="A726" s="11">
        <v>68522</v>
      </c>
      <c r="B726" s="15"/>
      <c r="C726" s="15"/>
      <c r="D726" s="18" t="s">
        <v>694</v>
      </c>
      <c r="E726" s="17"/>
    </row>
    <row r="727" spans="1:5" x14ac:dyDescent="0.2">
      <c r="A727" s="11">
        <v>68524</v>
      </c>
      <c r="B727" s="15"/>
      <c r="C727" s="15"/>
      <c r="D727" s="18" t="s">
        <v>695</v>
      </c>
      <c r="E727" s="17"/>
    </row>
    <row r="728" spans="1:5" x14ac:dyDescent="0.2">
      <c r="A728" s="11">
        <v>68533</v>
      </c>
      <c r="B728" s="15"/>
      <c r="C728" s="15"/>
      <c r="D728" s="18" t="s">
        <v>696</v>
      </c>
      <c r="E728" s="17"/>
    </row>
    <row r="729" spans="1:5" x14ac:dyDescent="0.2">
      <c r="A729" s="11">
        <v>68549</v>
      </c>
      <c r="B729" s="20"/>
      <c r="C729" s="20"/>
      <c r="D729" s="18" t="s">
        <v>697</v>
      </c>
      <c r="E729" s="17"/>
    </row>
    <row r="730" spans="1:5" x14ac:dyDescent="0.2">
      <c r="A730" s="11">
        <v>68572</v>
      </c>
      <c r="B730" s="20"/>
      <c r="C730" s="20"/>
      <c r="D730" s="18" t="s">
        <v>698</v>
      </c>
      <c r="E730" s="17"/>
    </row>
    <row r="731" spans="1:5" x14ac:dyDescent="0.2">
      <c r="A731" s="11">
        <v>68673</v>
      </c>
      <c r="B731" s="15"/>
      <c r="C731" s="15"/>
      <c r="D731" s="18" t="s">
        <v>699</v>
      </c>
      <c r="E731" s="17"/>
    </row>
    <row r="732" spans="1:5" x14ac:dyDescent="0.2">
      <c r="A732" s="11">
        <v>68679</v>
      </c>
      <c r="B732" s="15"/>
      <c r="C732" s="15"/>
      <c r="D732" s="18" t="s">
        <v>700</v>
      </c>
      <c r="E732" s="17">
        <f>1+2</f>
        <v>3</v>
      </c>
    </row>
    <row r="733" spans="1:5" x14ac:dyDescent="0.2">
      <c r="A733" s="11">
        <v>68682</v>
      </c>
      <c r="B733" s="15"/>
      <c r="C733" s="15"/>
      <c r="D733" s="18" t="s">
        <v>701</v>
      </c>
      <c r="E733" s="17"/>
    </row>
    <row r="734" spans="1:5" x14ac:dyDescent="0.2">
      <c r="A734" s="11">
        <v>68720</v>
      </c>
      <c r="B734" s="15"/>
      <c r="C734" s="15"/>
      <c r="D734" s="18" t="s">
        <v>702</v>
      </c>
      <c r="E734" s="17"/>
    </row>
    <row r="735" spans="1:5" x14ac:dyDescent="0.2">
      <c r="A735" s="11">
        <v>68745</v>
      </c>
      <c r="B735" s="15"/>
      <c r="C735" s="15"/>
      <c r="D735" s="18" t="s">
        <v>703</v>
      </c>
      <c r="E735" s="17"/>
    </row>
    <row r="736" spans="1:5" x14ac:dyDescent="0.2">
      <c r="A736" s="11">
        <v>68755</v>
      </c>
      <c r="B736" s="15"/>
      <c r="C736" s="15"/>
      <c r="D736" s="18" t="s">
        <v>704</v>
      </c>
      <c r="E736" s="17"/>
    </row>
    <row r="737" spans="1:5" x14ac:dyDescent="0.2">
      <c r="A737" s="11">
        <v>68770</v>
      </c>
      <c r="B737" s="15"/>
      <c r="C737" s="15"/>
      <c r="D737" s="18" t="s">
        <v>705</v>
      </c>
      <c r="E737" s="17"/>
    </row>
    <row r="738" spans="1:5" x14ac:dyDescent="0.2">
      <c r="A738" s="11">
        <v>68773</v>
      </c>
      <c r="B738" s="15"/>
      <c r="C738" s="15"/>
      <c r="D738" s="18" t="s">
        <v>706</v>
      </c>
      <c r="E738" s="17"/>
    </row>
    <row r="739" spans="1:5" x14ac:dyDescent="0.2">
      <c r="A739" s="11">
        <v>68855</v>
      </c>
      <c r="B739" s="15"/>
      <c r="C739" s="15"/>
      <c r="D739" s="18" t="s">
        <v>707</v>
      </c>
      <c r="E739" s="17"/>
    </row>
    <row r="740" spans="1:5" x14ac:dyDescent="0.2">
      <c r="A740" s="11">
        <v>68861</v>
      </c>
      <c r="B740" s="15"/>
      <c r="C740" s="15"/>
      <c r="D740" s="18" t="s">
        <v>708</v>
      </c>
      <c r="E740" s="17"/>
    </row>
    <row r="741" spans="1:5" x14ac:dyDescent="0.2">
      <c r="A741" s="11">
        <v>68872</v>
      </c>
      <c r="B741" s="15"/>
      <c r="C741" s="15"/>
      <c r="D741" s="18" t="s">
        <v>145</v>
      </c>
      <c r="E741" s="17"/>
    </row>
    <row r="742" spans="1:5" x14ac:dyDescent="0.2">
      <c r="A742" s="11"/>
      <c r="B742" s="12">
        <v>24</v>
      </c>
      <c r="C742" s="28"/>
      <c r="D742" s="21" t="s">
        <v>709</v>
      </c>
      <c r="E742" s="5">
        <f>+E743</f>
        <v>10</v>
      </c>
    </row>
    <row r="743" spans="1:5" x14ac:dyDescent="0.2">
      <c r="A743" s="11">
        <v>70001</v>
      </c>
      <c r="B743" s="15"/>
      <c r="C743" s="15">
        <v>40</v>
      </c>
      <c r="D743" s="16" t="s">
        <v>710</v>
      </c>
      <c r="E743" s="17">
        <f>9+1</f>
        <v>10</v>
      </c>
    </row>
    <row r="744" spans="1:5" x14ac:dyDescent="0.2">
      <c r="A744" s="11"/>
      <c r="B744" s="12">
        <v>25</v>
      </c>
      <c r="C744" s="28"/>
      <c r="D744" s="21" t="s">
        <v>711</v>
      </c>
      <c r="E744" s="5">
        <f>+E745</f>
        <v>12</v>
      </c>
    </row>
    <row r="745" spans="1:5" x14ac:dyDescent="0.2">
      <c r="A745" s="11">
        <v>73001</v>
      </c>
      <c r="B745" s="15"/>
      <c r="C745" s="15">
        <v>41</v>
      </c>
      <c r="D745" s="16" t="s">
        <v>712</v>
      </c>
      <c r="E745" s="17">
        <f>9+3</f>
        <v>12</v>
      </c>
    </row>
    <row r="746" spans="1:5" x14ac:dyDescent="0.2">
      <c r="A746" s="11"/>
      <c r="B746" s="12">
        <v>26</v>
      </c>
      <c r="C746" s="28"/>
      <c r="D746" s="21" t="s">
        <v>713</v>
      </c>
      <c r="E746" s="5">
        <f>+E747+E748+E761+E780</f>
        <v>32</v>
      </c>
    </row>
    <row r="747" spans="1:5" x14ac:dyDescent="0.2">
      <c r="A747" s="11">
        <v>76109</v>
      </c>
      <c r="B747" s="42"/>
      <c r="C747" s="28">
        <v>42</v>
      </c>
      <c r="D747" s="16" t="s">
        <v>714</v>
      </c>
      <c r="E747" s="17">
        <f>2+1-1</f>
        <v>2</v>
      </c>
    </row>
    <row r="748" spans="1:5" x14ac:dyDescent="0.2">
      <c r="A748" s="11"/>
      <c r="B748" s="36"/>
      <c r="C748" s="37">
        <v>43</v>
      </c>
      <c r="D748" s="16" t="s">
        <v>715</v>
      </c>
      <c r="E748" s="17">
        <f>SUM(E749:E760)</f>
        <v>4</v>
      </c>
    </row>
    <row r="749" spans="1:5" x14ac:dyDescent="0.2">
      <c r="A749" s="11">
        <v>76036</v>
      </c>
      <c r="B749" s="36"/>
      <c r="C749" s="15"/>
      <c r="D749" s="18" t="s">
        <v>716</v>
      </c>
      <c r="E749" s="17"/>
    </row>
    <row r="750" spans="1:5" x14ac:dyDescent="0.2">
      <c r="A750" s="11">
        <v>76111</v>
      </c>
      <c r="B750" s="15"/>
      <c r="C750" s="15"/>
      <c r="D750" s="18" t="s">
        <v>717</v>
      </c>
      <c r="E750" s="17">
        <f>2+1+1</f>
        <v>4</v>
      </c>
    </row>
    <row r="751" spans="1:5" x14ac:dyDescent="0.2">
      <c r="A751" s="11">
        <v>76113</v>
      </c>
      <c r="B751" s="15"/>
      <c r="C751" s="15"/>
      <c r="D751" s="18" t="s">
        <v>718</v>
      </c>
      <c r="E751" s="17"/>
    </row>
    <row r="752" spans="1:5" x14ac:dyDescent="0.2">
      <c r="A752" s="11">
        <v>76126</v>
      </c>
      <c r="B752" s="15"/>
      <c r="C752" s="15"/>
      <c r="D752" s="18" t="s">
        <v>719</v>
      </c>
      <c r="E752" s="17"/>
    </row>
    <row r="753" spans="1:5" x14ac:dyDescent="0.2">
      <c r="A753" s="11">
        <v>76306</v>
      </c>
      <c r="B753" s="15"/>
      <c r="C753" s="15"/>
      <c r="D753" s="18" t="s">
        <v>720</v>
      </c>
      <c r="E753" s="17"/>
    </row>
    <row r="754" spans="1:5" x14ac:dyDescent="0.2">
      <c r="A754" s="11">
        <v>76318</v>
      </c>
      <c r="B754" s="20"/>
      <c r="C754" s="20"/>
      <c r="D754" s="18" t="s">
        <v>721</v>
      </c>
      <c r="E754" s="17"/>
    </row>
    <row r="755" spans="1:5" x14ac:dyDescent="0.2">
      <c r="A755" s="11">
        <v>76606</v>
      </c>
      <c r="B755" s="15"/>
      <c r="C755" s="15"/>
      <c r="D755" s="18" t="s">
        <v>722</v>
      </c>
      <c r="E755" s="17"/>
    </row>
    <row r="756" spans="1:5" x14ac:dyDescent="0.2">
      <c r="A756" s="11">
        <v>76616</v>
      </c>
      <c r="B756" s="15"/>
      <c r="C756" s="15"/>
      <c r="D756" s="18" t="s">
        <v>723</v>
      </c>
      <c r="E756" s="17"/>
    </row>
    <row r="757" spans="1:5" x14ac:dyDescent="0.2">
      <c r="A757" s="11">
        <v>76670</v>
      </c>
      <c r="B757" s="15"/>
      <c r="C757" s="15"/>
      <c r="D757" s="18" t="s">
        <v>724</v>
      </c>
      <c r="E757" s="17"/>
    </row>
    <row r="758" spans="1:5" x14ac:dyDescent="0.2">
      <c r="A758" s="11">
        <v>76828</v>
      </c>
      <c r="B758" s="20"/>
      <c r="C758" s="20"/>
      <c r="D758" s="18" t="s">
        <v>725</v>
      </c>
      <c r="E758" s="17"/>
    </row>
    <row r="759" spans="1:5" x14ac:dyDescent="0.2">
      <c r="A759" s="11">
        <v>76834</v>
      </c>
      <c r="B759" s="15"/>
      <c r="C759" s="15"/>
      <c r="D759" s="18" t="s">
        <v>726</v>
      </c>
      <c r="E759" s="17"/>
    </row>
    <row r="760" spans="1:5" x14ac:dyDescent="0.2">
      <c r="A760" s="11">
        <v>76890</v>
      </c>
      <c r="B760" s="40"/>
      <c r="C760" s="41"/>
      <c r="D760" s="18" t="s">
        <v>727</v>
      </c>
      <c r="E760" s="17"/>
    </row>
    <row r="761" spans="1:5" x14ac:dyDescent="0.2">
      <c r="A761" s="11"/>
      <c r="B761" s="36"/>
      <c r="C761" s="37">
        <v>44</v>
      </c>
      <c r="D761" s="16" t="s">
        <v>728</v>
      </c>
      <c r="E761" s="17">
        <f>SUM(E762:E779)</f>
        <v>5</v>
      </c>
    </row>
    <row r="762" spans="1:5" x14ac:dyDescent="0.2">
      <c r="A762" s="11">
        <v>76147</v>
      </c>
      <c r="B762" s="36"/>
      <c r="C762" s="15"/>
      <c r="D762" s="32" t="s">
        <v>729</v>
      </c>
      <c r="E762" s="17">
        <f>1+1+1+1+1</f>
        <v>5</v>
      </c>
    </row>
    <row r="763" spans="1:5" x14ac:dyDescent="0.2">
      <c r="A763" s="11">
        <v>76020</v>
      </c>
      <c r="B763" s="15"/>
      <c r="C763" s="15"/>
      <c r="D763" s="18" t="s">
        <v>730</v>
      </c>
      <c r="E763" s="17"/>
    </row>
    <row r="764" spans="1:5" x14ac:dyDescent="0.2">
      <c r="A764" s="11">
        <v>76041</v>
      </c>
      <c r="B764" s="15"/>
      <c r="C764" s="15"/>
      <c r="D764" s="18" t="s">
        <v>731</v>
      </c>
      <c r="E764" s="17"/>
    </row>
    <row r="765" spans="1:5" x14ac:dyDescent="0.2">
      <c r="A765" s="11">
        <v>76054</v>
      </c>
      <c r="B765" s="15"/>
      <c r="C765" s="15"/>
      <c r="D765" s="18" t="s">
        <v>15</v>
      </c>
      <c r="E765" s="17"/>
    </row>
    <row r="766" spans="1:5" x14ac:dyDescent="0.2">
      <c r="A766" s="11">
        <v>76100</v>
      </c>
      <c r="B766" s="15"/>
      <c r="C766" s="15"/>
      <c r="D766" s="18" t="s">
        <v>732</v>
      </c>
      <c r="E766" s="17"/>
    </row>
    <row r="767" spans="1:5" x14ac:dyDescent="0.2">
      <c r="A767" s="11">
        <v>76122</v>
      </c>
      <c r="B767" s="15"/>
      <c r="C767" s="15"/>
      <c r="D767" s="18" t="s">
        <v>733</v>
      </c>
      <c r="E767" s="17"/>
    </row>
    <row r="768" spans="1:5" x14ac:dyDescent="0.2">
      <c r="A768" s="11">
        <v>76243</v>
      </c>
      <c r="B768" s="15"/>
      <c r="C768" s="15"/>
      <c r="D768" s="18" t="s">
        <v>734</v>
      </c>
      <c r="E768" s="17"/>
    </row>
    <row r="769" spans="1:5" x14ac:dyDescent="0.2">
      <c r="A769" s="11">
        <v>76246</v>
      </c>
      <c r="B769" s="15"/>
      <c r="C769" s="15"/>
      <c r="D769" s="18" t="s">
        <v>735</v>
      </c>
      <c r="E769" s="17"/>
    </row>
    <row r="770" spans="1:5" x14ac:dyDescent="0.2">
      <c r="A770" s="11">
        <v>76250</v>
      </c>
      <c r="B770" s="15"/>
      <c r="C770" s="15"/>
      <c r="D770" s="18" t="s">
        <v>736</v>
      </c>
      <c r="E770" s="17"/>
    </row>
    <row r="771" spans="1:5" x14ac:dyDescent="0.2">
      <c r="A771" s="11">
        <v>76400</v>
      </c>
      <c r="B771" s="15"/>
      <c r="C771" s="15"/>
      <c r="D771" s="18" t="s">
        <v>737</v>
      </c>
      <c r="E771" s="17"/>
    </row>
    <row r="772" spans="1:5" x14ac:dyDescent="0.2">
      <c r="A772" s="11">
        <v>76403</v>
      </c>
      <c r="B772" s="15"/>
      <c r="C772" s="15"/>
      <c r="D772" s="18" t="s">
        <v>260</v>
      </c>
      <c r="E772" s="17"/>
    </row>
    <row r="773" spans="1:5" x14ac:dyDescent="0.2">
      <c r="A773" s="11">
        <v>76497</v>
      </c>
      <c r="B773" s="15"/>
      <c r="C773" s="15"/>
      <c r="D773" s="18" t="s">
        <v>738</v>
      </c>
      <c r="E773" s="17"/>
    </row>
    <row r="774" spans="1:5" x14ac:dyDescent="0.2">
      <c r="A774" s="11">
        <v>76622</v>
      </c>
      <c r="B774" s="15"/>
      <c r="C774" s="15"/>
      <c r="D774" s="18" t="s">
        <v>739</v>
      </c>
      <c r="E774" s="17"/>
    </row>
    <row r="775" spans="1:5" x14ac:dyDescent="0.2">
      <c r="A775" s="11">
        <v>76845</v>
      </c>
      <c r="B775" s="15"/>
      <c r="C775" s="15"/>
      <c r="D775" s="18" t="s">
        <v>740</v>
      </c>
      <c r="E775" s="17"/>
    </row>
    <row r="776" spans="1:5" x14ac:dyDescent="0.2">
      <c r="A776" s="11">
        <v>76736</v>
      </c>
      <c r="B776" s="15"/>
      <c r="C776" s="15"/>
      <c r="D776" s="18" t="s">
        <v>741</v>
      </c>
      <c r="E776" s="17"/>
    </row>
    <row r="777" spans="1:5" x14ac:dyDescent="0.2">
      <c r="A777" s="11">
        <v>76823</v>
      </c>
      <c r="B777" s="15"/>
      <c r="C777" s="15"/>
      <c r="D777" s="18" t="s">
        <v>742</v>
      </c>
      <c r="E777" s="17"/>
    </row>
    <row r="778" spans="1:5" x14ac:dyDescent="0.2">
      <c r="A778" s="11">
        <v>76863</v>
      </c>
      <c r="B778" s="15"/>
      <c r="C778" s="15"/>
      <c r="D778" s="18" t="s">
        <v>743</v>
      </c>
      <c r="E778" s="17"/>
    </row>
    <row r="779" spans="1:5" x14ac:dyDescent="0.2">
      <c r="A779" s="11">
        <v>76895</v>
      </c>
      <c r="B779" s="40"/>
      <c r="C779" s="41"/>
      <c r="D779" s="18" t="s">
        <v>744</v>
      </c>
      <c r="E779" s="17"/>
    </row>
    <row r="780" spans="1:5" x14ac:dyDescent="0.2">
      <c r="A780" s="11"/>
      <c r="B780" s="36"/>
      <c r="C780" s="37">
        <v>45</v>
      </c>
      <c r="D780" s="16" t="s">
        <v>745</v>
      </c>
      <c r="E780" s="17">
        <f>SUM(E781:E791)</f>
        <v>21</v>
      </c>
    </row>
    <row r="781" spans="1:5" x14ac:dyDescent="0.2">
      <c r="A781" s="11">
        <v>76001</v>
      </c>
      <c r="B781" s="36"/>
      <c r="C781" s="15"/>
      <c r="D781" s="18" t="s">
        <v>746</v>
      </c>
      <c r="E781" s="17">
        <f>18+3</f>
        <v>21</v>
      </c>
    </row>
    <row r="782" spans="1:5" x14ac:dyDescent="0.2">
      <c r="A782" s="11">
        <v>76130</v>
      </c>
      <c r="B782" s="15"/>
      <c r="C782" s="15"/>
      <c r="D782" s="18" t="s">
        <v>747</v>
      </c>
      <c r="E782" s="17"/>
    </row>
    <row r="783" spans="1:5" x14ac:dyDescent="0.2">
      <c r="A783" s="11">
        <v>76233</v>
      </c>
      <c r="B783" s="15"/>
      <c r="C783" s="15"/>
      <c r="D783" s="18" t="s">
        <v>748</v>
      </c>
      <c r="E783" s="17"/>
    </row>
    <row r="784" spans="1:5" x14ac:dyDescent="0.2">
      <c r="A784" s="11">
        <v>76248</v>
      </c>
      <c r="B784" s="15"/>
      <c r="C784" s="15"/>
      <c r="D784" s="18" t="s">
        <v>749</v>
      </c>
      <c r="E784" s="17"/>
    </row>
    <row r="785" spans="1:6" x14ac:dyDescent="0.2">
      <c r="A785" s="11">
        <v>76275</v>
      </c>
      <c r="B785" s="15"/>
      <c r="C785" s="15"/>
      <c r="D785" s="18" t="s">
        <v>750</v>
      </c>
      <c r="E785" s="17"/>
    </row>
    <row r="786" spans="1:6" x14ac:dyDescent="0.2">
      <c r="A786" s="11">
        <v>76364</v>
      </c>
      <c r="B786" s="15"/>
      <c r="C786" s="15"/>
      <c r="D786" s="18" t="s">
        <v>751</v>
      </c>
      <c r="E786" s="17"/>
    </row>
    <row r="787" spans="1:6" x14ac:dyDescent="0.2">
      <c r="A787" s="11">
        <v>76377</v>
      </c>
      <c r="B787" s="15"/>
      <c r="C787" s="15"/>
      <c r="D787" s="18" t="s">
        <v>752</v>
      </c>
      <c r="E787" s="17"/>
    </row>
    <row r="788" spans="1:6" x14ac:dyDescent="0.2">
      <c r="A788" s="11">
        <v>76520</v>
      </c>
      <c r="B788" s="15"/>
      <c r="C788" s="15"/>
      <c r="D788" s="18" t="s">
        <v>753</v>
      </c>
      <c r="E788" s="17"/>
    </row>
    <row r="789" spans="1:6" x14ac:dyDescent="0.2">
      <c r="A789" s="11">
        <v>76563</v>
      </c>
      <c r="B789" s="20"/>
      <c r="C789" s="20"/>
      <c r="D789" s="18" t="s">
        <v>754</v>
      </c>
      <c r="E789" s="17"/>
    </row>
    <row r="790" spans="1:6" x14ac:dyDescent="0.2">
      <c r="A790" s="11">
        <v>76869</v>
      </c>
      <c r="B790" s="15"/>
      <c r="C790" s="15"/>
      <c r="D790" s="18" t="s">
        <v>755</v>
      </c>
      <c r="E790" s="17"/>
    </row>
    <row r="791" spans="1:6" x14ac:dyDescent="0.2">
      <c r="A791" s="11">
        <v>76892</v>
      </c>
      <c r="B791" s="15"/>
      <c r="C791" s="15"/>
      <c r="D791" s="18" t="s">
        <v>756</v>
      </c>
      <c r="E791" s="17"/>
    </row>
    <row r="792" spans="1:6" ht="30" customHeight="1" x14ac:dyDescent="0.2">
      <c r="A792" s="9"/>
      <c r="B792" s="8">
        <v>26</v>
      </c>
      <c r="C792" s="8">
        <v>45</v>
      </c>
      <c r="D792" s="9" t="s">
        <v>757</v>
      </c>
      <c r="E792" s="8">
        <f>+E7+E135+E137+E139+E141+E190+E317+E319+E321+E323+E325+E353+E355+E357+E484+E486+E488+E490+E535+E603+E647+E649+E651+E742+E744+E746</f>
        <v>385</v>
      </c>
    </row>
    <row r="793" spans="1:6" ht="24" x14ac:dyDescent="0.2">
      <c r="A793" s="15"/>
      <c r="B793" s="15"/>
      <c r="C793" s="15"/>
      <c r="D793" s="33" t="s">
        <v>758</v>
      </c>
      <c r="E793" s="12"/>
    </row>
    <row r="794" spans="1:6" x14ac:dyDescent="0.2">
      <c r="A794" s="10" t="s">
        <v>759</v>
      </c>
      <c r="B794" s="15"/>
      <c r="C794" s="15"/>
      <c r="D794" s="15"/>
      <c r="E794" s="38"/>
      <c r="F794" s="39"/>
    </row>
    <row r="795" spans="1:6" x14ac:dyDescent="0.2">
      <c r="E795" s="4"/>
    </row>
  </sheetData>
  <autoFilter ref="A6:E794" xr:uid="{215089AF-34FC-4AE4-BCF3-926D296C1158}"/>
  <printOptions horizontalCentered="1"/>
  <pageMargins left="0.39370078740157483" right="0.39370078740157483" top="0.59055118110236227" bottom="0.39370078740157483" header="0.31496062992125984" footer="0.19685039370078741"/>
  <pageSetup scale="86" fitToHeight="0" orientation="portrait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Juzgados Administrativos</vt:lpstr>
      <vt:lpstr>'Juzgados Administrativos'!Títulos_a_imprimir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2023-05-12T17:45:24Z</dcterms:created>
  <dcterms:modified xsi:type="dcterms:W3CDTF">2023-05-12T19:14:36Z</dcterms:modified>
</cp:coreProperties>
</file>